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gob\Desktop\PROYECTO\"/>
    </mc:Choice>
  </mc:AlternateContent>
  <xr:revisionPtr revIDLastSave="0" documentId="13_ncr:1_{CB70EBB7-DAEA-4CF2-878C-A28DD07B918A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tos" sheetId="1" r:id="rId1"/>
    <sheet name="descrip" sheetId="2" r:id="rId2"/>
  </sheets>
  <definedNames>
    <definedName name="_xlnm._FilterDatabase" localSheetId="0" hidden="1">datos!$A$1:$JG$37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K37" i="1" l="1"/>
  <c r="FH37" i="1"/>
  <c r="ED37" i="1"/>
  <c r="EC37" i="1"/>
  <c r="EB37" i="1"/>
  <c r="EA37" i="1"/>
  <c r="DP37" i="1"/>
  <c r="DO37" i="1"/>
  <c r="DN37" i="1"/>
  <c r="DL37" i="1"/>
  <c r="DC37" i="1"/>
  <c r="DB37" i="1"/>
  <c r="DA37" i="1"/>
  <c r="CX37" i="1"/>
  <c r="CA37" i="1"/>
  <c r="BY37" i="1"/>
  <c r="BX37" i="1"/>
  <c r="BW37" i="1"/>
  <c r="K37" i="1"/>
  <c r="F37" i="1"/>
  <c r="FK36" i="1"/>
  <c r="FH36" i="1"/>
  <c r="FB36" i="1"/>
  <c r="FA36" i="1"/>
  <c r="EZ36" i="1"/>
  <c r="EW36" i="1"/>
  <c r="ED36" i="1"/>
  <c r="EC36" i="1"/>
  <c r="EB36" i="1"/>
  <c r="EA36" i="1"/>
  <c r="DP36" i="1"/>
  <c r="DO36" i="1"/>
  <c r="DN36" i="1"/>
  <c r="DL36" i="1"/>
  <c r="DC36" i="1"/>
  <c r="DA36" i="1"/>
  <c r="CX36" i="1"/>
  <c r="CA36" i="1"/>
  <c r="BY36" i="1"/>
  <c r="BX36" i="1"/>
  <c r="BW36" i="1"/>
  <c r="K36" i="1"/>
  <c r="BZ36" i="1" s="1"/>
  <c r="F36" i="1"/>
  <c r="FK35" i="1"/>
  <c r="FH35" i="1"/>
  <c r="ED35" i="1"/>
  <c r="EC35" i="1"/>
  <c r="EB35" i="1"/>
  <c r="EA35" i="1"/>
  <c r="DP35" i="1"/>
  <c r="DO35" i="1"/>
  <c r="DN35" i="1"/>
  <c r="DL35" i="1"/>
  <c r="DC35" i="1"/>
  <c r="DB35" i="1"/>
  <c r="DA35" i="1"/>
  <c r="CX35" i="1"/>
  <c r="CA35" i="1"/>
  <c r="BX35" i="1"/>
  <c r="BW35" i="1"/>
  <c r="K35" i="1"/>
  <c r="F35" i="1"/>
  <c r="FK34" i="1"/>
  <c r="FH34" i="1"/>
  <c r="FB34" i="1"/>
  <c r="FA34" i="1"/>
  <c r="EZ34" i="1"/>
  <c r="EW34" i="1"/>
  <c r="ED34" i="1"/>
  <c r="EC34" i="1"/>
  <c r="EB34" i="1"/>
  <c r="EA34" i="1"/>
  <c r="DP34" i="1"/>
  <c r="DN34" i="1"/>
  <c r="DL34" i="1"/>
  <c r="DC34" i="1"/>
  <c r="DB34" i="1"/>
  <c r="DA34" i="1"/>
  <c r="CX34" i="1"/>
  <c r="CA34" i="1"/>
  <c r="BY34" i="1"/>
  <c r="BX34" i="1"/>
  <c r="BW34" i="1"/>
  <c r="K34" i="1"/>
  <c r="F34" i="1"/>
  <c r="FK33" i="1"/>
  <c r="FH33" i="1"/>
  <c r="FB33" i="1"/>
  <c r="FA33" i="1"/>
  <c r="EZ33" i="1"/>
  <c r="EW33" i="1"/>
  <c r="ED33" i="1"/>
  <c r="EC33" i="1"/>
  <c r="EB33" i="1"/>
  <c r="EA33" i="1"/>
  <c r="DP33" i="1"/>
  <c r="DO33" i="1"/>
  <c r="DN33" i="1"/>
  <c r="DL33" i="1"/>
  <c r="DC33" i="1"/>
  <c r="DB33" i="1"/>
  <c r="DA33" i="1"/>
  <c r="CX33" i="1"/>
  <c r="CA33" i="1"/>
  <c r="BY33" i="1"/>
  <c r="BX33" i="1"/>
  <c r="BW33" i="1"/>
  <c r="K33" i="1"/>
  <c r="F33" i="1"/>
  <c r="FK32" i="1"/>
  <c r="FH32" i="1"/>
  <c r="FB32" i="1"/>
  <c r="FA32" i="1"/>
  <c r="EZ32" i="1"/>
  <c r="EW32" i="1"/>
  <c r="ED32" i="1"/>
  <c r="EC32" i="1"/>
  <c r="EB32" i="1"/>
  <c r="EA32" i="1"/>
  <c r="DP32" i="1"/>
  <c r="DO32" i="1"/>
  <c r="DN32" i="1"/>
  <c r="DL32" i="1"/>
  <c r="DC32" i="1"/>
  <c r="DB32" i="1"/>
  <c r="DA32" i="1"/>
  <c r="CX32" i="1"/>
  <c r="CA32" i="1"/>
  <c r="BY32" i="1"/>
  <c r="BX32" i="1"/>
  <c r="BW32" i="1"/>
  <c r="K32" i="1"/>
  <c r="F32" i="1"/>
  <c r="FK31" i="1"/>
  <c r="FH31" i="1"/>
  <c r="FB31" i="1"/>
  <c r="FA31" i="1"/>
  <c r="EZ31" i="1"/>
  <c r="EW31" i="1"/>
  <c r="ED31" i="1"/>
  <c r="EC31" i="1"/>
  <c r="EB31" i="1"/>
  <c r="EA31" i="1"/>
  <c r="DP31" i="1"/>
  <c r="DO31" i="1"/>
  <c r="DN31" i="1"/>
  <c r="DL31" i="1"/>
  <c r="DC31" i="1"/>
  <c r="DB31" i="1"/>
  <c r="DA31" i="1"/>
  <c r="CX31" i="1"/>
  <c r="CA31" i="1"/>
  <c r="BY31" i="1"/>
  <c r="BX31" i="1"/>
  <c r="BW31" i="1"/>
  <c r="K31" i="1"/>
  <c r="F31" i="1"/>
  <c r="FK30" i="1"/>
  <c r="FH30" i="1"/>
  <c r="ED30" i="1"/>
  <c r="EC30" i="1"/>
  <c r="EB30" i="1"/>
  <c r="EA30" i="1"/>
  <c r="DP30" i="1"/>
  <c r="DO30" i="1"/>
  <c r="DN30" i="1"/>
  <c r="DL30" i="1"/>
  <c r="DC30" i="1"/>
  <c r="DB30" i="1"/>
  <c r="DA30" i="1"/>
  <c r="CX30" i="1"/>
  <c r="CA30" i="1"/>
  <c r="BY30" i="1"/>
  <c r="BX30" i="1"/>
  <c r="BW30" i="1"/>
  <c r="K30" i="1"/>
  <c r="BZ30" i="1" s="1"/>
  <c r="F30" i="1"/>
  <c r="FK29" i="1"/>
  <c r="FH29" i="1"/>
  <c r="FB29" i="1"/>
  <c r="FA29" i="1"/>
  <c r="EZ29" i="1"/>
  <c r="EW29" i="1"/>
  <c r="ED29" i="1"/>
  <c r="EC29" i="1"/>
  <c r="EB29" i="1"/>
  <c r="EA29" i="1"/>
  <c r="DC29" i="1"/>
  <c r="DB29" i="1"/>
  <c r="DA29" i="1"/>
  <c r="CX29" i="1"/>
  <c r="CH29" i="1"/>
  <c r="CA29" i="1"/>
  <c r="BY29" i="1"/>
  <c r="BX29" i="1"/>
  <c r="BW29" i="1"/>
  <c r="K29" i="1"/>
  <c r="F29" i="1"/>
  <c r="FK28" i="1"/>
  <c r="FH28" i="1"/>
  <c r="FB28" i="1"/>
  <c r="FA28" i="1"/>
  <c r="EZ28" i="1"/>
  <c r="EW28" i="1"/>
  <c r="ED28" i="1"/>
  <c r="EC28" i="1"/>
  <c r="EB28" i="1"/>
  <c r="EA28" i="1"/>
  <c r="DP28" i="1"/>
  <c r="DO28" i="1"/>
  <c r="DN28" i="1"/>
  <c r="DL28" i="1"/>
  <c r="DC28" i="1"/>
  <c r="DB28" i="1"/>
  <c r="DA28" i="1"/>
  <c r="CX28" i="1"/>
  <c r="CH28" i="1"/>
  <c r="CA28" i="1"/>
  <c r="BY28" i="1"/>
  <c r="BX28" i="1"/>
  <c r="BW28" i="1"/>
  <c r="K28" i="1"/>
  <c r="F28" i="1"/>
  <c r="FK27" i="1"/>
  <c r="FH27" i="1"/>
  <c r="FB27" i="1"/>
  <c r="FA27" i="1"/>
  <c r="EZ27" i="1"/>
  <c r="EW27" i="1"/>
  <c r="ED27" i="1"/>
  <c r="EC27" i="1"/>
  <c r="EB27" i="1"/>
  <c r="EA27" i="1"/>
  <c r="DP27" i="1"/>
  <c r="DO27" i="1"/>
  <c r="DN27" i="1"/>
  <c r="DL27" i="1"/>
  <c r="DC27" i="1"/>
  <c r="DB27" i="1"/>
  <c r="DA27" i="1"/>
  <c r="CX27" i="1"/>
  <c r="CA27" i="1"/>
  <c r="BY27" i="1"/>
  <c r="BX27" i="1"/>
  <c r="BW27" i="1"/>
  <c r="K27" i="1"/>
  <c r="F27" i="1"/>
  <c r="FK26" i="1"/>
  <c r="FH26" i="1"/>
  <c r="ED26" i="1"/>
  <c r="EC26" i="1"/>
  <c r="EB26" i="1"/>
  <c r="EA26" i="1"/>
  <c r="DP26" i="1"/>
  <c r="DO26" i="1"/>
  <c r="DN26" i="1"/>
  <c r="DL26" i="1"/>
  <c r="DC26" i="1"/>
  <c r="DB26" i="1"/>
  <c r="DA26" i="1"/>
  <c r="CX26" i="1"/>
  <c r="CA26" i="1"/>
  <c r="BY26" i="1"/>
  <c r="BX26" i="1"/>
  <c r="BW26" i="1"/>
  <c r="K26" i="1"/>
  <c r="F26" i="1"/>
  <c r="FK25" i="1"/>
  <c r="FH25" i="1"/>
  <c r="FB25" i="1"/>
  <c r="FA25" i="1"/>
  <c r="EZ25" i="1"/>
  <c r="EW25" i="1"/>
  <c r="ED25" i="1"/>
  <c r="EC25" i="1"/>
  <c r="EB25" i="1"/>
  <c r="EA25" i="1"/>
  <c r="DP25" i="1"/>
  <c r="DO25" i="1"/>
  <c r="DN25" i="1"/>
  <c r="DL25" i="1"/>
  <c r="DC25" i="1"/>
  <c r="DB25" i="1"/>
  <c r="DA25" i="1"/>
  <c r="CX25" i="1"/>
  <c r="CH25" i="1"/>
  <c r="CA25" i="1"/>
  <c r="BY25" i="1"/>
  <c r="BX25" i="1"/>
  <c r="BW25" i="1"/>
  <c r="K25" i="1"/>
  <c r="F25" i="1"/>
  <c r="FK24" i="1"/>
  <c r="FH24" i="1"/>
  <c r="FB24" i="1"/>
  <c r="FA24" i="1"/>
  <c r="EZ24" i="1"/>
  <c r="EW24" i="1"/>
  <c r="ED24" i="1"/>
  <c r="EC24" i="1"/>
  <c r="EB24" i="1"/>
  <c r="EA24" i="1"/>
  <c r="DP24" i="1"/>
  <c r="DO24" i="1"/>
  <c r="DN24" i="1"/>
  <c r="DL24" i="1"/>
  <c r="DC24" i="1"/>
  <c r="DB24" i="1"/>
  <c r="DA24" i="1"/>
  <c r="CX24" i="1"/>
  <c r="CA24" i="1"/>
  <c r="BY24" i="1"/>
  <c r="BX24" i="1"/>
  <c r="BW24" i="1"/>
  <c r="K24" i="1"/>
  <c r="F24" i="1"/>
  <c r="FK23" i="1"/>
  <c r="FH23" i="1"/>
  <c r="ED23" i="1"/>
  <c r="EC23" i="1"/>
  <c r="EB23" i="1"/>
  <c r="EA23" i="1"/>
  <c r="DP23" i="1"/>
  <c r="DO23" i="1"/>
  <c r="DN23" i="1"/>
  <c r="DL23" i="1"/>
  <c r="DC23" i="1"/>
  <c r="DB23" i="1"/>
  <c r="DA23" i="1"/>
  <c r="CX23" i="1"/>
  <c r="CH23" i="1"/>
  <c r="CA23" i="1"/>
  <c r="BY23" i="1"/>
  <c r="BX23" i="1"/>
  <c r="BW23" i="1"/>
  <c r="K23" i="1"/>
  <c r="F23" i="1"/>
  <c r="FK22" i="1"/>
  <c r="FH22" i="1"/>
  <c r="FB22" i="1"/>
  <c r="FA22" i="1"/>
  <c r="EZ22" i="1"/>
  <c r="EW22" i="1"/>
  <c r="DC22" i="1"/>
  <c r="DB22" i="1"/>
  <c r="DA22" i="1"/>
  <c r="CX22" i="1"/>
  <c r="CH22" i="1"/>
  <c r="CA22" i="1"/>
  <c r="BY22" i="1"/>
  <c r="BX22" i="1"/>
  <c r="BW22" i="1"/>
  <c r="K22" i="1"/>
  <c r="BZ22" i="1" s="1"/>
  <c r="F22" i="1"/>
  <c r="FK21" i="1"/>
  <c r="FH21" i="1"/>
  <c r="FB21" i="1"/>
  <c r="FA21" i="1"/>
  <c r="EZ21" i="1"/>
  <c r="EW21" i="1"/>
  <c r="ED21" i="1"/>
  <c r="EC21" i="1"/>
  <c r="EB21" i="1"/>
  <c r="EA21" i="1"/>
  <c r="DP21" i="1"/>
  <c r="DO21" i="1"/>
  <c r="DN21" i="1"/>
  <c r="DL21" i="1"/>
  <c r="DC21" i="1"/>
  <c r="DB21" i="1"/>
  <c r="DA21" i="1"/>
  <c r="CX21" i="1"/>
  <c r="CH21" i="1"/>
  <c r="CA21" i="1"/>
  <c r="BY21" i="1"/>
  <c r="BX21" i="1"/>
  <c r="BW21" i="1"/>
  <c r="K21" i="1"/>
  <c r="F21" i="1"/>
  <c r="FK20" i="1"/>
  <c r="FH20" i="1"/>
  <c r="ED20" i="1"/>
  <c r="EC20" i="1"/>
  <c r="EB20" i="1"/>
  <c r="EA20" i="1"/>
  <c r="DP20" i="1"/>
  <c r="DO20" i="1"/>
  <c r="DN20" i="1"/>
  <c r="DL20" i="1"/>
  <c r="DC20" i="1"/>
  <c r="DB20" i="1"/>
  <c r="DA20" i="1"/>
  <c r="CX20" i="1"/>
  <c r="CH20" i="1"/>
  <c r="CA20" i="1"/>
  <c r="BY20" i="1"/>
  <c r="BX20" i="1"/>
  <c r="BW20" i="1"/>
  <c r="K20" i="1"/>
  <c r="F20" i="1"/>
  <c r="FK19" i="1"/>
  <c r="FH19" i="1"/>
  <c r="ED19" i="1"/>
  <c r="EC19" i="1"/>
  <c r="EB19" i="1"/>
  <c r="EA19" i="1"/>
  <c r="DP19" i="1"/>
  <c r="DO19" i="1"/>
  <c r="DN19" i="1"/>
  <c r="DL19" i="1"/>
  <c r="DC19" i="1"/>
  <c r="DB19" i="1"/>
  <c r="DA19" i="1"/>
  <c r="CX19" i="1"/>
  <c r="CH19" i="1"/>
  <c r="CA19" i="1"/>
  <c r="BY19" i="1"/>
  <c r="BX19" i="1"/>
  <c r="BW19" i="1"/>
  <c r="K19" i="1"/>
  <c r="F19" i="1"/>
  <c r="FK18" i="1"/>
  <c r="FH18" i="1"/>
  <c r="CH18" i="1"/>
  <c r="CA18" i="1"/>
  <c r="BY18" i="1"/>
  <c r="BX18" i="1"/>
  <c r="BW18" i="1"/>
  <c r="K18" i="1"/>
  <c r="F18" i="1"/>
  <c r="FK17" i="1"/>
  <c r="FH17" i="1"/>
  <c r="FB17" i="1"/>
  <c r="FA17" i="1"/>
  <c r="EZ17" i="1"/>
  <c r="EW17" i="1"/>
  <c r="ED17" i="1"/>
  <c r="EC17" i="1"/>
  <c r="EB17" i="1"/>
  <c r="EA17" i="1"/>
  <c r="DP17" i="1"/>
  <c r="DO17" i="1"/>
  <c r="DN17" i="1"/>
  <c r="DL17" i="1"/>
  <c r="DC17" i="1"/>
  <c r="DB17" i="1"/>
  <c r="DA17" i="1"/>
  <c r="CX17" i="1"/>
  <c r="CH17" i="1"/>
  <c r="CA17" i="1"/>
  <c r="BY17" i="1"/>
  <c r="BX17" i="1"/>
  <c r="BW17" i="1"/>
  <c r="K17" i="1"/>
  <c r="F17" i="1"/>
  <c r="FK16" i="1"/>
  <c r="FH16" i="1"/>
  <c r="FB16" i="1"/>
  <c r="FA16" i="1"/>
  <c r="EZ16" i="1"/>
  <c r="EW16" i="1"/>
  <c r="ED16" i="1"/>
  <c r="EC16" i="1"/>
  <c r="EB16" i="1"/>
  <c r="EA16" i="1"/>
  <c r="DP16" i="1"/>
  <c r="DO16" i="1"/>
  <c r="DN16" i="1"/>
  <c r="DL16" i="1"/>
  <c r="DC16" i="1"/>
  <c r="DB16" i="1"/>
  <c r="DA16" i="1"/>
  <c r="CX16" i="1"/>
  <c r="CH16" i="1"/>
  <c r="CA16" i="1"/>
  <c r="BY16" i="1"/>
  <c r="BX16" i="1"/>
  <c r="BW16" i="1"/>
  <c r="K16" i="1"/>
  <c r="F16" i="1"/>
  <c r="FK15" i="1"/>
  <c r="FH15" i="1"/>
  <c r="FB15" i="1"/>
  <c r="FA15" i="1"/>
  <c r="EZ15" i="1"/>
  <c r="EW15" i="1"/>
  <c r="ED15" i="1"/>
  <c r="EC15" i="1"/>
  <c r="EB15" i="1"/>
  <c r="EA15" i="1"/>
  <c r="DP15" i="1"/>
  <c r="DO15" i="1"/>
  <c r="DN15" i="1"/>
  <c r="DL15" i="1"/>
  <c r="DC15" i="1"/>
  <c r="DB15" i="1"/>
  <c r="DA15" i="1"/>
  <c r="CX15" i="1"/>
  <c r="CH15" i="1"/>
  <c r="CA15" i="1"/>
  <c r="BY15" i="1"/>
  <c r="BX15" i="1"/>
  <c r="BW15" i="1"/>
  <c r="K15" i="1"/>
  <c r="BZ15" i="1" s="1"/>
  <c r="F15" i="1"/>
  <c r="FK14" i="1"/>
  <c r="FH14" i="1"/>
  <c r="FB14" i="1"/>
  <c r="FA14" i="1"/>
  <c r="EZ14" i="1"/>
  <c r="EW14" i="1"/>
  <c r="ED14" i="1"/>
  <c r="EC14" i="1"/>
  <c r="EB14" i="1"/>
  <c r="EA14" i="1"/>
  <c r="DP14" i="1"/>
  <c r="DO14" i="1"/>
  <c r="DN14" i="1"/>
  <c r="DL14" i="1"/>
  <c r="DC14" i="1"/>
  <c r="DB14" i="1"/>
  <c r="DA14" i="1"/>
  <c r="CX14" i="1"/>
  <c r="CH14" i="1"/>
  <c r="CA14" i="1"/>
  <c r="BY14" i="1"/>
  <c r="BX14" i="1"/>
  <c r="BW14" i="1"/>
  <c r="BZ14" i="1" s="1"/>
  <c r="K14" i="1"/>
  <c r="F14" i="1"/>
  <c r="FK13" i="1"/>
  <c r="FH13" i="1"/>
  <c r="ED13" i="1"/>
  <c r="EC13" i="1"/>
  <c r="EB13" i="1"/>
  <c r="EA13" i="1"/>
  <c r="DP13" i="1"/>
  <c r="DO13" i="1"/>
  <c r="DN13" i="1"/>
  <c r="DL13" i="1"/>
  <c r="DC13" i="1"/>
  <c r="DB13" i="1"/>
  <c r="DA13" i="1"/>
  <c r="CX13" i="1"/>
  <c r="CH13" i="1"/>
  <c r="CA13" i="1"/>
  <c r="BY13" i="1"/>
  <c r="BX13" i="1"/>
  <c r="BW13" i="1"/>
  <c r="K13" i="1"/>
  <c r="F13" i="1"/>
  <c r="FK12" i="1"/>
  <c r="FH12" i="1"/>
  <c r="FB12" i="1"/>
  <c r="FA12" i="1"/>
  <c r="EZ12" i="1"/>
  <c r="EW12" i="1"/>
  <c r="ED12" i="1"/>
  <c r="EC12" i="1"/>
  <c r="EB12" i="1"/>
  <c r="EA12" i="1"/>
  <c r="DP12" i="1"/>
  <c r="DO12" i="1"/>
  <c r="DN12" i="1"/>
  <c r="DL12" i="1"/>
  <c r="DC12" i="1"/>
  <c r="DB12" i="1"/>
  <c r="DA12" i="1"/>
  <c r="CX12" i="1"/>
  <c r="CH12" i="1"/>
  <c r="CA12" i="1"/>
  <c r="BY12" i="1"/>
  <c r="BX12" i="1"/>
  <c r="BW12" i="1"/>
  <c r="K12" i="1"/>
  <c r="F12" i="1"/>
  <c r="FK11" i="1"/>
  <c r="FH11" i="1"/>
  <c r="ED11" i="1"/>
  <c r="EC11" i="1"/>
  <c r="EB11" i="1"/>
  <c r="EA11" i="1"/>
  <c r="DP11" i="1"/>
  <c r="DO11" i="1"/>
  <c r="DN11" i="1"/>
  <c r="DL11" i="1"/>
  <c r="DC11" i="1"/>
  <c r="DB11" i="1"/>
  <c r="DA11" i="1"/>
  <c r="CX11" i="1"/>
  <c r="CH11" i="1"/>
  <c r="CA11" i="1"/>
  <c r="BY11" i="1"/>
  <c r="BX11" i="1"/>
  <c r="BW11" i="1"/>
  <c r="K11" i="1"/>
  <c r="BZ11" i="1" s="1"/>
  <c r="F11" i="1"/>
  <c r="FK10" i="1"/>
  <c r="FH10" i="1"/>
  <c r="ED10" i="1"/>
  <c r="EC10" i="1"/>
  <c r="EB10" i="1"/>
  <c r="EA10" i="1"/>
  <c r="DP10" i="1"/>
  <c r="DO10" i="1"/>
  <c r="DN10" i="1"/>
  <c r="DL10" i="1"/>
  <c r="DC10" i="1"/>
  <c r="DB10" i="1"/>
  <c r="DA10" i="1"/>
  <c r="CX10" i="1"/>
  <c r="CA10" i="1"/>
  <c r="BY10" i="1"/>
  <c r="BX10" i="1"/>
  <c r="BW10" i="1"/>
  <c r="K10" i="1"/>
  <c r="F10" i="1"/>
  <c r="FK9" i="1"/>
  <c r="FH9" i="1"/>
  <c r="ED9" i="1"/>
  <c r="EC9" i="1"/>
  <c r="EB9" i="1"/>
  <c r="EA9" i="1"/>
  <c r="DP9" i="1"/>
  <c r="DC9" i="1"/>
  <c r="DB9" i="1"/>
  <c r="DA9" i="1"/>
  <c r="CX9" i="1"/>
  <c r="CH9" i="1"/>
  <c r="CA9" i="1"/>
  <c r="BY9" i="1"/>
  <c r="BX9" i="1"/>
  <c r="BW9" i="1"/>
  <c r="K9" i="1"/>
  <c r="F9" i="1"/>
  <c r="FK8" i="1"/>
  <c r="FH8" i="1"/>
  <c r="FB8" i="1"/>
  <c r="FA8" i="1"/>
  <c r="EZ8" i="1"/>
  <c r="EW8" i="1"/>
  <c r="ED8" i="1"/>
  <c r="EC8" i="1"/>
  <c r="EB8" i="1"/>
  <c r="EA8" i="1"/>
  <c r="DP8" i="1"/>
  <c r="DO8" i="1"/>
  <c r="DN8" i="1"/>
  <c r="DL8" i="1"/>
  <c r="DC8" i="1"/>
  <c r="DB8" i="1"/>
  <c r="DA8" i="1"/>
  <c r="CX8" i="1"/>
  <c r="CH8" i="1"/>
  <c r="CA8" i="1"/>
  <c r="BY8" i="1"/>
  <c r="BX8" i="1"/>
  <c r="BW8" i="1"/>
  <c r="K8" i="1"/>
  <c r="BZ8" i="1" s="1"/>
  <c r="F8" i="1"/>
  <c r="FK7" i="1"/>
  <c r="FH7" i="1"/>
  <c r="ED7" i="1"/>
  <c r="EC7" i="1"/>
  <c r="EB7" i="1"/>
  <c r="EA7" i="1"/>
  <c r="DP7" i="1"/>
  <c r="DO7" i="1"/>
  <c r="DN7" i="1"/>
  <c r="DL7" i="1"/>
  <c r="DC7" i="1"/>
  <c r="DB7" i="1"/>
  <c r="DA7" i="1"/>
  <c r="CX7" i="1"/>
  <c r="CH7" i="1"/>
  <c r="CA7" i="1"/>
  <c r="BY7" i="1"/>
  <c r="BX7" i="1"/>
  <c r="BW7" i="1"/>
  <c r="K7" i="1"/>
  <c r="F7" i="1"/>
  <c r="FK6" i="1"/>
  <c r="FH6" i="1"/>
  <c r="FB6" i="1"/>
  <c r="FA6" i="1"/>
  <c r="EZ6" i="1"/>
  <c r="EW6" i="1"/>
  <c r="ED6" i="1"/>
  <c r="EC6" i="1"/>
  <c r="EB6" i="1"/>
  <c r="EA6" i="1"/>
  <c r="DP6" i="1"/>
  <c r="DO6" i="1"/>
  <c r="DN6" i="1"/>
  <c r="DL6" i="1"/>
  <c r="DC6" i="1"/>
  <c r="DB6" i="1"/>
  <c r="DA6" i="1"/>
  <c r="CX6" i="1"/>
  <c r="CA6" i="1"/>
  <c r="BY6" i="1"/>
  <c r="BX6" i="1"/>
  <c r="BW6" i="1"/>
  <c r="BZ6" i="1" s="1"/>
  <c r="FK5" i="1"/>
  <c r="FH5" i="1"/>
  <c r="FB5" i="1"/>
  <c r="FA5" i="1"/>
  <c r="EZ5" i="1"/>
  <c r="EW5" i="1"/>
  <c r="ED5" i="1"/>
  <c r="EC5" i="1"/>
  <c r="EB5" i="1"/>
  <c r="EA5" i="1"/>
  <c r="DP5" i="1"/>
  <c r="DO5" i="1"/>
  <c r="DN5" i="1"/>
  <c r="DL5" i="1"/>
  <c r="DC5" i="1"/>
  <c r="DB5" i="1"/>
  <c r="DA5" i="1"/>
  <c r="CX5" i="1"/>
  <c r="CA5" i="1"/>
  <c r="BY5" i="1"/>
  <c r="BX5" i="1"/>
  <c r="BW5" i="1"/>
  <c r="BZ5" i="1" s="1"/>
  <c r="FK4" i="1"/>
  <c r="FH4" i="1"/>
  <c r="FB4" i="1"/>
  <c r="FA4" i="1"/>
  <c r="EZ4" i="1"/>
  <c r="EW4" i="1"/>
  <c r="ED4" i="1"/>
  <c r="EC4" i="1"/>
  <c r="EB4" i="1"/>
  <c r="EA4" i="1"/>
  <c r="DP4" i="1"/>
  <c r="DO4" i="1"/>
  <c r="DN4" i="1"/>
  <c r="DL4" i="1"/>
  <c r="DC4" i="1"/>
  <c r="DB4" i="1"/>
  <c r="DA4" i="1"/>
  <c r="CX4" i="1"/>
  <c r="CA4" i="1"/>
  <c r="BY4" i="1"/>
  <c r="BX4" i="1"/>
  <c r="BW4" i="1"/>
  <c r="BZ4" i="1" s="1"/>
  <c r="FK3" i="1"/>
  <c r="FH3" i="1"/>
  <c r="ED3" i="1"/>
  <c r="EC3" i="1"/>
  <c r="EB3" i="1"/>
  <c r="EA3" i="1"/>
  <c r="DP3" i="1"/>
  <c r="DO3" i="1"/>
  <c r="DN3" i="1"/>
  <c r="DL3" i="1"/>
  <c r="DC3" i="1"/>
  <c r="DB3" i="1"/>
  <c r="DA3" i="1"/>
  <c r="CX3" i="1"/>
  <c r="CA3" i="1"/>
  <c r="BY3" i="1"/>
  <c r="BX3" i="1"/>
  <c r="BW3" i="1"/>
  <c r="BZ3" i="1" s="1"/>
  <c r="FK2" i="1"/>
  <c r="FH2" i="1"/>
  <c r="ED2" i="1"/>
  <c r="EC2" i="1"/>
  <c r="EB2" i="1"/>
  <c r="EA2" i="1"/>
  <c r="DP2" i="1"/>
  <c r="DO2" i="1"/>
  <c r="DN2" i="1"/>
  <c r="DL2" i="1"/>
  <c r="DC2" i="1"/>
  <c r="DB2" i="1"/>
  <c r="DA2" i="1"/>
  <c r="CX2" i="1"/>
  <c r="CH2" i="1"/>
  <c r="CA2" i="1"/>
  <c r="BY2" i="1"/>
  <c r="BX2" i="1"/>
  <c r="BW2" i="1"/>
  <c r="K2" i="1"/>
  <c r="F2" i="1"/>
  <c r="BZ23" i="1" l="1"/>
  <c r="BZ7" i="1"/>
  <c r="BZ16" i="1"/>
  <c r="BZ13" i="1"/>
  <c r="BZ29" i="1"/>
  <c r="BZ9" i="1"/>
  <c r="BZ21" i="1"/>
  <c r="BZ12" i="1"/>
  <c r="BZ18" i="1"/>
  <c r="BZ2" i="1"/>
  <c r="BZ20" i="1"/>
  <c r="BZ26" i="1"/>
  <c r="BZ31" i="1"/>
  <c r="BZ32" i="1"/>
  <c r="BZ33" i="1"/>
  <c r="BZ34" i="1"/>
  <c r="BZ27" i="1"/>
  <c r="BZ28" i="1"/>
  <c r="BZ37" i="1"/>
  <c r="BZ19" i="1"/>
  <c r="BZ24" i="1"/>
  <c r="BZ25" i="1"/>
  <c r="BZ10" i="1"/>
  <c r="BZ17" i="1"/>
</calcChain>
</file>

<file path=xl/sharedStrings.xml><?xml version="1.0" encoding="utf-8"?>
<sst xmlns="http://schemas.openxmlformats.org/spreadsheetml/2006/main" count="1640" uniqueCount="626">
  <si>
    <t>Idpac</t>
  </si>
  <si>
    <t>Num_pac</t>
  </si>
  <si>
    <t>Sexo</t>
  </si>
  <si>
    <t>Fecha_nac</t>
  </si>
  <si>
    <t>Fecha_dx</t>
  </si>
  <si>
    <t>Edad_dx</t>
  </si>
  <si>
    <t>Joven(0)_Anciano(1)</t>
  </si>
  <si>
    <t>ECOG</t>
  </si>
  <si>
    <t>Peso</t>
  </si>
  <si>
    <t>Talla</t>
  </si>
  <si>
    <t>IMC</t>
  </si>
  <si>
    <t>%_perd_peso</t>
  </si>
  <si>
    <t>p_peso_no_sí</t>
  </si>
  <si>
    <t>Estudios</t>
  </si>
  <si>
    <t>Est_civil</t>
  </si>
  <si>
    <t>Comp_hogar</t>
  </si>
  <si>
    <t>MOSs</t>
  </si>
  <si>
    <t>Ansiedad</t>
  </si>
  <si>
    <t>Depresion</t>
  </si>
  <si>
    <t>MNA</t>
  </si>
  <si>
    <t>G8</t>
  </si>
  <si>
    <t>Audicion</t>
  </si>
  <si>
    <t>Barthel</t>
  </si>
  <si>
    <t>Lawton_Brody</t>
  </si>
  <si>
    <t>SPPB</t>
  </si>
  <si>
    <t>Caida_6m</t>
  </si>
  <si>
    <t>Pfeiffer</t>
  </si>
  <si>
    <t>Mini_mental</t>
  </si>
  <si>
    <t>Social_Gijon</t>
  </si>
  <si>
    <t>Yesavage</t>
  </si>
  <si>
    <t>CIRS</t>
  </si>
  <si>
    <t>Charlson</t>
  </si>
  <si>
    <t>Polifarmacia</t>
  </si>
  <si>
    <t>Sd_geriatr</t>
  </si>
  <si>
    <t>Clasif_geriatr_Balducci</t>
  </si>
  <si>
    <t>Clasif_geriatr_SIOG1</t>
  </si>
  <si>
    <t>Hab_tabaq</t>
  </si>
  <si>
    <t>Exp_tab</t>
  </si>
  <si>
    <t>Diabetes</t>
  </si>
  <si>
    <t>Cardiop</t>
  </si>
  <si>
    <t>Enf_neurod</t>
  </si>
  <si>
    <t>Histologia</t>
  </si>
  <si>
    <t>Histología_num</t>
  </si>
  <si>
    <t>T</t>
  </si>
  <si>
    <t>N</t>
  </si>
  <si>
    <t>M</t>
  </si>
  <si>
    <t>Estadio</t>
  </si>
  <si>
    <t>Estadio_num</t>
  </si>
  <si>
    <t>PD-L1</t>
  </si>
  <si>
    <t>Estado_mut</t>
  </si>
  <si>
    <t>Tipo_mut_Tej</t>
  </si>
  <si>
    <t>Biopsia_liq</t>
  </si>
  <si>
    <t>Tipo_mut_Liq</t>
  </si>
  <si>
    <t>Estatinas</t>
  </si>
  <si>
    <t>Col_total</t>
  </si>
  <si>
    <t>Col_HDL</t>
  </si>
  <si>
    <t>Col_LDL</t>
  </si>
  <si>
    <t>LDH</t>
  </si>
  <si>
    <t>Prot_tot</t>
  </si>
  <si>
    <t>Albumina</t>
  </si>
  <si>
    <t>PCR</t>
  </si>
  <si>
    <t>IL-6</t>
  </si>
  <si>
    <t>Hb</t>
  </si>
  <si>
    <t>Leucoc_tot</t>
  </si>
  <si>
    <t>Neutrofilos</t>
  </si>
  <si>
    <t>Linf_tot</t>
  </si>
  <si>
    <t>Plaquetas</t>
  </si>
  <si>
    <t>NLR_pre</t>
  </si>
  <si>
    <t>NLR_corte4o5</t>
  </si>
  <si>
    <t>PLR_pre</t>
  </si>
  <si>
    <t>PNI_pre</t>
  </si>
  <si>
    <t>ALI_pre</t>
  </si>
  <si>
    <t>SII_pre</t>
  </si>
  <si>
    <t>LinfT_cel</t>
  </si>
  <si>
    <t>LinfT_%</t>
  </si>
  <si>
    <t>CD4_cel</t>
  </si>
  <si>
    <t>CD4_%</t>
  </si>
  <si>
    <t>CD8_cel</t>
  </si>
  <si>
    <t>CD8_%</t>
  </si>
  <si>
    <t>CD4:CD8</t>
  </si>
  <si>
    <t>LinfB_cel</t>
  </si>
  <si>
    <t>LinfB_%</t>
  </si>
  <si>
    <t>LinfNK_cel</t>
  </si>
  <si>
    <t>LinfNK_%</t>
  </si>
  <si>
    <t>IgM_CMV</t>
  </si>
  <si>
    <t>IgG_CMV</t>
  </si>
  <si>
    <t>Fecha_inicio_pem</t>
  </si>
  <si>
    <t>LDH_1C</t>
  </si>
  <si>
    <t>Prot_1C</t>
  </si>
  <si>
    <t>Alb_1C</t>
  </si>
  <si>
    <t>Hb_1C</t>
  </si>
  <si>
    <t>Leucoc_1C</t>
  </si>
  <si>
    <t>Neutr_1C</t>
  </si>
  <si>
    <t>Linf_1C</t>
  </si>
  <si>
    <t>Plaq_1C</t>
  </si>
  <si>
    <t>NLR_1C</t>
  </si>
  <si>
    <t>NLR1C_corte4</t>
  </si>
  <si>
    <t>NLR1C_corte5</t>
  </si>
  <si>
    <t>PLR_1C</t>
  </si>
  <si>
    <t>PNI_1C</t>
  </si>
  <si>
    <t>SII_1C</t>
  </si>
  <si>
    <t>LDH_2C</t>
  </si>
  <si>
    <t>Prot_2C</t>
  </si>
  <si>
    <t>Alb_2C</t>
  </si>
  <si>
    <t>Hb_2C</t>
  </si>
  <si>
    <t>Leucoc_2C</t>
  </si>
  <si>
    <t>Neutr_2C</t>
  </si>
  <si>
    <t>Linf_2C</t>
  </si>
  <si>
    <t>Plaq_2C</t>
  </si>
  <si>
    <t>NLR_2C</t>
  </si>
  <si>
    <t>NLR2C_corte4o5</t>
  </si>
  <si>
    <t>PLR_2C</t>
  </si>
  <si>
    <t>PNI_2C</t>
  </si>
  <si>
    <t>SII_2C</t>
  </si>
  <si>
    <t>1ª_eval</t>
  </si>
  <si>
    <t>1ªeval_num</t>
  </si>
  <si>
    <t>LDH_1eval</t>
  </si>
  <si>
    <t>Prot_1eval</t>
  </si>
  <si>
    <t>Alb_1eval</t>
  </si>
  <si>
    <t>Hb_1eval</t>
  </si>
  <si>
    <t>Leucoc_1eval</t>
  </si>
  <si>
    <t>Neutr_1eval</t>
  </si>
  <si>
    <t>Linf_1eval</t>
  </si>
  <si>
    <t>Plaq_1eval</t>
  </si>
  <si>
    <t>NLR_1eval</t>
  </si>
  <si>
    <t>NLR1E_corte4</t>
  </si>
  <si>
    <t>NLR1E_corte5</t>
  </si>
  <si>
    <t>PLR_1eval</t>
  </si>
  <si>
    <t>PNI_1eval</t>
  </si>
  <si>
    <t>SII_1eval</t>
  </si>
  <si>
    <t>Mejor_resp</t>
  </si>
  <si>
    <t>Mejor_resp_num</t>
  </si>
  <si>
    <t>N_ciclos</t>
  </si>
  <si>
    <t>Toxicidad_si/no</t>
  </si>
  <si>
    <t>Tipo_tox</t>
  </si>
  <si>
    <t>Grado_tox</t>
  </si>
  <si>
    <t>Interrupc_tto</t>
  </si>
  <si>
    <t>Motivo_inter</t>
  </si>
  <si>
    <t>Progresión_sí/no</t>
  </si>
  <si>
    <t>Fecha_progresión</t>
  </si>
  <si>
    <t>LDH_PE</t>
  </si>
  <si>
    <t>Prot_PE</t>
  </si>
  <si>
    <t>Alb_PE</t>
  </si>
  <si>
    <t>Hb_PE</t>
  </si>
  <si>
    <t>Leucoc_PE</t>
  </si>
  <si>
    <t>Neutr_PE</t>
  </si>
  <si>
    <t>Linf_PE</t>
  </si>
  <si>
    <t>Plaq_PE</t>
  </si>
  <si>
    <t>NLR_PE</t>
  </si>
  <si>
    <t>NLRPE_corte 4</t>
  </si>
  <si>
    <t>NLRPE_corte 5</t>
  </si>
  <si>
    <t>PLR_PE</t>
  </si>
  <si>
    <t>PNI_PE</t>
  </si>
  <si>
    <t>SII_PE</t>
  </si>
  <si>
    <t>2ªL_sí/no</t>
  </si>
  <si>
    <t>Exitus_sí/no</t>
  </si>
  <si>
    <t>Fecha_exitus</t>
  </si>
  <si>
    <t>Fecha_últ_control</t>
  </si>
  <si>
    <t>Fecha_SLP</t>
  </si>
  <si>
    <t>SLP</t>
  </si>
  <si>
    <t>SLP_cens</t>
  </si>
  <si>
    <t>Fecha_SG</t>
  </si>
  <si>
    <t>SG</t>
  </si>
  <si>
    <t>SG_cens</t>
  </si>
  <si>
    <t>Observaciones</t>
  </si>
  <si>
    <t>HLADR+Lin_%Leuc</t>
  </si>
  <si>
    <t>mDC_%Leuc</t>
  </si>
  <si>
    <t>pDC_%Leuc</t>
  </si>
  <si>
    <t>CD4_Central_Mem_%Linf</t>
  </si>
  <si>
    <t>CD4_Effector_Mem_%Linf</t>
  </si>
  <si>
    <t>CD4_Naïve_%Linf</t>
  </si>
  <si>
    <t>CD4_TEMRA_%Linf</t>
  </si>
  <si>
    <t>CD8_Central_Mem_%Linf</t>
  </si>
  <si>
    <t>CD8_Effector_Mem_%Linf</t>
  </si>
  <si>
    <t>CD8_Naïve_%Linf</t>
  </si>
  <si>
    <t>CD8_TEMRA_%Linf</t>
  </si>
  <si>
    <t>mDC_CD16_%mDC</t>
  </si>
  <si>
    <t>mDC_CD1c_%mDC</t>
  </si>
  <si>
    <t>mDC_Clec9A_%mDC</t>
  </si>
  <si>
    <t>CD3+_%Linf</t>
  </si>
  <si>
    <t>CD27-CD57+CD3+_%Linf</t>
  </si>
  <si>
    <t>CD27-CD57+CD4+_%CD3</t>
  </si>
  <si>
    <t>CD27-CD57+CD8+_%CD3</t>
  </si>
  <si>
    <t>CD3_%Leuc</t>
  </si>
  <si>
    <t>CD3+CD4+_%Linf</t>
  </si>
  <si>
    <t>CD3+CD57+_%Linf</t>
  </si>
  <si>
    <t>CD3+CD8+_%Linf</t>
  </si>
  <si>
    <t>CD45RA+CCR7+CD3+_%Linf</t>
  </si>
  <si>
    <t>CD8+_term_efect_%CD3</t>
  </si>
  <si>
    <t>CD8_exhausted_%CD3</t>
  </si>
  <si>
    <t>CD4_TCR_ab+_%CD3</t>
  </si>
  <si>
    <t>CD4+_%Linf</t>
  </si>
  <si>
    <t>CD8+_TCR_ab+_%CD3</t>
  </si>
  <si>
    <t>CD8+_%Linf</t>
  </si>
  <si>
    <t>CD8+CD4+_%Linf</t>
  </si>
  <si>
    <t>CD8-CD4-_%Linf</t>
  </si>
  <si>
    <t>HLADR+CD3+_%Linf</t>
  </si>
  <si>
    <t>Leuc%</t>
  </si>
  <si>
    <t>Linf%</t>
  </si>
  <si>
    <t>TCR_ab+_%Linf</t>
  </si>
  <si>
    <t>TCR_gd+_%Linf</t>
  </si>
  <si>
    <t>gd_VD1+_%CD3</t>
  </si>
  <si>
    <t>gd_VD1+VD2+_%CD3</t>
  </si>
  <si>
    <t>gd_VD1-VD2-_%CD3</t>
  </si>
  <si>
    <t>gd_VD2+_%CD3</t>
  </si>
  <si>
    <t>CD127-/lowFoxP3+_%CD4</t>
  </si>
  <si>
    <t>CD25+CD127low_%Linf</t>
  </si>
  <si>
    <t>CD25+CD4+_%Linf</t>
  </si>
  <si>
    <t>CD25+FoxP3+_%Linf</t>
  </si>
  <si>
    <t>CD39+FoxP3+_%CD4</t>
  </si>
  <si>
    <t>CD4+_%CD45</t>
  </si>
  <si>
    <t>CD45+</t>
  </si>
  <si>
    <t>CD45RA+_%Linf</t>
  </si>
  <si>
    <t>CD45RA+FoxP3+_%CD4</t>
  </si>
  <si>
    <t>Helios+FoxP3+_%CD4</t>
  </si>
  <si>
    <t>HLADR+Lin_C_Leuc</t>
  </si>
  <si>
    <t>mDC_C_Leuc</t>
  </si>
  <si>
    <t>pDC_C_Leuc</t>
  </si>
  <si>
    <t>CD4_Central_Mem_C_Linf</t>
  </si>
  <si>
    <t>CD4_Effector_Mem_C_Linf</t>
  </si>
  <si>
    <t>CD4_Naïve_C_Linf</t>
  </si>
  <si>
    <t>CD4_TEMRA_C_Linf</t>
  </si>
  <si>
    <t>CD8_Central_Mem_C_Linf</t>
  </si>
  <si>
    <t>CD8_Effector_Mem_C_Linf</t>
  </si>
  <si>
    <t>CD8_Naïve_C_Linf</t>
  </si>
  <si>
    <t>CD8_TEMRA_C_Linf</t>
  </si>
  <si>
    <t>mDC_CD16_C_mDC</t>
  </si>
  <si>
    <t>mDC_CD1c_C_mDC</t>
  </si>
  <si>
    <t>mDC_Clec9A_C_mDC</t>
  </si>
  <si>
    <t>CD3+_C_Linf</t>
  </si>
  <si>
    <t>CD27-CD57+CD3+_C_Linf</t>
  </si>
  <si>
    <t>CD27-CD57+CD4+_C_CD3</t>
  </si>
  <si>
    <t>CD27-CD57+CD8+_C_CD3</t>
  </si>
  <si>
    <t>CD3_C_Leuc</t>
  </si>
  <si>
    <t>CD3+CD4+_C_Linf</t>
  </si>
  <si>
    <t>CD3+CD57+_C_Linf</t>
  </si>
  <si>
    <t>CD3+CD8+_C_Linf</t>
  </si>
  <si>
    <t>CD45RA+CCR7+CD3+_C_Linf</t>
  </si>
  <si>
    <t>CD8+_term_efect_C_CD3</t>
  </si>
  <si>
    <t>CD8_exhausted_C_CD3</t>
  </si>
  <si>
    <t>CD4_TCR_ab+_C_CD3</t>
  </si>
  <si>
    <t>CD4+_C_Linf</t>
  </si>
  <si>
    <t>CD8+_TCR_ab+_C_CD3</t>
  </si>
  <si>
    <t>CD8+_C_Linf</t>
  </si>
  <si>
    <t>CD8+CD4+_C_Linf</t>
  </si>
  <si>
    <t>CD8-CD4-_C_Linf</t>
  </si>
  <si>
    <t>HLADR+CD3+_C_Linf</t>
  </si>
  <si>
    <t>TCR_ab+_C_Linf</t>
  </si>
  <si>
    <t>TCR_gd+_C_Linf</t>
  </si>
  <si>
    <t>gd_VD1+_C_CD3</t>
  </si>
  <si>
    <t>gd_VD1+VD2+_C_CD3</t>
  </si>
  <si>
    <t>gd_VD1-VD2-_C_CD3</t>
  </si>
  <si>
    <t>gd_VD2+_C_CD3</t>
  </si>
  <si>
    <t>CD127-/lowFoxP3+_C_CD4</t>
  </si>
  <si>
    <t>CD25+CD127low_C_Linf</t>
  </si>
  <si>
    <t>CD25+CD4+_C_Linf</t>
  </si>
  <si>
    <t>CD25+FoxP3+_C_Linf</t>
  </si>
  <si>
    <t>CD39+FoxP3+_C_CD4</t>
  </si>
  <si>
    <t>CD4+_C_CD45</t>
  </si>
  <si>
    <t>CD45+_C</t>
  </si>
  <si>
    <t>CD45RA+_C_Linf</t>
  </si>
  <si>
    <t>CD45RA+FoxP3+_C_CD4</t>
  </si>
  <si>
    <t>Helios+FoxP3+_C_CD4</t>
  </si>
  <si>
    <t>P_01</t>
  </si>
  <si>
    <t>Adenocarcinoma</t>
  </si>
  <si>
    <t>2b</t>
  </si>
  <si>
    <t>1c</t>
  </si>
  <si>
    <t>IVB</t>
  </si>
  <si>
    <t>No</t>
  </si>
  <si>
    <t>EE</t>
  </si>
  <si>
    <t>RC</t>
  </si>
  <si>
    <t>Miocarditis</t>
  </si>
  <si>
    <t>Fin del tratamiento previsto</t>
  </si>
  <si>
    <t>Exitus por neumonía grave</t>
  </si>
  <si>
    <t>N/A</t>
  </si>
  <si>
    <t>P_02</t>
  </si>
  <si>
    <t>Otros</t>
  </si>
  <si>
    <t>X</t>
  </si>
  <si>
    <t>RP</t>
  </si>
  <si>
    <t>Dermatitis</t>
  </si>
  <si>
    <t>P_03</t>
  </si>
  <si>
    <t>Hepatitis</t>
  </si>
  <si>
    <t>Toxicidad</t>
  </si>
  <si>
    <t>Progresión cerebral única oligometastásica</t>
  </si>
  <si>
    <t>P_04</t>
  </si>
  <si>
    <t>Escamoso</t>
  </si>
  <si>
    <t>IIIB</t>
  </si>
  <si>
    <t>PS</t>
  </si>
  <si>
    <t>Progresión</t>
  </si>
  <si>
    <t>P_05</t>
  </si>
  <si>
    <t>2a</t>
  </si>
  <si>
    <t>1a</t>
  </si>
  <si>
    <t>IVA</t>
  </si>
  <si>
    <t>P_06</t>
  </si>
  <si>
    <t>x</t>
  </si>
  <si>
    <t>Uveítis</t>
  </si>
  <si>
    <t>P_07</t>
  </si>
  <si>
    <t>Neumonitis</t>
  </si>
  <si>
    <t>P_08</t>
  </si>
  <si>
    <t>IIIA</t>
  </si>
  <si>
    <t>EXITUS por ICTUS grave</t>
  </si>
  <si>
    <t>P_09</t>
  </si>
  <si>
    <t>86A</t>
  </si>
  <si>
    <t>Exitus</t>
  </si>
  <si>
    <t>P_10</t>
  </si>
  <si>
    <t>1B</t>
  </si>
  <si>
    <t>Exitus (otra causa)</t>
  </si>
  <si>
    <t>Exitus por shock séptico.</t>
  </si>
  <si>
    <t>P_11</t>
  </si>
  <si>
    <t>2B</t>
  </si>
  <si>
    <t>PE</t>
  </si>
  <si>
    <t>P_12</t>
  </si>
  <si>
    <t>3B</t>
  </si>
  <si>
    <t>1b</t>
  </si>
  <si>
    <t>P_13</t>
  </si>
  <si>
    <t>4B</t>
  </si>
  <si>
    <t>Queratitis/Dermatitis</t>
  </si>
  <si>
    <t>P_14</t>
  </si>
  <si>
    <t>5B</t>
  </si>
  <si>
    <t>P_15</t>
  </si>
  <si>
    <t>6B</t>
  </si>
  <si>
    <t>P_16</t>
  </si>
  <si>
    <t>7B</t>
  </si>
  <si>
    <t>Artritis</t>
  </si>
  <si>
    <t>LINFOPENIA POR CORTICOIDES RECUPERADA!</t>
  </si>
  <si>
    <t>P_17</t>
  </si>
  <si>
    <t>8B</t>
  </si>
  <si>
    <t>NE</t>
  </si>
  <si>
    <t>EXCLUIR, SÓLO 1 CICLO, EXITUS EN DÍAS</t>
  </si>
  <si>
    <t>P_18</t>
  </si>
  <si>
    <t>P_19</t>
  </si>
  <si>
    <t>No valorable</t>
  </si>
  <si>
    <t>Tiroiditis</t>
  </si>
  <si>
    <t>P_20</t>
  </si>
  <si>
    <t>Ca. indiferenciado</t>
  </si>
  <si>
    <t>Encefalitis</t>
  </si>
  <si>
    <t>Pérdida de seguimiento desde 2022 (traslado de domicilio)</t>
  </si>
  <si>
    <t>P_21</t>
  </si>
  <si>
    <t>Progresión clínica</t>
  </si>
  <si>
    <t>SÓLO 1 CICLO, PROGRESIÓN EN SEMANAS</t>
  </si>
  <si>
    <t>P_22</t>
  </si>
  <si>
    <t>P_23</t>
  </si>
  <si>
    <t>P_24</t>
  </si>
  <si>
    <t>P_25</t>
  </si>
  <si>
    <t>2º tumor/ hepatocarcinoma</t>
  </si>
  <si>
    <t>P_26</t>
  </si>
  <si>
    <t>EGFR</t>
  </si>
  <si>
    <t>ex19</t>
  </si>
  <si>
    <t>EGFR Mutada (valorar excluir)</t>
  </si>
  <si>
    <t>P_27</t>
  </si>
  <si>
    <t>0 (fibrato)</t>
  </si>
  <si>
    <t>P_28</t>
  </si>
  <si>
    <t>P_29</t>
  </si>
  <si>
    <t>P_30</t>
  </si>
  <si>
    <t>P_31</t>
  </si>
  <si>
    <t>P_32</t>
  </si>
  <si>
    <t>P_33</t>
  </si>
  <si>
    <t>P_34</t>
  </si>
  <si>
    <t>IIIC</t>
  </si>
  <si>
    <t>P_35</t>
  </si>
  <si>
    <t>P_36</t>
  </si>
  <si>
    <t>G2</t>
  </si>
  <si>
    <t>VARIABLES</t>
  </si>
  <si>
    <t>DESCRIPTION</t>
  </si>
  <si>
    <t>Group</t>
  </si>
  <si>
    <t>Units</t>
  </si>
  <si>
    <t>Type</t>
  </si>
  <si>
    <t>Observations</t>
  </si>
  <si>
    <t>Patient identifier</t>
  </si>
  <si>
    <t>REMOVE</t>
  </si>
  <si>
    <t>Datos demográficos</t>
  </si>
  <si>
    <t>Nominal</t>
  </si>
  <si>
    <t>Mujer (1)/Varón (2)</t>
  </si>
  <si>
    <t>Fecha de nacimiento</t>
  </si>
  <si>
    <t>dd/mm/aaaa</t>
  </si>
  <si>
    <t>Date</t>
  </si>
  <si>
    <t>Fecha de diagnóstico</t>
  </si>
  <si>
    <t>Edad al diagnóstico</t>
  </si>
  <si>
    <t>Numerical</t>
  </si>
  <si>
    <t>Ordinal</t>
  </si>
  <si>
    <t>Performance status</t>
  </si>
  <si>
    <t>Valoración funcional</t>
  </si>
  <si>
    <t>0/1/2/3/4</t>
  </si>
  <si>
    <t>kg</t>
  </si>
  <si>
    <t>m</t>
  </si>
  <si>
    <t>Índice de masa corporal</t>
  </si>
  <si>
    <t>kg/m2</t>
  </si>
  <si>
    <t>Porcentaje de pérdida de peso en los últimos 6 meses</t>
  </si>
  <si>
    <t>%</t>
  </si>
  <si>
    <t>Nivel de estudios</t>
  </si>
  <si>
    <t>Elemental/Bachillerato/Universitario</t>
  </si>
  <si>
    <t>Estado civil</t>
  </si>
  <si>
    <t>Solter@/Casad@/Separad@/Viud@</t>
  </si>
  <si>
    <t>Composición del hogar</t>
  </si>
  <si>
    <t>Vive sol@/Acompañad@</t>
  </si>
  <si>
    <t>Escala de valoración social de MOS simplificada</t>
  </si>
  <si>
    <t>Puntos: de 5 a 25</t>
  </si>
  <si>
    <t>Escala de ansiedad</t>
  </si>
  <si>
    <t>No indica caso 0-7 puntos; caso dudoso 8-10 puntos; caso probable ≥11puntos</t>
  </si>
  <si>
    <t>Escala de depresión</t>
  </si>
  <si>
    <t>Mini nutritional assessment</t>
  </si>
  <si>
    <t>Normal &gt;11; anormal ≤ 11</t>
  </si>
  <si>
    <t>Escala de screening G8</t>
  </si>
  <si>
    <t>Valoración geriátrica</t>
  </si>
  <si>
    <t>Normal &gt; 14; alterado ≤ 14</t>
  </si>
  <si>
    <t>Capacidad auditiva</t>
  </si>
  <si>
    <t>Conservada (1)/Alterada (2)</t>
  </si>
  <si>
    <t>Índice de Barthel (actividades básicas)</t>
  </si>
  <si>
    <t>Dependencia total &lt;20; dependencia grave 20-40; dependencia moderada 40-60; dependencia leve ≥ 60</t>
  </si>
  <si>
    <t>Escala de Lawton-Brody (act. Instrumentales)</t>
  </si>
  <si>
    <t>Anormal en hombres &lt;5; anormal en mujeres &lt;8</t>
  </si>
  <si>
    <t>Short  physical performance battery</t>
  </si>
  <si>
    <t>0-3: limitación severa de movilidad; 4-6: limitación moderada; 7-9: limitación leve; ≥10 sin limitación para la movilidad</t>
  </si>
  <si>
    <t>Número de caídas en los últimos 6 meses</t>
  </si>
  <si>
    <t>Escala de Pfeiffer</t>
  </si>
  <si>
    <t>Normal 0-2 errores; deterioro cognitivo leve-moderado 3-7 errores; deterioro cognitivo grave 8-10 errores</t>
  </si>
  <si>
    <t>Elemental (1) /Bachillerato (2) /Universitario (3)</t>
  </si>
  <si>
    <t>Mini-mental test</t>
  </si>
  <si>
    <t>Deterioro cognitivo: &lt;23 puntos si escolarización normal; &lt;20 si baja escolaridad o analfabetismo.</t>
  </si>
  <si>
    <t>Solter@ (1)/Casad@ (2)/Separad@ (3) /Viud@ (4)</t>
  </si>
  <si>
    <t>Vive sol@ (1) /Acompañad@ (2)</t>
  </si>
  <si>
    <t>???</t>
  </si>
  <si>
    <t>Escala de valoración socio-familiar de Gijón</t>
  </si>
  <si>
    <t>Situación social buena ≤7 puntos; situación intermedia 8-9 puntos; deterioro social severo ≥ 10 puntos</t>
  </si>
  <si>
    <t>Escala de depresión de Yesavage</t>
  </si>
  <si>
    <t>Normal 0-5 puntos; depresión leve 6-9 puntos; depresión establecida ≥ 10 puntos</t>
  </si>
  <si>
    <t>Escala de ansiedad-depresión</t>
  </si>
  <si>
    <t>Escala de ansiedad - depresión</t>
  </si>
  <si>
    <t>Cumulative illness ratings scale for geriatrics</t>
  </si>
  <si>
    <t>No punto de corte establecido</t>
  </si>
  <si>
    <t>Índice de comorbilidad de Charlson</t>
  </si>
  <si>
    <t>No hay punto de corte. Se obtiene tasa de supervivencia a los 10 años.</t>
  </si>
  <si>
    <t>Número de fármacos que toma el paciente</t>
  </si>
  <si>
    <t>Número</t>
  </si>
  <si>
    <t>Presencia de síndromes geriátricos (insomnio, incontinencia, audición/visión disminuida, maltrato)</t>
  </si>
  <si>
    <t>Clasificación geriátrica según estudio de Balducci</t>
  </si>
  <si>
    <t>Fit (1) /Vulnerable (2) /Frágil (3)</t>
  </si>
  <si>
    <t>Clasificación geriátrica según SIOG1</t>
  </si>
  <si>
    <t>Fit (1) /Vulnerable (2) /Frágil (3) / Muy frágil (4)</t>
  </si>
  <si>
    <t>Hábito tabáquico</t>
  </si>
  <si>
    <t>Sí (1)/Exfumador (2) /No (0)</t>
  </si>
  <si>
    <t>Exposición tabáquica</t>
  </si>
  <si>
    <t>años/paquete</t>
  </si>
  <si>
    <t>Diabetes mellitus</t>
  </si>
  <si>
    <t>Sí (1) /No (0)</t>
  </si>
  <si>
    <t>Cardiopatía isquémica o insuficiencia cardiaca</t>
  </si>
  <si>
    <t>Enfermedad neurodegenerativa</t>
  </si>
  <si>
    <t>Histología del tumor</t>
  </si>
  <si>
    <t>Características del tumor</t>
  </si>
  <si>
    <t>Adenocarcinoma/Carcinoma escamoso/Otros</t>
  </si>
  <si>
    <t>Tamaño tumoral</t>
  </si>
  <si>
    <t>T0/Tx/T1is/T1a/T1b/T1c/T2a/T2b/T3/T4</t>
  </si>
  <si>
    <t>Afectación ganglionar</t>
  </si>
  <si>
    <t>N0/Nx/N1/N2/N3</t>
  </si>
  <si>
    <t>Afectación metastásica</t>
  </si>
  <si>
    <t>M0/Mx/M1a/M1b/M1c</t>
  </si>
  <si>
    <t>Estadio tumoral</t>
  </si>
  <si>
    <t>IA1/IA2/IA3/IIA/IIB/IIIA/IIIB/IIIC/IVA/IVB</t>
  </si>
  <si>
    <t>Expresión de PD-L1 en el tumor</t>
  </si>
  <si>
    <t>Estado mutacional en el tumor (SÓLO EN ADENOCARCINOMA)</t>
  </si>
  <si>
    <t>EGFR/ALK/ROS1/No mutado/No realizado</t>
  </si>
  <si>
    <t>Tipo de mutación (SÓLO EN EGFR MUTADOS)</t>
  </si>
  <si>
    <t>Del19/Mut21/Otras</t>
  </si>
  <si>
    <t>Estado mutacional de EGFR en biopsia líquida (SÓLO EN ADENOCARCINOMA)</t>
  </si>
  <si>
    <t>EGFR mutado/EGFR no mutado</t>
  </si>
  <si>
    <t>Toma de estatinas</t>
  </si>
  <si>
    <t>Colesterol total</t>
  </si>
  <si>
    <t>Parámetro nutricional (analítico)</t>
  </si>
  <si>
    <t>mg/dl</t>
  </si>
  <si>
    <t>Colesterol HDL</t>
  </si>
  <si>
    <t>Colesterol LDL</t>
  </si>
  <si>
    <t>Niveles de LDH</t>
  </si>
  <si>
    <t>Parámetro inflamatorio</t>
  </si>
  <si>
    <t>UI/l</t>
  </si>
  <si>
    <t>Proteínas totales</t>
  </si>
  <si>
    <t>Albúmina</t>
  </si>
  <si>
    <t>Proteína C reactiva</t>
  </si>
  <si>
    <t>mg/l</t>
  </si>
  <si>
    <t>Interleucina-6</t>
  </si>
  <si>
    <t>pg/ml</t>
  </si>
  <si>
    <t>Hemoglobina</t>
  </si>
  <si>
    <t>Parámetro hematológico general</t>
  </si>
  <si>
    <t>g/dl</t>
  </si>
  <si>
    <t>Leucocitos totales</t>
  </si>
  <si>
    <t>céls/ml</t>
  </si>
  <si>
    <t>Neutrófilos</t>
  </si>
  <si>
    <t>Linfocitos totales</t>
  </si>
  <si>
    <t>Ratio neutrófilos/linfocitos pretratamiento</t>
  </si>
  <si>
    <t>(para redefinir)</t>
  </si>
  <si>
    <t>Ratio plaquetas/linfocitos pretratamiento</t>
  </si>
  <si>
    <t>Prognostic nutritional index pretratamiento</t>
  </si>
  <si>
    <t>Advance lung cancer inflammation index (ALI) pretratamiento</t>
  </si>
  <si>
    <t>Systemic immune-inflammation index pretratamiento</t>
  </si>
  <si>
    <t>Linfocitos T (CD3 positivos) - número</t>
  </si>
  <si>
    <t>Población linfocitaria</t>
  </si>
  <si>
    <t>céls/µl</t>
  </si>
  <si>
    <t>Linfocitos T (CD3 positivos) - porcentaje</t>
  </si>
  <si>
    <t>Linfocitos T CD4 positivos - número</t>
  </si>
  <si>
    <t>Linfocitos T CD4 positivos - porcentaje</t>
  </si>
  <si>
    <t>Linfocitos T CD8 positivos - número</t>
  </si>
  <si>
    <t>Linfocitos T CD8 positivos - porcentaje</t>
  </si>
  <si>
    <t>Ratio CD4:CD8</t>
  </si>
  <si>
    <t>Linfocitos T (CD19 positivos) - número</t>
  </si>
  <si>
    <t>Linfocitos T (CD19 positivos) - porcentaje</t>
  </si>
  <si>
    <t>Linfocitos NK - número</t>
  </si>
  <si>
    <t>Linfocitos NK - porcentaje</t>
  </si>
  <si>
    <t>Anticuerpos IgM anti-citomegalovirus</t>
  </si>
  <si>
    <t>Serología</t>
  </si>
  <si>
    <t>Anticuerpos IgG anti-citomegalovirus</t>
  </si>
  <si>
    <t>LDH tras 1º ciclo</t>
  </si>
  <si>
    <t>REDEFINIR</t>
  </si>
  <si>
    <t>LDH tras 2º ciclo</t>
  </si>
  <si>
    <t xml:space="preserve">Resultado de la primera evaluación radiológica de la enfermedad </t>
  </si>
  <si>
    <t>RP=Respuesta parcial; PS=Pseudo-progresión; EE=Enfermedad estable; PE=Progresión de la enfermedad; NE=No evaluado</t>
  </si>
  <si>
    <t xml:space="preserve">Resultado (numérico ordinal) de la primera evaluación radiológica de la enfermedad </t>
  </si>
  <si>
    <t>1=RP; 2=PS/EE; 3=PE</t>
  </si>
  <si>
    <t>LDH en la primera evaluación radiológica de la enfermedad</t>
  </si>
  <si>
    <t>Mejor respuesta al tratamiento observada en el paciente</t>
  </si>
  <si>
    <t>RC=Respuesta completa; RP=Respuesta parcial; EE=Enfermedad estable; PE=Progresión de la enfermedad; NE=No evaluado</t>
  </si>
  <si>
    <t>0=RC; 1=RP; 2=EE; 3=PE</t>
  </si>
  <si>
    <t>Número de ciclos administrados</t>
  </si>
  <si>
    <t>Presencia o no de toxicidad a inmunoterapia</t>
  </si>
  <si>
    <t>Tipo de toxicidad observada</t>
  </si>
  <si>
    <t>Grado de toxicidad (según CTCAE v5)</t>
  </si>
  <si>
    <t>Interrupción del tratamiento (sí o no)</t>
  </si>
  <si>
    <t>Motivo de la interrupción del tratamiento</t>
  </si>
  <si>
    <t>Progresión de enfermedad (sí o no)</t>
  </si>
  <si>
    <t>Fecha de la progresión de enfermedad (si existe)</t>
  </si>
  <si>
    <t>LDH en el momento de la progresión de enfermedad (si existe)</t>
  </si>
  <si>
    <t>Tratamiento de segunda línea tras progresión de enfermedad (sí o no)</t>
  </si>
  <si>
    <t>Supervivencia libre de progresión</t>
  </si>
  <si>
    <t>Sí/No</t>
  </si>
  <si>
    <t>Supervivencia global</t>
  </si>
  <si>
    <t>Sí/no</t>
  </si>
  <si>
    <t>Células dendríticas - porcentaje</t>
  </si>
  <si>
    <t>Población leucocitaria específica - TUBO 1</t>
  </si>
  <si>
    <t>Células dendríticas mieloides - porcentaje</t>
  </si>
  <si>
    <t>Células dendríticas plasmocitoides - porcentaje</t>
  </si>
  <si>
    <t>Linfocitos T CD4 centrales de memoria (CCR7+CD27+CD28+CD45RA-) - porcentaje</t>
  </si>
  <si>
    <t>Población linfocitaria específica - TUBO 2</t>
  </si>
  <si>
    <t>Linfocitos T CD4 efectores de memoria (CCR7-CD27±CD28±CD45RA-) - porcentaje</t>
  </si>
  <si>
    <t>Linfocitos T CD4 naïve (CCR7+CD27+CD28+CD45RA+) - porcentaje</t>
  </si>
  <si>
    <t>Linfocitos T CD4 con diferenciación terminal (CCR7-CD27-CD28-CD45RA+) - porcentaje</t>
  </si>
  <si>
    <t>Linfocitos T CD8 centrales de memoria (CCR7+CD27+CD28+CD45RA-)  - porcentaje</t>
  </si>
  <si>
    <t>Linfocitos T CD8 efectores de memoria (CCR7-CD27±CD28±CD45RA-) - porcentaje</t>
  </si>
  <si>
    <t>Linfocitos T CD8 naïve (CCR7+CD27+CD28+CD45RA+) - porcentaje</t>
  </si>
  <si>
    <t>Linfocitos T CD8 con diferenciación terminal (CCR7-CD27-CD28-CD45RA+) - porcentaje</t>
  </si>
  <si>
    <t>C. dendríticas mieloides cDC4 - porcentaje</t>
  </si>
  <si>
    <t>C. dendríticas mieloides cDC2 - porcentaje</t>
  </si>
  <si>
    <t>C. dendríticas mieloides cDC1 (convencionales) - porcentaje</t>
  </si>
  <si>
    <t>NO ANALIZAR</t>
  </si>
  <si>
    <t>Linfocitos T maduros (CD27-CD57+) - porcentaje</t>
  </si>
  <si>
    <t>Linfocitos T CD4 maduros (CD27-CD57+) - porcentaje</t>
  </si>
  <si>
    <t>Linfocitos T CD8 maduros (CD27-CD57+) - porcentaje</t>
  </si>
  <si>
    <t>Linfocitos T naïve - porcentaje</t>
  </si>
  <si>
    <t>Linfocitos CD8 efectores terminales - porcentaje</t>
  </si>
  <si>
    <t>Linfocitos T CD8 exhaustos (CD27-CD28-PD1+) - porcentaje</t>
  </si>
  <si>
    <t>Linfocitos T CD4 TCR alfa-beta + - porcentaje</t>
  </si>
  <si>
    <t>Población linfocitaria específica - TUBO 3</t>
  </si>
  <si>
    <t>Linfocitos T CD4 - porcentaje</t>
  </si>
  <si>
    <t>Linfocitos T CD8 TCR alfa-beta + - porcentaje</t>
  </si>
  <si>
    <t>Linfocitos T CD8 - porcentaje</t>
  </si>
  <si>
    <t>Linfocitos T CD4+CD8+ - porcentaje</t>
  </si>
  <si>
    <t>Linfocitos T CD4-CD8- - porcentaje</t>
  </si>
  <si>
    <t>Linfocitos T HLA DR+ - porcentaje</t>
  </si>
  <si>
    <t>Linfocitos TCR alfa-beta - porcentaje</t>
  </si>
  <si>
    <t>Linfocitos TCR gamma-delta - porcentaje</t>
  </si>
  <si>
    <t>Linfocitos gamma-delta VD1+ - porcentaje</t>
  </si>
  <si>
    <t>Linfocitos gamma-delta VD1+VD2+ - porcentaje</t>
  </si>
  <si>
    <t>Linfocitos gamma-delta VD1-VD2- - porcentaje</t>
  </si>
  <si>
    <t>Linfocitos gamma-delta VD2+ - porcentaje</t>
  </si>
  <si>
    <t>Linfocitos T CD4 reguladores 1 - porcentaje</t>
  </si>
  <si>
    <t>Población linfocitaria específica - TUBO 4B</t>
  </si>
  <si>
    <t>Linfocitos T CD4 reguladores 2 - porcentaje</t>
  </si>
  <si>
    <t>Linfocitos T CD4 reguladores 3 - porcentaje</t>
  </si>
  <si>
    <t>Linfocitos T CD4 reguladores 4 - porcentaje</t>
  </si>
  <si>
    <t>Linfocitos T CD4 reguladores 5 - porcentaje</t>
  </si>
  <si>
    <t>No ANALIZAR</t>
  </si>
  <si>
    <t>no ANALIZAR</t>
  </si>
  <si>
    <t>Linfocitos CD45RA+ - porcentaje</t>
  </si>
  <si>
    <t>Linfocitos T CD4 reguladores 6 - porcentaje</t>
  </si>
  <si>
    <t>Linfocitos T CD4 reguladores 7 - porcentaje</t>
  </si>
  <si>
    <t>Células dendríticas - número</t>
  </si>
  <si>
    <t>Población leucocitaria específica</t>
  </si>
  <si>
    <t>Células dendríticas mieloides - número</t>
  </si>
  <si>
    <t>Células dendríticas plasmocitoides - número</t>
  </si>
  <si>
    <t>Linfocitos T CD4 centrales de memoria (CCR7+CD27+CD28+CD45RA-) - número</t>
  </si>
  <si>
    <t>Población linfocitaria específica</t>
  </si>
  <si>
    <t>Linfocitos T CD4 efectores de memoria (CCR7-CD27±CD28±CD45RA-) - número</t>
  </si>
  <si>
    <t>Linfocitos T CD4 naïve (CCR7+CD27+CD28+CD45RA+) - número</t>
  </si>
  <si>
    <t>Linfocitos T CD4 con diferenciación terminal (CCR7-CD27-CD28-CD45RA+) - número</t>
  </si>
  <si>
    <t>Linfocitos T CD8 centrales de memoria (CCR7+CD27+CD28+CD45RA-)  - número</t>
  </si>
  <si>
    <t>Linfocitos T CD8 efectores de memoria (CCR7-CD27±CD28±CD45RA-) - número</t>
  </si>
  <si>
    <t>Linfocitos T CD8 naïve (CCR7+CD27+CD28+CD45RA+) - número</t>
  </si>
  <si>
    <t>Linfocitos T CD8 con diferenciación terminal (CCR7-CD27-CD28-CD45RA+) - número</t>
  </si>
  <si>
    <t>C. dendríticas mieloides cDC4 - número</t>
  </si>
  <si>
    <t>C. dendríticas mieloides cDC2 - número</t>
  </si>
  <si>
    <t>C. dendríticas mieloides cDC1 (convencionales) - número</t>
  </si>
  <si>
    <t>Linfocitos T maduros (CD27-CD57+) - número</t>
  </si>
  <si>
    <t>Linfocitos T CD4 maduros (CD27-CD57+) - número</t>
  </si>
  <si>
    <t>Linfocitos T CD8 maduros (CD27-CD57+) - número</t>
  </si>
  <si>
    <t>Linfocitos T naïve - número</t>
  </si>
  <si>
    <t>Linfocitos CD8 efectores terminales - número</t>
  </si>
  <si>
    <t>Linfocitos T CD8 exhaustos (CD27-CD28-PD1+) - número</t>
  </si>
  <si>
    <t>Linfocitos T CD4 TCR alfa-beta + - número</t>
  </si>
  <si>
    <t>Linfocitos T CD4 - número</t>
  </si>
  <si>
    <t>Linfocitos T CD8 TCR alfa-beta + - número</t>
  </si>
  <si>
    <t>Linfocitos T CD8 - número</t>
  </si>
  <si>
    <t>Linfocitos T CD4+CD8+ - número</t>
  </si>
  <si>
    <t>Linfocitos T CD4-CD8- - número</t>
  </si>
  <si>
    <t>Linfocitos T HLA DR+ - número</t>
  </si>
  <si>
    <t>Linfocitos TCR alfa-beta - número</t>
  </si>
  <si>
    <t>Linfocitos TCR gamma-delta - número</t>
  </si>
  <si>
    <t>Linfocitos gamma-delta VD1+ - número</t>
  </si>
  <si>
    <t>Linfocitos gamma-delta VD1+VD2+ - número</t>
  </si>
  <si>
    <t>Linfocitos gamma-delta VD1-VD2- - número</t>
  </si>
  <si>
    <t>Linfocitos gamma-delta VD2+ - número</t>
  </si>
  <si>
    <t>Linfocitos T CD4 reguladores 1 - número</t>
  </si>
  <si>
    <t>Linfocitos T CD4 reguladores 2 - número</t>
  </si>
  <si>
    <t>Linfocitos T CD4 reguladores 3 - número</t>
  </si>
  <si>
    <t>Linfocitos T CD4 reguladores 4 - número</t>
  </si>
  <si>
    <t>Linfocitos T CD4 reguladores 5 - número</t>
  </si>
  <si>
    <t>No analizar</t>
  </si>
  <si>
    <t>Linfocitos CD45RA+ - número</t>
  </si>
  <si>
    <t>Linfocitos T CD4 reguladores 6 - número</t>
  </si>
  <si>
    <t>Linfocitos T CD4 reguladores 7 -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</si>
</sst>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%"/>
    <numFmt numFmtId="166" formatCode="0.00\ %"/>
    <numFmt numFmtId="167" formatCode="0.0"/>
  </numFmts>
  <fonts count="11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DD2"/>
      </patternFill>
    </fill>
    <fill>
      <patternFill patternType="solid">
        <fgColor rgb="FFFFCC00"/>
        <bgColor rgb="FFFFD966"/>
      </patternFill>
    </fill>
    <fill>
      <patternFill patternType="solid">
        <fgColor rgb="FF99CC00"/>
        <bgColor rgb="FFFFCC00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ADB9CA"/>
      </patternFill>
    </fill>
    <fill>
      <patternFill patternType="solid">
        <fgColor rgb="FFDBDBDB"/>
        <bgColor rgb="FFC5E0B4"/>
      </patternFill>
    </fill>
    <fill>
      <patternFill patternType="solid">
        <fgColor rgb="FFECA0A5"/>
        <bgColor rgb="FFFF8080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DD2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rgb="FFFFFDD2"/>
        <bgColor rgb="FFFFFFCC"/>
      </patternFill>
    </fill>
    <fill>
      <patternFill patternType="solid">
        <fgColor rgb="FFFFF2CC"/>
        <bgColor rgb="FFFFFDD2"/>
      </patternFill>
    </fill>
    <fill>
      <patternFill patternType="solid">
        <fgColor rgb="FFAFABAB"/>
        <bgColor rgb="FFADB9CA"/>
      </patternFill>
    </fill>
    <fill>
      <patternFill patternType="solid">
        <fgColor rgb="FFFF0000"/>
        <bgColor rgb="FFFFCC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rgb="FFFFFDD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rgb="FFFFFDD2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AFABAB"/>
      </patternFill>
    </fill>
    <fill>
      <patternFill patternType="solid">
        <fgColor rgb="FFFF0000"/>
        <bgColor rgb="FFFF8080"/>
      </patternFill>
    </fill>
    <fill>
      <patternFill patternType="solid">
        <fgColor rgb="FFFF0000"/>
        <bgColor rgb="FFADB9CA"/>
      </patternFill>
    </fill>
    <fill>
      <patternFill patternType="solid">
        <fgColor rgb="FFFF0000"/>
        <bgColor rgb="FFFFE699"/>
      </patternFill>
    </fill>
    <fill>
      <patternFill patternType="solid">
        <fgColor rgb="FFFF0000"/>
        <bgColor rgb="FFDBDBDB"/>
      </patternFill>
    </fill>
    <fill>
      <patternFill patternType="solid">
        <fgColor rgb="FFFF0000"/>
        <bgColor rgb="FF9933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2" borderId="0" xfId="0" applyFill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13" borderId="0" xfId="0" applyFill="1"/>
    <xf numFmtId="166" fontId="0" fillId="0" borderId="0" xfId="0" applyNumberFormat="1"/>
    <xf numFmtId="0" fontId="4" fillId="13" borderId="0" xfId="0" applyFont="1" applyFill="1"/>
    <xf numFmtId="0" fontId="5" fillId="0" borderId="0" xfId="0" applyFont="1"/>
    <xf numFmtId="0" fontId="0" fillId="5" borderId="0" xfId="0" applyFill="1"/>
    <xf numFmtId="14" fontId="0" fillId="5" borderId="0" xfId="0" applyNumberFormat="1" applyFill="1"/>
    <xf numFmtId="0" fontId="0" fillId="14" borderId="0" xfId="0" applyFill="1"/>
    <xf numFmtId="0" fontId="0" fillId="15" borderId="0" xfId="0" applyFill="1"/>
    <xf numFmtId="167" fontId="0" fillId="0" borderId="0" xfId="0" applyNumberFormat="1"/>
    <xf numFmtId="2" fontId="0" fillId="13" borderId="0" xfId="0" applyNumberFormat="1" applyFill="1"/>
    <xf numFmtId="2" fontId="0" fillId="5" borderId="0" xfId="0" applyNumberFormat="1" applyFill="1"/>
    <xf numFmtId="0" fontId="0" fillId="16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0" fillId="17" borderId="0" xfId="0" applyFill="1" applyAlignment="1">
      <alignment horizontal="left"/>
    </xf>
    <xf numFmtId="0" fontId="0" fillId="18" borderId="0" xfId="0" applyFill="1"/>
    <xf numFmtId="0" fontId="1" fillId="18" borderId="0" xfId="0" applyFont="1" applyFill="1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1" fillId="20" borderId="0" xfId="0" applyFont="1" applyFill="1" applyAlignment="1">
      <alignment horizontal="left"/>
    </xf>
    <xf numFmtId="0" fontId="0" fillId="21" borderId="0" xfId="0" applyFill="1" applyAlignment="1">
      <alignment horizontal="left"/>
    </xf>
    <xf numFmtId="0" fontId="0" fillId="21" borderId="0" xfId="0" applyFill="1"/>
    <xf numFmtId="0" fontId="1" fillId="22" borderId="0" xfId="0" applyFont="1" applyFill="1" applyAlignment="1">
      <alignment horizontal="left"/>
    </xf>
    <xf numFmtId="1" fontId="1" fillId="22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9" fillId="23" borderId="0" xfId="0" applyFont="1" applyFill="1" applyAlignment="1">
      <alignment horizontal="left"/>
    </xf>
    <xf numFmtId="0" fontId="5" fillId="19" borderId="0" xfId="0" applyFont="1" applyFill="1" applyAlignment="1">
      <alignment horizontal="left"/>
    </xf>
    <xf numFmtId="0" fontId="5" fillId="19" borderId="0" xfId="0" applyFont="1" applyFill="1"/>
    <xf numFmtId="0" fontId="9" fillId="25" borderId="0" xfId="0" applyFont="1" applyFill="1" applyAlignment="1">
      <alignment horizontal="left"/>
    </xf>
    <xf numFmtId="0" fontId="10" fillId="25" borderId="0" xfId="0" applyFont="1" applyFill="1" applyAlignment="1">
      <alignment horizontal="left"/>
    </xf>
    <xf numFmtId="0" fontId="9" fillId="26" borderId="0" xfId="0" applyFont="1" applyFill="1" applyAlignment="1">
      <alignment horizontal="left"/>
    </xf>
    <xf numFmtId="0" fontId="9" fillId="29" borderId="0" xfId="0" applyFont="1" applyFill="1" applyAlignment="1">
      <alignment horizontal="left"/>
    </xf>
    <xf numFmtId="0" fontId="5" fillId="27" borderId="0" xfId="0" applyFont="1" applyFill="1" applyAlignment="1">
      <alignment horizontal="left"/>
    </xf>
    <xf numFmtId="0" fontId="5" fillId="24" borderId="0" xfId="0" applyFont="1" applyFill="1" applyAlignment="1">
      <alignment horizontal="left"/>
    </xf>
    <xf numFmtId="0" fontId="9" fillId="2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7030A0"/>
      <rgbColor rgb="FFFFFFCC"/>
      <rgbColor rgb="FFDBDBDB"/>
      <rgbColor rgb="FF660066"/>
      <rgbColor rgb="FFFF8080"/>
      <rgbColor rgb="FF0066CC"/>
      <rgbColor rgb="FFB4C7E7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FFF2CC"/>
      <rgbColor rgb="FFC5E0B4"/>
      <rgbColor rgb="FFFFFDD2"/>
      <rgbColor rgb="FFFFE699"/>
      <rgbColor rgb="FFECA0A5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ubmed.ncbi.nlm.nih.gov/235308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39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14" sqref="A14"/>
      <selection pane="bottomRight" activeCell="A37" sqref="A37"/>
    </sheetView>
  </sheetViews>
  <sheetFormatPr baseColWidth="10" defaultColWidth="10.59765625" defaultRowHeight="15.6" x14ac:dyDescent="0.3"/>
  <cols>
    <col min="2" max="2" width="8.09765625" customWidth="1"/>
    <col min="13" max="13" width="17.296875" customWidth="1"/>
    <col min="49" max="50" width="15.296875" customWidth="1"/>
    <col min="103" max="104" width="13" customWidth="1"/>
    <col min="126" max="126" width="13.296875" customWidth="1"/>
    <col min="130" max="134" width="13.5" customWidth="1"/>
    <col min="135" max="136" width="13.796875" customWidth="1"/>
    <col min="137" max="137" width="13.296875" customWidth="1"/>
    <col min="141" max="141" width="15.296875" customWidth="1"/>
    <col min="142" max="142" width="39.296875" customWidth="1"/>
    <col min="148" max="148" width="13.296875" customWidth="1"/>
    <col min="152" max="158" width="13.5" customWidth="1"/>
    <col min="162" max="162" width="14.796875" customWidth="1"/>
    <col min="163" max="168" width="14.09765625" customWidth="1"/>
    <col min="169" max="169" width="50.796875" customWidth="1"/>
  </cols>
  <sheetData>
    <row r="1" spans="1:267" s="1" customFormat="1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19</v>
      </c>
      <c r="AB1" s="5" t="s">
        <v>26</v>
      </c>
      <c r="AC1" s="5" t="s">
        <v>13</v>
      </c>
      <c r="AD1" s="5" t="s">
        <v>27</v>
      </c>
      <c r="AE1" s="5" t="s">
        <v>14</v>
      </c>
      <c r="AF1" s="5" t="s">
        <v>15</v>
      </c>
      <c r="AG1" s="5" t="s">
        <v>16</v>
      </c>
      <c r="AH1" s="5" t="s">
        <v>28</v>
      </c>
      <c r="AI1" s="5" t="s">
        <v>29</v>
      </c>
      <c r="AJ1" s="5" t="s">
        <v>17</v>
      </c>
      <c r="AK1" s="5" t="s">
        <v>18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6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7" t="s">
        <v>87</v>
      </c>
      <c r="CQ1" s="7" t="s">
        <v>88</v>
      </c>
      <c r="CR1" s="7" t="s">
        <v>89</v>
      </c>
      <c r="CS1" s="7" t="s">
        <v>90</v>
      </c>
      <c r="CT1" s="7" t="s">
        <v>91</v>
      </c>
      <c r="CU1" s="7" t="s">
        <v>92</v>
      </c>
      <c r="CV1" s="7" t="s">
        <v>93</v>
      </c>
      <c r="CW1" s="7" t="s">
        <v>94</v>
      </c>
      <c r="CX1" s="7" t="s">
        <v>95</v>
      </c>
      <c r="CY1" s="7" t="s">
        <v>96</v>
      </c>
      <c r="CZ1" s="7" t="s">
        <v>97</v>
      </c>
      <c r="DA1" s="7" t="s">
        <v>98</v>
      </c>
      <c r="DB1" s="7" t="s">
        <v>99</v>
      </c>
      <c r="DC1" s="7" t="s">
        <v>100</v>
      </c>
      <c r="DD1" s="8" t="s">
        <v>101</v>
      </c>
      <c r="DE1" s="8" t="s">
        <v>102</v>
      </c>
      <c r="DF1" s="8" t="s">
        <v>103</v>
      </c>
      <c r="DG1" s="8" t="s">
        <v>104</v>
      </c>
      <c r="DH1" s="8" t="s">
        <v>105</v>
      </c>
      <c r="DI1" s="8" t="s">
        <v>106</v>
      </c>
      <c r="DJ1" s="8" t="s">
        <v>107</v>
      </c>
      <c r="DK1" s="8" t="s">
        <v>108</v>
      </c>
      <c r="DL1" s="8" t="s">
        <v>109</v>
      </c>
      <c r="DM1" s="8" t="s">
        <v>110</v>
      </c>
      <c r="DN1" s="8" t="s">
        <v>111</v>
      </c>
      <c r="DO1" s="8" t="s">
        <v>112</v>
      </c>
      <c r="DP1" s="8" t="s">
        <v>113</v>
      </c>
      <c r="DQ1" s="1" t="s">
        <v>114</v>
      </c>
      <c r="DR1" s="1" t="s">
        <v>115</v>
      </c>
      <c r="DS1" s="9" t="s">
        <v>116</v>
      </c>
      <c r="DT1" s="9" t="s">
        <v>117</v>
      </c>
      <c r="DU1" s="9" t="s">
        <v>118</v>
      </c>
      <c r="DV1" s="9" t="s">
        <v>119</v>
      </c>
      <c r="DW1" s="9" t="s">
        <v>120</v>
      </c>
      <c r="DX1" s="9" t="s">
        <v>121</v>
      </c>
      <c r="DY1" s="9" t="s">
        <v>122</v>
      </c>
      <c r="DZ1" s="9" t="s">
        <v>123</v>
      </c>
      <c r="EA1" s="9" t="s">
        <v>124</v>
      </c>
      <c r="EB1" s="9" t="s">
        <v>127</v>
      </c>
      <c r="EC1" s="9" t="s">
        <v>128</v>
      </c>
      <c r="ED1" s="9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0" t="s">
        <v>140</v>
      </c>
      <c r="EP1" s="10" t="s">
        <v>141</v>
      </c>
      <c r="EQ1" s="10" t="s">
        <v>142</v>
      </c>
      <c r="ER1" s="10" t="s">
        <v>143</v>
      </c>
      <c r="ES1" s="10" t="s">
        <v>144</v>
      </c>
      <c r="ET1" s="10" t="s">
        <v>145</v>
      </c>
      <c r="EU1" s="10" t="s">
        <v>146</v>
      </c>
      <c r="EV1" s="10" t="s">
        <v>147</v>
      </c>
      <c r="EW1" s="10" t="s">
        <v>148</v>
      </c>
      <c r="EX1" s="10" t="s">
        <v>149</v>
      </c>
      <c r="EY1" s="10" t="s">
        <v>150</v>
      </c>
      <c r="EZ1" s="10" t="s">
        <v>151</v>
      </c>
      <c r="FA1" s="10" t="s">
        <v>152</v>
      </c>
      <c r="FB1" s="10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0" t="s">
        <v>165</v>
      </c>
      <c r="FO1" s="10" t="s">
        <v>166</v>
      </c>
      <c r="FP1" s="10" t="s">
        <v>167</v>
      </c>
      <c r="FQ1" s="9" t="s">
        <v>168</v>
      </c>
      <c r="FR1" s="9" t="s">
        <v>169</v>
      </c>
      <c r="FS1" s="9" t="s">
        <v>170</v>
      </c>
      <c r="FT1" s="9" t="s">
        <v>171</v>
      </c>
      <c r="FU1" s="9" t="s">
        <v>172</v>
      </c>
      <c r="FV1" s="9" t="s">
        <v>173</v>
      </c>
      <c r="FW1" s="9" t="s">
        <v>174</v>
      </c>
      <c r="FX1" s="9" t="s">
        <v>175</v>
      </c>
      <c r="FY1" s="11" t="s">
        <v>176</v>
      </c>
      <c r="FZ1" s="11" t="s">
        <v>177</v>
      </c>
      <c r="GA1" s="11" t="s">
        <v>178</v>
      </c>
      <c r="GB1" s="9" t="s">
        <v>179</v>
      </c>
      <c r="GC1" s="9" t="s">
        <v>180</v>
      </c>
      <c r="GD1" s="12" t="s">
        <v>181</v>
      </c>
      <c r="GE1" s="13" t="s">
        <v>182</v>
      </c>
      <c r="GF1" s="10" t="s">
        <v>183</v>
      </c>
      <c r="GG1" s="9" t="s">
        <v>184</v>
      </c>
      <c r="GH1" s="9" t="s">
        <v>185</v>
      </c>
      <c r="GI1" s="9" t="s">
        <v>186</v>
      </c>
      <c r="GJ1" s="9" t="s">
        <v>187</v>
      </c>
      <c r="GK1" s="12" t="s">
        <v>188</v>
      </c>
      <c r="GL1" s="12" t="s">
        <v>189</v>
      </c>
      <c r="GM1" s="12" t="s">
        <v>190</v>
      </c>
      <c r="GN1" s="9" t="s">
        <v>191</v>
      </c>
      <c r="GO1" s="12" t="s">
        <v>192</v>
      </c>
      <c r="GP1" s="9" t="s">
        <v>193</v>
      </c>
      <c r="GQ1" s="9" t="s">
        <v>194</v>
      </c>
      <c r="GR1" s="9" t="s">
        <v>195</v>
      </c>
      <c r="GS1" s="9" t="s">
        <v>196</v>
      </c>
      <c r="GT1" s="8" t="s">
        <v>197</v>
      </c>
      <c r="GU1" s="8" t="s">
        <v>198</v>
      </c>
      <c r="GV1" s="9" t="s">
        <v>199</v>
      </c>
      <c r="GW1" s="9" t="s">
        <v>200</v>
      </c>
      <c r="GX1" s="12" t="s">
        <v>201</v>
      </c>
      <c r="GY1" s="12" t="s">
        <v>202</v>
      </c>
      <c r="GZ1" s="12" t="s">
        <v>203</v>
      </c>
      <c r="HA1" s="12" t="s">
        <v>204</v>
      </c>
      <c r="HB1" s="14" t="s">
        <v>205</v>
      </c>
      <c r="HC1" s="14" t="s">
        <v>206</v>
      </c>
      <c r="HD1" s="14" t="s">
        <v>207</v>
      </c>
      <c r="HE1" s="14" t="s">
        <v>208</v>
      </c>
      <c r="HF1" s="14" t="s">
        <v>209</v>
      </c>
      <c r="HG1" s="14" t="s">
        <v>210</v>
      </c>
      <c r="HH1" s="14" t="s">
        <v>211</v>
      </c>
      <c r="HI1" s="14" t="s">
        <v>212</v>
      </c>
      <c r="HJ1" s="14" t="s">
        <v>213</v>
      </c>
      <c r="HK1" s="14" t="s">
        <v>214</v>
      </c>
      <c r="HL1" s="10" t="s">
        <v>215</v>
      </c>
      <c r="HM1" s="10" t="s">
        <v>216</v>
      </c>
      <c r="HN1" s="10" t="s">
        <v>217</v>
      </c>
      <c r="HO1" s="9" t="s">
        <v>218</v>
      </c>
      <c r="HP1" s="9" t="s">
        <v>219</v>
      </c>
      <c r="HQ1" s="9" t="s">
        <v>220</v>
      </c>
      <c r="HR1" s="9" t="s">
        <v>221</v>
      </c>
      <c r="HS1" s="9" t="s">
        <v>222</v>
      </c>
      <c r="HT1" s="9" t="s">
        <v>223</v>
      </c>
      <c r="HU1" s="9" t="s">
        <v>224</v>
      </c>
      <c r="HV1" s="9" t="s">
        <v>225</v>
      </c>
      <c r="HW1" s="11" t="s">
        <v>226</v>
      </c>
      <c r="HX1" s="11" t="s">
        <v>227</v>
      </c>
      <c r="HY1" s="11" t="s">
        <v>228</v>
      </c>
      <c r="HZ1" s="9" t="s">
        <v>229</v>
      </c>
      <c r="IA1" s="9" t="s">
        <v>230</v>
      </c>
      <c r="IB1" s="12" t="s">
        <v>231</v>
      </c>
      <c r="IC1" s="13" t="s">
        <v>232</v>
      </c>
      <c r="ID1" s="10" t="s">
        <v>233</v>
      </c>
      <c r="IE1" s="9" t="s">
        <v>234</v>
      </c>
      <c r="IF1" s="9" t="s">
        <v>235</v>
      </c>
      <c r="IG1" s="9" t="s">
        <v>236</v>
      </c>
      <c r="IH1" s="9" t="s">
        <v>237</v>
      </c>
      <c r="II1" s="12" t="s">
        <v>238</v>
      </c>
      <c r="IJ1" s="12" t="s">
        <v>239</v>
      </c>
      <c r="IK1" s="12" t="s">
        <v>240</v>
      </c>
      <c r="IL1" s="9" t="s">
        <v>241</v>
      </c>
      <c r="IM1" s="12" t="s">
        <v>242</v>
      </c>
      <c r="IN1" s="9" t="s">
        <v>243</v>
      </c>
      <c r="IO1" s="9" t="s">
        <v>244</v>
      </c>
      <c r="IP1" s="9" t="s">
        <v>245</v>
      </c>
      <c r="IQ1" s="9" t="s">
        <v>246</v>
      </c>
      <c r="IR1" s="9" t="s">
        <v>247</v>
      </c>
      <c r="IS1" s="9" t="s">
        <v>248</v>
      </c>
      <c r="IT1" s="12" t="s">
        <v>249</v>
      </c>
      <c r="IU1" s="12" t="s">
        <v>250</v>
      </c>
      <c r="IV1" s="12" t="s">
        <v>251</v>
      </c>
      <c r="IW1" s="12" t="s">
        <v>252</v>
      </c>
      <c r="IX1" s="14" t="s">
        <v>253</v>
      </c>
      <c r="IY1" s="14" t="s">
        <v>254</v>
      </c>
      <c r="IZ1" s="14" t="s">
        <v>255</v>
      </c>
      <c r="JA1" s="14" t="s">
        <v>256</v>
      </c>
      <c r="JB1" s="14" t="s">
        <v>257</v>
      </c>
      <c r="JC1" s="14" t="s">
        <v>258</v>
      </c>
      <c r="JD1" s="14" t="s">
        <v>259</v>
      </c>
      <c r="JE1" s="14" t="s">
        <v>260</v>
      </c>
      <c r="JF1" s="14" t="s">
        <v>261</v>
      </c>
      <c r="JG1" s="14" t="s">
        <v>262</v>
      </c>
    </row>
    <row r="2" spans="1:267" x14ac:dyDescent="0.3">
      <c r="A2" t="s">
        <v>263</v>
      </c>
      <c r="B2" s="15">
        <v>47</v>
      </c>
      <c r="C2">
        <v>2</v>
      </c>
      <c r="D2" s="16">
        <v>26344</v>
      </c>
      <c r="E2" s="16">
        <v>43390</v>
      </c>
      <c r="F2" s="17">
        <f>TRUNC(((E2-D2)/365.25),0)</f>
        <v>46</v>
      </c>
      <c r="G2" s="17">
        <v>0</v>
      </c>
      <c r="H2">
        <v>1</v>
      </c>
      <c r="I2">
        <v>88</v>
      </c>
      <c r="J2">
        <v>1.77</v>
      </c>
      <c r="K2" s="18">
        <f>I2/J2^2</f>
        <v>28.088991030674453</v>
      </c>
      <c r="L2" s="19"/>
      <c r="N2">
        <v>1</v>
      </c>
      <c r="O2">
        <v>3</v>
      </c>
      <c r="P2">
        <v>2</v>
      </c>
      <c r="Q2">
        <v>17</v>
      </c>
      <c r="R2">
        <v>12</v>
      </c>
      <c r="S2">
        <v>2</v>
      </c>
      <c r="AR2">
        <v>1</v>
      </c>
      <c r="AS2">
        <v>20</v>
      </c>
      <c r="AT2">
        <v>0</v>
      </c>
      <c r="AU2">
        <v>0</v>
      </c>
      <c r="AV2">
        <v>0</v>
      </c>
      <c r="AW2" t="s">
        <v>264</v>
      </c>
      <c r="AX2">
        <v>0</v>
      </c>
      <c r="AY2" t="s">
        <v>265</v>
      </c>
      <c r="AZ2">
        <v>2</v>
      </c>
      <c r="BA2" t="s">
        <v>266</v>
      </c>
      <c r="BB2" t="s">
        <v>267</v>
      </c>
      <c r="BC2">
        <v>4</v>
      </c>
      <c r="BD2">
        <v>100</v>
      </c>
      <c r="BE2">
        <v>0</v>
      </c>
      <c r="BF2">
        <v>0</v>
      </c>
      <c r="BG2" t="s">
        <v>268</v>
      </c>
      <c r="BH2" t="s">
        <v>268</v>
      </c>
      <c r="BI2">
        <v>0</v>
      </c>
      <c r="BJ2">
        <v>217</v>
      </c>
      <c r="BK2">
        <v>29</v>
      </c>
      <c r="BL2">
        <v>116</v>
      </c>
      <c r="BM2">
        <v>163</v>
      </c>
      <c r="BN2">
        <v>7</v>
      </c>
      <c r="BO2">
        <v>4.0999999999999996</v>
      </c>
      <c r="BP2" s="20"/>
      <c r="BQ2">
        <v>7.5</v>
      </c>
      <c r="BR2">
        <v>15.3</v>
      </c>
      <c r="BS2">
        <v>10100</v>
      </c>
      <c r="BT2">
        <v>8000</v>
      </c>
      <c r="BU2">
        <v>1400</v>
      </c>
      <c r="BV2">
        <v>273000</v>
      </c>
      <c r="BW2" s="18">
        <f t="shared" ref="BW2:BW37" si="0">BT2/BU2</f>
        <v>5.7142857142857144</v>
      </c>
      <c r="BX2" s="18">
        <f t="shared" ref="BX2:BX37" si="1">BV2/BU2</f>
        <v>195</v>
      </c>
      <c r="BY2" s="18">
        <f t="shared" ref="BY2:BY34" si="2">(10*BO2)+(0.005*BU2)</f>
        <v>48</v>
      </c>
      <c r="BZ2" s="18">
        <f t="shared" ref="BZ2:BZ34" si="3">K2*BO2/BW2</f>
        <v>20.153851064508917</v>
      </c>
      <c r="CA2" s="18">
        <f t="shared" ref="CA2:CA37" si="4">BV2*BT2/BU2</f>
        <v>1560000</v>
      </c>
      <c r="CB2">
        <v>1113</v>
      </c>
      <c r="CC2" s="21">
        <v>0.79869999999999997</v>
      </c>
      <c r="CD2">
        <v>731</v>
      </c>
      <c r="CE2" s="21">
        <v>0.52529999999999999</v>
      </c>
      <c r="CF2">
        <v>402</v>
      </c>
      <c r="CG2" s="21">
        <v>0.28910000000000002</v>
      </c>
      <c r="CH2" s="18">
        <f>CD2/CF2</f>
        <v>1.8184079601990051</v>
      </c>
      <c r="CI2" s="17">
        <v>94</v>
      </c>
      <c r="CJ2" s="21">
        <v>6.8000000000000005E-2</v>
      </c>
      <c r="CK2">
        <v>160</v>
      </c>
      <c r="CL2" s="21">
        <v>0.1148</v>
      </c>
      <c r="CM2">
        <v>0</v>
      </c>
      <c r="CN2">
        <v>0</v>
      </c>
      <c r="CO2" s="16">
        <v>43423</v>
      </c>
      <c r="CQ2">
        <v>7.5</v>
      </c>
      <c r="CR2">
        <v>4.5999999999999996</v>
      </c>
      <c r="CS2">
        <v>15.9</v>
      </c>
      <c r="CT2">
        <v>8100</v>
      </c>
      <c r="CU2">
        <v>6000</v>
      </c>
      <c r="CV2">
        <v>1600</v>
      </c>
      <c r="CW2">
        <v>369000</v>
      </c>
      <c r="CX2" s="18">
        <f t="shared" ref="CX2:CX17" si="5">CU2/CV2</f>
        <v>3.75</v>
      </c>
      <c r="CY2">
        <v>0</v>
      </c>
      <c r="CZ2">
        <v>0</v>
      </c>
      <c r="DA2" s="18">
        <f t="shared" ref="DA2:DA17" si="6">CW2/CV2</f>
        <v>230.625</v>
      </c>
      <c r="DB2" s="18">
        <f t="shared" ref="DB2:DB17" si="7">(10*CR2)+(0.005*CV2)</f>
        <v>54</v>
      </c>
      <c r="DC2" s="18">
        <f t="shared" ref="DC2:DC17" si="8">CW2*CU2/CV2</f>
        <v>1383750</v>
      </c>
      <c r="DD2" s="22"/>
      <c r="DE2">
        <v>7.9</v>
      </c>
      <c r="DF2">
        <v>4.5</v>
      </c>
      <c r="DG2">
        <v>16.5</v>
      </c>
      <c r="DH2">
        <v>6400</v>
      </c>
      <c r="DI2">
        <v>3400</v>
      </c>
      <c r="DJ2">
        <v>2300</v>
      </c>
      <c r="DK2">
        <v>253000</v>
      </c>
      <c r="DL2" s="18">
        <f t="shared" ref="DL2:DL8" si="9">DI2/DJ2</f>
        <v>1.4782608695652173</v>
      </c>
      <c r="DM2">
        <v>0</v>
      </c>
      <c r="DN2" s="18">
        <f t="shared" ref="DN2:DN8" si="10">DK2/DJ2</f>
        <v>110</v>
      </c>
      <c r="DO2">
        <f t="shared" ref="DO2:DO8" si="11">(10*DF2)+(0.005*DJ2)</f>
        <v>56.5</v>
      </c>
      <c r="DP2">
        <f t="shared" ref="DP2:DP17" si="12">DK2*DI2/DJ2</f>
        <v>374000</v>
      </c>
      <c r="DQ2" t="s">
        <v>269</v>
      </c>
      <c r="DR2">
        <v>2</v>
      </c>
      <c r="DS2">
        <v>148</v>
      </c>
      <c r="DT2">
        <v>7.3</v>
      </c>
      <c r="DU2">
        <v>4.4000000000000004</v>
      </c>
      <c r="DV2">
        <v>16.899999999999999</v>
      </c>
      <c r="DW2">
        <v>8000</v>
      </c>
      <c r="DX2">
        <v>5300</v>
      </c>
      <c r="DY2">
        <v>2100</v>
      </c>
      <c r="DZ2">
        <v>262000</v>
      </c>
      <c r="EA2" s="18">
        <f t="shared" ref="EA2:EA17" si="13">DX2/DY2</f>
        <v>2.5238095238095237</v>
      </c>
      <c r="EB2" s="18">
        <f t="shared" ref="EB2:EB17" si="14">DZ2/DY2</f>
        <v>124.76190476190476</v>
      </c>
      <c r="EC2" s="18">
        <f t="shared" ref="EC2:EC17" si="15">(10*DU2)+(0.005*DY2)</f>
        <v>54.5</v>
      </c>
      <c r="ED2" s="18">
        <f t="shared" ref="ED2:ED17" si="16">DZ2*DX2/DY2</f>
        <v>661238.09523809527</v>
      </c>
      <c r="EE2" t="s">
        <v>270</v>
      </c>
      <c r="EF2">
        <v>0</v>
      </c>
      <c r="EG2">
        <v>35</v>
      </c>
      <c r="EH2">
        <v>1</v>
      </c>
      <c r="EI2" t="s">
        <v>271</v>
      </c>
      <c r="EJ2">
        <v>3</v>
      </c>
      <c r="EK2">
        <v>1</v>
      </c>
      <c r="EL2" t="s">
        <v>272</v>
      </c>
      <c r="EM2">
        <v>0</v>
      </c>
      <c r="EU2" s="17"/>
      <c r="EV2" s="17"/>
      <c r="EW2" s="18"/>
      <c r="EZ2" s="18"/>
      <c r="FA2" s="18"/>
      <c r="FB2" s="18"/>
      <c r="FD2" s="23">
        <v>1</v>
      </c>
      <c r="FE2" s="16">
        <v>44332</v>
      </c>
      <c r="FF2" s="16">
        <v>44332</v>
      </c>
      <c r="FG2" s="16">
        <v>44332</v>
      </c>
      <c r="FH2" s="18">
        <f t="shared" ref="FH2:FH37" si="17">((FG2-CO2)/365.25)*12</f>
        <v>29.864476386036959</v>
      </c>
      <c r="FI2" s="24">
        <v>1</v>
      </c>
      <c r="FJ2" s="16">
        <v>44332</v>
      </c>
      <c r="FK2" s="18">
        <f t="shared" ref="FK2:FK37" si="18">((FJ2-CO2)/365.25)*12</f>
        <v>29.864476386036959</v>
      </c>
      <c r="FL2" s="24">
        <v>1</v>
      </c>
      <c r="FM2" t="s">
        <v>273</v>
      </c>
      <c r="FN2">
        <v>0.28000000000000003</v>
      </c>
      <c r="FO2">
        <v>0.17</v>
      </c>
      <c r="FP2">
        <v>0.02</v>
      </c>
      <c r="FQ2">
        <v>23.74</v>
      </c>
      <c r="FR2">
        <v>12.9</v>
      </c>
      <c r="FS2">
        <v>11.98</v>
      </c>
      <c r="FT2">
        <v>0</v>
      </c>
      <c r="FU2">
        <v>2.69</v>
      </c>
      <c r="FV2">
        <v>7.49</v>
      </c>
      <c r="FW2">
        <v>9.85</v>
      </c>
      <c r="FX2">
        <v>1</v>
      </c>
      <c r="FY2">
        <v>57.35</v>
      </c>
      <c r="FZ2">
        <v>20.399999999999999</v>
      </c>
      <c r="GA2">
        <v>0.96</v>
      </c>
      <c r="GB2">
        <v>79.12</v>
      </c>
      <c r="GC2">
        <v>4.63</v>
      </c>
      <c r="GD2">
        <v>0.26</v>
      </c>
      <c r="GE2">
        <v>2.13</v>
      </c>
      <c r="GF2">
        <v>16.96</v>
      </c>
      <c r="GG2">
        <v>50.11</v>
      </c>
      <c r="GH2">
        <v>7.42</v>
      </c>
      <c r="GI2">
        <v>22.92</v>
      </c>
      <c r="GJ2">
        <v>22.92</v>
      </c>
      <c r="GK2">
        <v>2.37</v>
      </c>
      <c r="GL2">
        <v>6.96</v>
      </c>
      <c r="GM2">
        <v>62.91</v>
      </c>
      <c r="GN2">
        <v>50.01</v>
      </c>
      <c r="GO2">
        <v>28.96</v>
      </c>
      <c r="GP2">
        <v>23.43</v>
      </c>
      <c r="GQ2">
        <v>4.21</v>
      </c>
      <c r="GR2">
        <v>1.48</v>
      </c>
      <c r="GS2">
        <v>21.49</v>
      </c>
      <c r="GT2" t="s">
        <v>274</v>
      </c>
      <c r="GU2" t="s">
        <v>274</v>
      </c>
      <c r="GV2">
        <v>77.45</v>
      </c>
      <c r="GW2">
        <v>1.25</v>
      </c>
      <c r="GX2">
        <v>0.59</v>
      </c>
      <c r="GY2">
        <v>0.04</v>
      </c>
      <c r="GZ2">
        <v>0.16</v>
      </c>
      <c r="HA2">
        <v>0.79</v>
      </c>
      <c r="HB2" s="20"/>
      <c r="HC2" s="20"/>
      <c r="HD2">
        <v>3.66</v>
      </c>
      <c r="HE2" s="20"/>
      <c r="HF2" s="20"/>
      <c r="HG2" s="20"/>
      <c r="HH2" s="20"/>
      <c r="HI2" s="20"/>
      <c r="HJ2" s="20"/>
      <c r="HK2" s="20"/>
      <c r="HL2" s="18">
        <v>28.28</v>
      </c>
      <c r="HM2">
        <v>17.170000000000002</v>
      </c>
      <c r="HN2">
        <v>2.02</v>
      </c>
      <c r="HO2">
        <v>332.36</v>
      </c>
      <c r="HP2">
        <v>180.6</v>
      </c>
      <c r="HQ2">
        <v>167.72</v>
      </c>
      <c r="HR2">
        <v>0</v>
      </c>
      <c r="HS2">
        <v>37.659999999999997</v>
      </c>
      <c r="HT2">
        <v>104.86</v>
      </c>
      <c r="HU2">
        <v>137.9</v>
      </c>
      <c r="HV2">
        <v>14</v>
      </c>
      <c r="HW2" s="18">
        <v>9.8469949999999997</v>
      </c>
      <c r="HX2" s="18">
        <v>3.5026799999999998</v>
      </c>
      <c r="HY2" s="18">
        <v>0.16483200000000001</v>
      </c>
      <c r="HZ2">
        <v>1107.68</v>
      </c>
      <c r="IA2" s="18">
        <v>64.819999999999993</v>
      </c>
      <c r="IB2" s="18">
        <v>2.8799679999999999</v>
      </c>
      <c r="IC2" s="18">
        <v>23.593584</v>
      </c>
      <c r="IE2">
        <v>701.54</v>
      </c>
      <c r="IF2">
        <v>103.88</v>
      </c>
      <c r="IG2">
        <v>320.88</v>
      </c>
      <c r="IH2">
        <v>320.88</v>
      </c>
      <c r="II2" s="18">
        <v>26.252016000000001</v>
      </c>
      <c r="IJ2" s="18">
        <v>77.094527999999997</v>
      </c>
      <c r="IK2" s="18">
        <v>696.84148800000003</v>
      </c>
      <c r="IL2">
        <v>700.14</v>
      </c>
      <c r="IM2" s="18">
        <v>320.78412800000001</v>
      </c>
      <c r="IN2">
        <v>328.02</v>
      </c>
      <c r="IO2">
        <v>58.94</v>
      </c>
      <c r="IP2">
        <v>20.72</v>
      </c>
      <c r="IQ2">
        <v>300.86</v>
      </c>
      <c r="IR2">
        <v>1084.3</v>
      </c>
      <c r="IS2">
        <v>17.5</v>
      </c>
      <c r="IT2" s="18">
        <v>6.5353120000000002</v>
      </c>
      <c r="IU2" s="18">
        <v>0.44307200000000002</v>
      </c>
      <c r="IV2" s="18">
        <v>1.7722880000000001</v>
      </c>
      <c r="IW2" s="18">
        <v>8.7506719999999998</v>
      </c>
      <c r="IZ2">
        <v>51.24</v>
      </c>
    </row>
    <row r="3" spans="1:267" x14ac:dyDescent="0.3">
      <c r="A3" t="s">
        <v>275</v>
      </c>
      <c r="B3" s="15">
        <v>48</v>
      </c>
      <c r="C3">
        <v>1</v>
      </c>
      <c r="D3" s="16">
        <v>18436</v>
      </c>
      <c r="E3" s="16">
        <v>43329</v>
      </c>
      <c r="F3" s="17">
        <v>68</v>
      </c>
      <c r="G3" s="17">
        <v>0</v>
      </c>
      <c r="H3">
        <v>2</v>
      </c>
      <c r="I3">
        <v>85</v>
      </c>
      <c r="J3">
        <v>1.55</v>
      </c>
      <c r="K3" s="18">
        <v>35.379812695109301</v>
      </c>
      <c r="L3" s="19">
        <v>0</v>
      </c>
      <c r="M3">
        <v>0</v>
      </c>
      <c r="N3">
        <v>1</v>
      </c>
      <c r="O3">
        <v>2</v>
      </c>
      <c r="P3">
        <v>2</v>
      </c>
      <c r="Q3">
        <v>25</v>
      </c>
      <c r="R3">
        <v>12</v>
      </c>
      <c r="S3">
        <v>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276</v>
      </c>
      <c r="AX3">
        <v>2</v>
      </c>
      <c r="AY3" t="s">
        <v>277</v>
      </c>
      <c r="AZ3">
        <v>2</v>
      </c>
      <c r="BA3" t="s">
        <v>266</v>
      </c>
      <c r="BB3" t="s">
        <v>267</v>
      </c>
      <c r="BC3">
        <v>4</v>
      </c>
      <c r="BD3">
        <v>70</v>
      </c>
      <c r="BE3">
        <v>0</v>
      </c>
      <c r="BF3">
        <v>0</v>
      </c>
      <c r="BG3" t="s">
        <v>268</v>
      </c>
      <c r="BH3" t="s">
        <v>268</v>
      </c>
      <c r="BI3">
        <v>0</v>
      </c>
      <c r="BJ3">
        <v>154</v>
      </c>
      <c r="BK3">
        <v>37</v>
      </c>
      <c r="BL3">
        <v>97</v>
      </c>
      <c r="BM3">
        <v>171</v>
      </c>
      <c r="BN3">
        <v>6</v>
      </c>
      <c r="BO3">
        <v>3.7</v>
      </c>
      <c r="BP3" s="20"/>
      <c r="BQ3">
        <v>17.8</v>
      </c>
      <c r="BR3">
        <v>11.8</v>
      </c>
      <c r="BS3">
        <v>9800</v>
      </c>
      <c r="BT3">
        <v>8200</v>
      </c>
      <c r="BU3">
        <v>800</v>
      </c>
      <c r="BV3">
        <v>124000</v>
      </c>
      <c r="BW3" s="18">
        <f t="shared" si="0"/>
        <v>10.25</v>
      </c>
      <c r="BX3" s="18">
        <f t="shared" si="1"/>
        <v>155</v>
      </c>
      <c r="BY3" s="18">
        <f t="shared" si="2"/>
        <v>41</v>
      </c>
      <c r="BZ3" s="18">
        <f t="shared" si="3"/>
        <v>12.771249460673602</v>
      </c>
      <c r="CA3" s="18">
        <f t="shared" si="4"/>
        <v>1271000</v>
      </c>
      <c r="CB3">
        <v>697</v>
      </c>
      <c r="CC3" s="21">
        <v>0.82379999999999998</v>
      </c>
      <c r="CD3">
        <v>480</v>
      </c>
      <c r="CE3" s="21">
        <v>0.54520000000000002</v>
      </c>
      <c r="CF3">
        <v>226</v>
      </c>
      <c r="CG3" s="21">
        <v>0.25609999999999999</v>
      </c>
      <c r="CH3" s="18">
        <v>2.1238938053097298</v>
      </c>
      <c r="CI3" s="17">
        <v>72</v>
      </c>
      <c r="CJ3" s="21">
        <v>8.7999999999999995E-2</v>
      </c>
      <c r="CK3">
        <v>60</v>
      </c>
      <c r="CL3" s="21">
        <v>7.3700000000000002E-2</v>
      </c>
      <c r="CM3">
        <v>0</v>
      </c>
      <c r="CN3">
        <v>1</v>
      </c>
      <c r="CO3" s="16">
        <v>43423</v>
      </c>
      <c r="CQ3">
        <v>6.2</v>
      </c>
      <c r="CR3">
        <v>3.9</v>
      </c>
      <c r="CS3">
        <v>11.7</v>
      </c>
      <c r="CT3">
        <v>8500</v>
      </c>
      <c r="CU3">
        <v>7000</v>
      </c>
      <c r="CV3">
        <v>800</v>
      </c>
      <c r="CW3">
        <v>112000</v>
      </c>
      <c r="CX3" s="18">
        <f t="shared" si="5"/>
        <v>8.75</v>
      </c>
      <c r="CY3">
        <v>1</v>
      </c>
      <c r="CZ3">
        <v>1</v>
      </c>
      <c r="DA3" s="18">
        <f t="shared" si="6"/>
        <v>140</v>
      </c>
      <c r="DB3" s="18">
        <f t="shared" si="7"/>
        <v>43</v>
      </c>
      <c r="DC3" s="18">
        <f t="shared" si="8"/>
        <v>980000</v>
      </c>
      <c r="DD3">
        <v>199</v>
      </c>
      <c r="DE3">
        <v>6.1</v>
      </c>
      <c r="DF3">
        <v>3.7</v>
      </c>
      <c r="DG3">
        <v>11.4</v>
      </c>
      <c r="DH3">
        <v>8300</v>
      </c>
      <c r="DI3">
        <v>6200</v>
      </c>
      <c r="DJ3">
        <v>1200</v>
      </c>
      <c r="DK3">
        <v>126000</v>
      </c>
      <c r="DL3" s="18">
        <f t="shared" si="9"/>
        <v>5.166666666666667</v>
      </c>
      <c r="DM3">
        <v>1</v>
      </c>
      <c r="DN3" s="18">
        <f t="shared" si="10"/>
        <v>105</v>
      </c>
      <c r="DO3">
        <f t="shared" si="11"/>
        <v>43</v>
      </c>
      <c r="DP3">
        <f t="shared" si="12"/>
        <v>651000</v>
      </c>
      <c r="DQ3" t="s">
        <v>278</v>
      </c>
      <c r="DR3">
        <v>1</v>
      </c>
      <c r="DS3">
        <v>170</v>
      </c>
      <c r="DT3">
        <v>6</v>
      </c>
      <c r="DU3">
        <v>3.9</v>
      </c>
      <c r="DV3">
        <v>11.2</v>
      </c>
      <c r="DW3">
        <v>7500</v>
      </c>
      <c r="DX3">
        <v>5500</v>
      </c>
      <c r="DY3">
        <v>1300</v>
      </c>
      <c r="DZ3">
        <v>96000</v>
      </c>
      <c r="EA3" s="18">
        <f t="shared" si="13"/>
        <v>4.2307692307692308</v>
      </c>
      <c r="EB3" s="18">
        <f t="shared" si="14"/>
        <v>73.84615384615384</v>
      </c>
      <c r="EC3" s="18">
        <f t="shared" si="15"/>
        <v>45.5</v>
      </c>
      <c r="ED3" s="18">
        <f t="shared" si="16"/>
        <v>406153.84615384613</v>
      </c>
      <c r="EE3" t="s">
        <v>270</v>
      </c>
      <c r="EF3">
        <v>0</v>
      </c>
      <c r="EG3">
        <v>35</v>
      </c>
      <c r="EH3">
        <v>1</v>
      </c>
      <c r="EI3" t="s">
        <v>279</v>
      </c>
      <c r="EJ3">
        <v>1</v>
      </c>
      <c r="EK3">
        <v>1</v>
      </c>
      <c r="EL3" t="s">
        <v>272</v>
      </c>
      <c r="EM3" s="24">
        <v>0</v>
      </c>
      <c r="EU3" s="17"/>
      <c r="EV3" s="17"/>
      <c r="EW3" s="18"/>
      <c r="EZ3" s="18"/>
      <c r="FA3" s="18"/>
      <c r="FB3" s="18"/>
      <c r="FC3">
        <v>0</v>
      </c>
      <c r="FD3" s="24">
        <v>0</v>
      </c>
      <c r="FF3" s="25">
        <v>45261</v>
      </c>
      <c r="FG3" s="25">
        <v>45261</v>
      </c>
      <c r="FH3" s="18">
        <f t="shared" si="17"/>
        <v>60.386036960985621</v>
      </c>
      <c r="FI3" s="24">
        <v>1</v>
      </c>
      <c r="FJ3" s="25">
        <v>45261</v>
      </c>
      <c r="FK3" s="18">
        <f t="shared" si="18"/>
        <v>60.386036960985621</v>
      </c>
      <c r="FL3" s="24">
        <v>1</v>
      </c>
      <c r="FN3">
        <v>0.09</v>
      </c>
      <c r="FO3">
        <v>0.04</v>
      </c>
      <c r="FP3">
        <v>0.02</v>
      </c>
      <c r="FQ3">
        <v>26.32</v>
      </c>
      <c r="FR3">
        <v>10.130000000000001</v>
      </c>
      <c r="FS3">
        <v>20.83</v>
      </c>
      <c r="FT3">
        <v>1.84</v>
      </c>
      <c r="FU3">
        <v>1.06</v>
      </c>
      <c r="FV3">
        <v>3.4</v>
      </c>
      <c r="FW3">
        <v>4.75</v>
      </c>
      <c r="FX3">
        <v>7.24</v>
      </c>
      <c r="FY3">
        <v>21.25</v>
      </c>
      <c r="FZ3">
        <v>40.5</v>
      </c>
      <c r="GA3">
        <v>2.25</v>
      </c>
      <c r="GB3">
        <v>83.67</v>
      </c>
      <c r="GC3">
        <v>18.98</v>
      </c>
      <c r="GD3">
        <v>9.11</v>
      </c>
      <c r="GE3">
        <v>10.33</v>
      </c>
      <c r="GF3">
        <v>9.36</v>
      </c>
      <c r="GG3">
        <v>60.78</v>
      </c>
      <c r="GH3">
        <v>21.51</v>
      </c>
      <c r="GI3">
        <v>18.72</v>
      </c>
      <c r="GJ3">
        <v>26.8</v>
      </c>
      <c r="GK3">
        <v>8.4</v>
      </c>
      <c r="GL3">
        <v>6.43</v>
      </c>
      <c r="GM3">
        <v>69.150000000000006</v>
      </c>
      <c r="GN3">
        <v>56.2</v>
      </c>
      <c r="GO3">
        <v>25.09</v>
      </c>
      <c r="GP3">
        <v>20.91</v>
      </c>
      <c r="GQ3">
        <v>1.29</v>
      </c>
      <c r="GR3">
        <v>2.56</v>
      </c>
      <c r="GS3">
        <v>35.65</v>
      </c>
      <c r="GT3" t="s">
        <v>274</v>
      </c>
      <c r="GU3" t="s">
        <v>274</v>
      </c>
      <c r="GV3">
        <v>77.86</v>
      </c>
      <c r="GW3">
        <v>2.4300000000000002</v>
      </c>
      <c r="GX3">
        <v>0.05</v>
      </c>
      <c r="GY3">
        <v>0.05</v>
      </c>
      <c r="GZ3">
        <v>0.05</v>
      </c>
      <c r="HA3">
        <v>2.84</v>
      </c>
      <c r="HB3" s="20"/>
      <c r="HC3" s="20"/>
      <c r="HD3">
        <v>2.5499999999999998</v>
      </c>
      <c r="HE3" s="20"/>
      <c r="HF3" s="20"/>
      <c r="HG3" s="20"/>
      <c r="HH3" s="20"/>
      <c r="HI3" s="20"/>
      <c r="HJ3" s="20"/>
      <c r="HK3" s="20"/>
      <c r="HL3" s="18">
        <v>8.82</v>
      </c>
      <c r="HM3">
        <v>3.92</v>
      </c>
      <c r="HN3">
        <v>1.96</v>
      </c>
      <c r="HO3">
        <v>210.56</v>
      </c>
      <c r="HP3">
        <v>81.040000000000006</v>
      </c>
      <c r="HQ3">
        <v>166.64</v>
      </c>
      <c r="HR3">
        <v>14.72</v>
      </c>
      <c r="HS3">
        <v>8.48</v>
      </c>
      <c r="HT3">
        <v>27.2</v>
      </c>
      <c r="HU3">
        <v>38</v>
      </c>
      <c r="HV3">
        <v>57.92</v>
      </c>
      <c r="HW3" s="18">
        <v>0.83299999999999996</v>
      </c>
      <c r="HX3" s="18">
        <v>1.5875999999999999</v>
      </c>
      <c r="HY3" s="18">
        <v>8.8200000000000001E-2</v>
      </c>
      <c r="HZ3">
        <v>669.36</v>
      </c>
      <c r="IA3" s="18">
        <v>151.84</v>
      </c>
      <c r="IB3" s="18">
        <v>60.978695999999999</v>
      </c>
      <c r="IC3" s="18">
        <v>69.144887999999995</v>
      </c>
      <c r="IE3">
        <v>486.24</v>
      </c>
      <c r="IF3">
        <v>172.08</v>
      </c>
      <c r="IG3">
        <v>149.76</v>
      </c>
      <c r="IH3">
        <v>214.4</v>
      </c>
      <c r="II3" s="18">
        <v>56.226239999999997</v>
      </c>
      <c r="IJ3" s="18">
        <v>43.039847999999999</v>
      </c>
      <c r="IK3" s="18">
        <v>462.86243999999999</v>
      </c>
      <c r="IL3">
        <v>449.6</v>
      </c>
      <c r="IM3" s="18">
        <v>167.94242399999999</v>
      </c>
      <c r="IN3">
        <v>167.28</v>
      </c>
      <c r="IO3">
        <v>10.32</v>
      </c>
      <c r="IP3">
        <v>20.48</v>
      </c>
      <c r="IQ3">
        <v>285.2</v>
      </c>
      <c r="IR3">
        <v>622.88</v>
      </c>
      <c r="IS3">
        <v>19.440000000000001</v>
      </c>
      <c r="IT3" s="18">
        <v>0.33467999999999998</v>
      </c>
      <c r="IU3" s="18">
        <v>0.33467999999999998</v>
      </c>
      <c r="IV3" s="18">
        <v>0.33467999999999998</v>
      </c>
      <c r="IW3" s="18">
        <v>19.009823999999998</v>
      </c>
      <c r="IZ3">
        <v>20.399999999999999</v>
      </c>
    </row>
    <row r="4" spans="1:267" x14ac:dyDescent="0.3">
      <c r="A4" t="s">
        <v>280</v>
      </c>
      <c r="B4" s="15">
        <v>56</v>
      </c>
      <c r="C4">
        <v>2</v>
      </c>
      <c r="D4" s="16">
        <v>21763</v>
      </c>
      <c r="E4" s="16">
        <v>43403</v>
      </c>
      <c r="F4" s="17">
        <v>59</v>
      </c>
      <c r="G4" s="17">
        <v>0</v>
      </c>
      <c r="H4">
        <v>0</v>
      </c>
      <c r="I4">
        <v>65</v>
      </c>
      <c r="J4">
        <v>1.59</v>
      </c>
      <c r="K4" s="18">
        <v>25.711008267078</v>
      </c>
      <c r="L4" s="19">
        <v>0</v>
      </c>
      <c r="M4">
        <v>0</v>
      </c>
      <c r="N4">
        <v>1</v>
      </c>
      <c r="O4">
        <v>2</v>
      </c>
      <c r="P4">
        <v>2</v>
      </c>
      <c r="AR4">
        <v>2</v>
      </c>
      <c r="AS4">
        <v>45</v>
      </c>
      <c r="AT4">
        <v>0</v>
      </c>
      <c r="AU4">
        <v>0</v>
      </c>
      <c r="AV4">
        <v>0</v>
      </c>
      <c r="AW4" t="s">
        <v>264</v>
      </c>
      <c r="AX4">
        <v>0</v>
      </c>
      <c r="AY4" t="s">
        <v>265</v>
      </c>
      <c r="AZ4">
        <v>1</v>
      </c>
      <c r="BA4" t="s">
        <v>266</v>
      </c>
      <c r="BB4" t="s">
        <v>267</v>
      </c>
      <c r="BC4">
        <v>4</v>
      </c>
      <c r="BD4">
        <v>50</v>
      </c>
      <c r="BE4">
        <v>0</v>
      </c>
      <c r="BF4">
        <v>0</v>
      </c>
      <c r="BG4">
        <v>0</v>
      </c>
      <c r="BH4">
        <v>0</v>
      </c>
      <c r="BI4">
        <v>1</v>
      </c>
      <c r="BJ4">
        <v>146</v>
      </c>
      <c r="BK4">
        <v>33</v>
      </c>
      <c r="BL4">
        <v>85</v>
      </c>
      <c r="BM4">
        <v>197</v>
      </c>
      <c r="BN4">
        <v>7.2</v>
      </c>
      <c r="BO4">
        <v>4.3</v>
      </c>
      <c r="BP4">
        <v>7</v>
      </c>
      <c r="BQ4">
        <v>4.0999999999999996</v>
      </c>
      <c r="BR4">
        <v>16.7</v>
      </c>
      <c r="BS4">
        <v>9900</v>
      </c>
      <c r="BT4">
        <v>7400</v>
      </c>
      <c r="BU4">
        <v>1400</v>
      </c>
      <c r="BV4">
        <v>349000</v>
      </c>
      <c r="BW4" s="18">
        <f t="shared" si="0"/>
        <v>5.2857142857142856</v>
      </c>
      <c r="BX4" s="18">
        <f t="shared" si="1"/>
        <v>249.28571428571428</v>
      </c>
      <c r="BY4" s="18">
        <f t="shared" si="2"/>
        <v>50</v>
      </c>
      <c r="BZ4" s="18">
        <f t="shared" si="3"/>
        <v>20.916252671325616</v>
      </c>
      <c r="CA4" s="18">
        <f t="shared" si="4"/>
        <v>1844714.2857142857</v>
      </c>
      <c r="CB4">
        <v>1104</v>
      </c>
      <c r="CC4" s="21">
        <v>0.75260000000000005</v>
      </c>
      <c r="CD4">
        <v>733</v>
      </c>
      <c r="CE4" s="21">
        <v>0.49419999999999997</v>
      </c>
      <c r="CF4">
        <v>392</v>
      </c>
      <c r="CG4" s="21">
        <v>0.2646</v>
      </c>
      <c r="CH4" s="18">
        <v>1.86989795918367</v>
      </c>
      <c r="CI4" s="17">
        <v>98</v>
      </c>
      <c r="CJ4" s="21">
        <v>6.8000000000000005E-2</v>
      </c>
      <c r="CK4">
        <v>205</v>
      </c>
      <c r="CL4" s="21">
        <v>0.1416</v>
      </c>
      <c r="CM4">
        <v>0</v>
      </c>
      <c r="CN4">
        <v>1</v>
      </c>
      <c r="CO4" s="16">
        <v>43451</v>
      </c>
      <c r="CP4">
        <v>217</v>
      </c>
      <c r="CQ4">
        <v>7.2</v>
      </c>
      <c r="CR4">
        <v>4.4000000000000004</v>
      </c>
      <c r="CS4">
        <v>16.100000000000001</v>
      </c>
      <c r="CT4">
        <v>12000</v>
      </c>
      <c r="CU4">
        <v>8000</v>
      </c>
      <c r="CV4">
        <v>2500</v>
      </c>
      <c r="CW4">
        <v>382000</v>
      </c>
      <c r="CX4" s="18">
        <f t="shared" si="5"/>
        <v>3.2</v>
      </c>
      <c r="CY4">
        <v>0</v>
      </c>
      <c r="CZ4">
        <v>0</v>
      </c>
      <c r="DA4" s="18">
        <f t="shared" si="6"/>
        <v>152.80000000000001</v>
      </c>
      <c r="DB4" s="18">
        <f t="shared" si="7"/>
        <v>56.5</v>
      </c>
      <c r="DC4" s="18">
        <f t="shared" si="8"/>
        <v>1222400</v>
      </c>
      <c r="DD4">
        <v>199</v>
      </c>
      <c r="DE4">
        <v>7.2</v>
      </c>
      <c r="DF4">
        <v>4.4000000000000004</v>
      </c>
      <c r="DG4">
        <v>16.7</v>
      </c>
      <c r="DH4">
        <v>8400</v>
      </c>
      <c r="DI4">
        <v>4500</v>
      </c>
      <c r="DJ4">
        <v>3000</v>
      </c>
      <c r="DK4">
        <v>329000</v>
      </c>
      <c r="DL4" s="18">
        <f t="shared" si="9"/>
        <v>1.5</v>
      </c>
      <c r="DM4">
        <v>0</v>
      </c>
      <c r="DN4" s="18">
        <f t="shared" si="10"/>
        <v>109.66666666666667</v>
      </c>
      <c r="DO4">
        <f t="shared" si="11"/>
        <v>59</v>
      </c>
      <c r="DP4">
        <f t="shared" si="12"/>
        <v>493500</v>
      </c>
      <c r="DQ4" t="s">
        <v>278</v>
      </c>
      <c r="DR4">
        <v>1</v>
      </c>
      <c r="DS4">
        <v>189</v>
      </c>
      <c r="DT4">
        <v>7.1</v>
      </c>
      <c r="DU4">
        <v>4.5</v>
      </c>
      <c r="DV4">
        <v>16.600000000000001</v>
      </c>
      <c r="DW4">
        <v>8700</v>
      </c>
      <c r="DX4">
        <v>4900</v>
      </c>
      <c r="DY4">
        <v>2900</v>
      </c>
      <c r="DZ4">
        <v>315000</v>
      </c>
      <c r="EA4" s="18">
        <f t="shared" si="13"/>
        <v>1.6896551724137931</v>
      </c>
      <c r="EB4" s="18">
        <f t="shared" si="14"/>
        <v>108.62068965517241</v>
      </c>
      <c r="EC4" s="18">
        <f t="shared" si="15"/>
        <v>59.5</v>
      </c>
      <c r="ED4" s="18">
        <f t="shared" si="16"/>
        <v>532241.37931034481</v>
      </c>
      <c r="EE4" t="s">
        <v>278</v>
      </c>
      <c r="EF4">
        <v>1</v>
      </c>
      <c r="EG4">
        <v>7</v>
      </c>
      <c r="EH4">
        <v>1</v>
      </c>
      <c r="EI4" t="s">
        <v>281</v>
      </c>
      <c r="EJ4">
        <v>3</v>
      </c>
      <c r="EK4">
        <v>1</v>
      </c>
      <c r="EL4" t="s">
        <v>282</v>
      </c>
      <c r="EM4">
        <v>1</v>
      </c>
      <c r="EN4" s="16">
        <v>44522</v>
      </c>
      <c r="EO4">
        <v>183</v>
      </c>
      <c r="EP4">
        <v>6.1</v>
      </c>
      <c r="EQ4">
        <v>4</v>
      </c>
      <c r="ER4">
        <v>17</v>
      </c>
      <c r="ES4">
        <v>9400</v>
      </c>
      <c r="ET4">
        <v>7200</v>
      </c>
      <c r="EU4" s="17">
        <v>1600</v>
      </c>
      <c r="EV4" s="17">
        <v>301000</v>
      </c>
      <c r="EW4" s="18">
        <f>ET4/EU4</f>
        <v>4.5</v>
      </c>
      <c r="EX4">
        <v>1</v>
      </c>
      <c r="EY4">
        <v>0</v>
      </c>
      <c r="EZ4" s="18">
        <f>EV4/EU4</f>
        <v>188.125</v>
      </c>
      <c r="FA4" s="18">
        <f>(10*EQ4)+(0.005*EU4)</f>
        <v>48</v>
      </c>
      <c r="FB4" s="18">
        <f>EV4*ET4/EU4</f>
        <v>1354500</v>
      </c>
      <c r="FC4">
        <v>0</v>
      </c>
      <c r="FD4" s="24">
        <v>0</v>
      </c>
      <c r="FF4" s="25">
        <v>45205</v>
      </c>
      <c r="FG4" s="16">
        <v>44522</v>
      </c>
      <c r="FH4" s="18">
        <f t="shared" si="17"/>
        <v>35.186858316221766</v>
      </c>
      <c r="FI4">
        <v>0</v>
      </c>
      <c r="FJ4" s="25">
        <v>45205</v>
      </c>
      <c r="FK4" s="18">
        <f t="shared" si="18"/>
        <v>57.626283367556468</v>
      </c>
      <c r="FL4" s="24">
        <v>1</v>
      </c>
      <c r="FM4" t="s">
        <v>283</v>
      </c>
      <c r="FN4">
        <v>0.44</v>
      </c>
      <c r="FO4">
        <v>0.24</v>
      </c>
      <c r="FP4">
        <v>0.08</v>
      </c>
      <c r="FQ4">
        <v>16.93</v>
      </c>
      <c r="FR4">
        <v>12.59</v>
      </c>
      <c r="FS4">
        <v>24.3</v>
      </c>
      <c r="FT4">
        <v>0.08</v>
      </c>
      <c r="FU4">
        <v>0.65</v>
      </c>
      <c r="FV4">
        <v>4.78</v>
      </c>
      <c r="FW4">
        <v>1.85</v>
      </c>
      <c r="FX4">
        <v>5.97</v>
      </c>
      <c r="FY4">
        <v>65.680000000000007</v>
      </c>
      <c r="FZ4">
        <v>28.62</v>
      </c>
      <c r="GA4">
        <v>4.3499999999999996</v>
      </c>
      <c r="GB4">
        <v>75.98</v>
      </c>
      <c r="GC4">
        <v>11.74</v>
      </c>
      <c r="GD4">
        <v>4.91</v>
      </c>
      <c r="GE4">
        <v>8.9600000000000009</v>
      </c>
      <c r="GF4">
        <v>11.41</v>
      </c>
      <c r="GG4">
        <v>54.65</v>
      </c>
      <c r="GH4">
        <v>16.13</v>
      </c>
      <c r="GI4">
        <v>17.899999999999999</v>
      </c>
      <c r="GJ4">
        <v>26.18</v>
      </c>
      <c r="GK4">
        <v>10.57</v>
      </c>
      <c r="GL4">
        <v>5.71</v>
      </c>
      <c r="GM4">
        <v>70.13</v>
      </c>
      <c r="GN4">
        <v>49.8</v>
      </c>
      <c r="GO4">
        <v>24.27</v>
      </c>
      <c r="GP4">
        <v>17.72</v>
      </c>
      <c r="GQ4">
        <v>1.75</v>
      </c>
      <c r="GR4">
        <v>1.67</v>
      </c>
      <c r="GS4">
        <v>25.22</v>
      </c>
      <c r="GT4" t="s">
        <v>274</v>
      </c>
      <c r="GU4" t="s">
        <v>274</v>
      </c>
      <c r="GV4">
        <v>68.89</v>
      </c>
      <c r="GW4">
        <v>1.94</v>
      </c>
      <c r="GX4">
        <v>1.68</v>
      </c>
      <c r="GY4">
        <v>0</v>
      </c>
      <c r="GZ4">
        <v>0.02</v>
      </c>
      <c r="HA4">
        <v>1.03</v>
      </c>
      <c r="HB4" s="20"/>
      <c r="HC4">
        <v>2.99</v>
      </c>
      <c r="HD4">
        <v>2.99</v>
      </c>
      <c r="HE4" s="20"/>
      <c r="HF4" s="20"/>
      <c r="HG4" s="20"/>
      <c r="HH4" s="20"/>
      <c r="HI4" s="20"/>
      <c r="HJ4" s="20"/>
      <c r="HK4" s="20"/>
      <c r="HL4" s="18">
        <v>43.56</v>
      </c>
      <c r="HM4">
        <v>23.76</v>
      </c>
      <c r="HN4">
        <v>7.92</v>
      </c>
      <c r="HO4">
        <v>239.68</v>
      </c>
      <c r="HP4">
        <v>178.22</v>
      </c>
      <c r="HQ4">
        <v>344.12</v>
      </c>
      <c r="HR4">
        <v>1.1200000000000001</v>
      </c>
      <c r="HS4">
        <v>8.82</v>
      </c>
      <c r="HT4">
        <v>65.38</v>
      </c>
      <c r="HU4">
        <v>25.9</v>
      </c>
      <c r="HV4">
        <v>82.88</v>
      </c>
      <c r="HW4" s="18">
        <v>15.605568</v>
      </c>
      <c r="HX4" s="18">
        <v>6.8001120000000004</v>
      </c>
      <c r="HY4" s="18">
        <v>1.03356</v>
      </c>
      <c r="HZ4">
        <v>1068.06</v>
      </c>
      <c r="IA4" s="18">
        <v>164.08</v>
      </c>
      <c r="IB4" s="18">
        <v>52.868969999999997</v>
      </c>
      <c r="IC4" s="18">
        <v>94.416504000000003</v>
      </c>
      <c r="IE4">
        <v>773.64</v>
      </c>
      <c r="IF4">
        <v>224</v>
      </c>
      <c r="IG4">
        <v>246.68</v>
      </c>
      <c r="IH4">
        <v>383.6</v>
      </c>
      <c r="II4" s="18">
        <v>111.07823999999999</v>
      </c>
      <c r="IJ4" s="18">
        <v>58.743299999999998</v>
      </c>
      <c r="IK4" s="18">
        <v>749.03047800000002</v>
      </c>
      <c r="IL4">
        <v>693.28</v>
      </c>
      <c r="IM4" s="18">
        <v>259.21816200000001</v>
      </c>
      <c r="IN4">
        <v>246.68</v>
      </c>
      <c r="IO4">
        <v>24.36</v>
      </c>
      <c r="IP4">
        <v>23.24</v>
      </c>
      <c r="IQ4">
        <v>350.98</v>
      </c>
      <c r="IR4">
        <v>959.14</v>
      </c>
      <c r="IS4">
        <v>27.02</v>
      </c>
      <c r="IT4" s="18">
        <v>17.943408000000002</v>
      </c>
      <c r="IU4" s="18">
        <v>0</v>
      </c>
      <c r="IV4" s="18">
        <v>0.213612</v>
      </c>
      <c r="IW4" s="18">
        <v>11.001018</v>
      </c>
      <c r="IY4">
        <v>41.86</v>
      </c>
      <c r="IZ4">
        <v>41.86</v>
      </c>
    </row>
    <row r="5" spans="1:267" x14ac:dyDescent="0.3">
      <c r="A5" t="s">
        <v>284</v>
      </c>
      <c r="B5" s="15">
        <v>60</v>
      </c>
      <c r="C5">
        <v>2</v>
      </c>
      <c r="D5" s="16">
        <v>17162</v>
      </c>
      <c r="E5" s="16">
        <v>43473</v>
      </c>
      <c r="F5" s="17">
        <v>72</v>
      </c>
      <c r="G5" s="17">
        <v>1</v>
      </c>
      <c r="H5">
        <v>0</v>
      </c>
      <c r="I5">
        <v>88.5</v>
      </c>
      <c r="J5">
        <v>1.77</v>
      </c>
      <c r="K5" s="18">
        <v>28.248587570621499</v>
      </c>
      <c r="L5" s="19">
        <v>0</v>
      </c>
      <c r="M5">
        <v>0</v>
      </c>
      <c r="U5">
        <v>15</v>
      </c>
      <c r="V5">
        <v>1</v>
      </c>
      <c r="W5">
        <v>100</v>
      </c>
      <c r="X5">
        <v>5</v>
      </c>
      <c r="Y5">
        <v>12</v>
      </c>
      <c r="Z5">
        <v>0</v>
      </c>
      <c r="AB5">
        <v>0</v>
      </c>
      <c r="AC5">
        <v>1</v>
      </c>
      <c r="AD5">
        <v>32</v>
      </c>
      <c r="AE5">
        <v>3</v>
      </c>
      <c r="AF5">
        <v>2</v>
      </c>
      <c r="AG5">
        <v>23</v>
      </c>
      <c r="AH5">
        <v>9</v>
      </c>
      <c r="AI5">
        <v>4</v>
      </c>
      <c r="AJ5">
        <v>6</v>
      </c>
      <c r="AK5">
        <v>7</v>
      </c>
      <c r="AL5">
        <v>13</v>
      </c>
      <c r="AM5">
        <v>6</v>
      </c>
      <c r="AN5">
        <v>7</v>
      </c>
      <c r="AO5">
        <v>1</v>
      </c>
      <c r="AP5">
        <v>1</v>
      </c>
      <c r="AQ5">
        <v>1</v>
      </c>
      <c r="AR5">
        <v>2</v>
      </c>
      <c r="AS5">
        <v>92</v>
      </c>
      <c r="AT5">
        <v>0</v>
      </c>
      <c r="AU5">
        <v>1</v>
      </c>
      <c r="AV5">
        <v>0</v>
      </c>
      <c r="AW5" t="s">
        <v>285</v>
      </c>
      <c r="AX5">
        <v>1</v>
      </c>
      <c r="AY5">
        <v>4</v>
      </c>
      <c r="AZ5">
        <v>2</v>
      </c>
      <c r="BA5">
        <v>0</v>
      </c>
      <c r="BB5" t="s">
        <v>286</v>
      </c>
      <c r="BC5">
        <v>3</v>
      </c>
      <c r="BD5" s="26">
        <v>2</v>
      </c>
      <c r="BI5">
        <v>1</v>
      </c>
      <c r="BJ5">
        <v>149</v>
      </c>
      <c r="BK5">
        <v>39</v>
      </c>
      <c r="BL5">
        <v>92</v>
      </c>
      <c r="BM5">
        <v>159</v>
      </c>
      <c r="BN5">
        <v>7.1</v>
      </c>
      <c r="BO5">
        <v>4</v>
      </c>
      <c r="BP5">
        <v>6</v>
      </c>
      <c r="BQ5">
        <v>9.8000000000000007</v>
      </c>
      <c r="BR5">
        <v>14.6</v>
      </c>
      <c r="BS5">
        <v>5600</v>
      </c>
      <c r="BT5">
        <v>3000</v>
      </c>
      <c r="BU5">
        <v>1800</v>
      </c>
      <c r="BV5">
        <v>220000</v>
      </c>
      <c r="BW5" s="18">
        <f t="shared" si="0"/>
        <v>1.6666666666666667</v>
      </c>
      <c r="BX5" s="18">
        <f t="shared" si="1"/>
        <v>122.22222222222223</v>
      </c>
      <c r="BY5" s="18">
        <f t="shared" si="2"/>
        <v>49</v>
      </c>
      <c r="BZ5" s="18">
        <f t="shared" si="3"/>
        <v>67.796610169491601</v>
      </c>
      <c r="CA5" s="18">
        <f t="shared" si="4"/>
        <v>366666.66666666669</v>
      </c>
      <c r="CB5">
        <v>1483</v>
      </c>
      <c r="CC5" s="21">
        <v>0.83720000000000006</v>
      </c>
      <c r="CD5">
        <v>1032</v>
      </c>
      <c r="CE5" s="21">
        <v>0.59430000000000005</v>
      </c>
      <c r="CF5">
        <v>448</v>
      </c>
      <c r="CG5" s="21">
        <v>0.25790000000000002</v>
      </c>
      <c r="CH5" s="18">
        <v>2.3035714285714302</v>
      </c>
      <c r="CI5" s="17">
        <v>47</v>
      </c>
      <c r="CJ5" s="21">
        <v>2.5999999999999999E-2</v>
      </c>
      <c r="CK5">
        <v>203</v>
      </c>
      <c r="CL5" s="21">
        <v>0.1125</v>
      </c>
      <c r="CM5">
        <v>0</v>
      </c>
      <c r="CN5">
        <v>1</v>
      </c>
      <c r="CO5" s="16">
        <v>43521</v>
      </c>
      <c r="CS5">
        <v>15.5</v>
      </c>
      <c r="CT5">
        <v>7300</v>
      </c>
      <c r="CU5">
        <v>4400</v>
      </c>
      <c r="CV5">
        <v>2000</v>
      </c>
      <c r="CW5">
        <v>266000</v>
      </c>
      <c r="CX5" s="18">
        <f t="shared" si="5"/>
        <v>2.2000000000000002</v>
      </c>
      <c r="CY5">
        <v>0</v>
      </c>
      <c r="CZ5">
        <v>0</v>
      </c>
      <c r="DA5" s="18">
        <f t="shared" si="6"/>
        <v>133</v>
      </c>
      <c r="DB5" s="18">
        <f t="shared" si="7"/>
        <v>10</v>
      </c>
      <c r="DC5" s="18">
        <f t="shared" si="8"/>
        <v>585200</v>
      </c>
      <c r="DD5">
        <v>164</v>
      </c>
      <c r="DE5">
        <v>7.2</v>
      </c>
      <c r="DF5">
        <v>4.0999999999999996</v>
      </c>
      <c r="DG5">
        <v>15.3</v>
      </c>
      <c r="DH5">
        <v>7200</v>
      </c>
      <c r="DI5">
        <v>4300</v>
      </c>
      <c r="DJ5">
        <v>1900</v>
      </c>
      <c r="DK5">
        <v>254000</v>
      </c>
      <c r="DL5" s="18">
        <f t="shared" si="9"/>
        <v>2.263157894736842</v>
      </c>
      <c r="DM5">
        <v>0</v>
      </c>
      <c r="DN5" s="18">
        <f t="shared" si="10"/>
        <v>133.68421052631578</v>
      </c>
      <c r="DO5">
        <f t="shared" si="11"/>
        <v>50.5</v>
      </c>
      <c r="DP5">
        <f t="shared" si="12"/>
        <v>574842.10526315786</v>
      </c>
      <c r="DQ5" t="s">
        <v>287</v>
      </c>
      <c r="DR5" s="26">
        <v>2</v>
      </c>
      <c r="DS5">
        <v>165</v>
      </c>
      <c r="DT5">
        <v>7.2</v>
      </c>
      <c r="DU5">
        <v>4</v>
      </c>
      <c r="DV5">
        <v>15.7</v>
      </c>
      <c r="DW5">
        <v>7800</v>
      </c>
      <c r="DX5">
        <v>4400</v>
      </c>
      <c r="DY5">
        <v>2500</v>
      </c>
      <c r="DZ5">
        <v>259000</v>
      </c>
      <c r="EA5" s="18">
        <f t="shared" si="13"/>
        <v>1.76</v>
      </c>
      <c r="EB5" s="18">
        <f t="shared" si="14"/>
        <v>103.6</v>
      </c>
      <c r="EC5" s="18">
        <f t="shared" si="15"/>
        <v>52.5</v>
      </c>
      <c r="ED5" s="18">
        <f t="shared" si="16"/>
        <v>455840</v>
      </c>
      <c r="EE5" t="s">
        <v>269</v>
      </c>
      <c r="EF5">
        <v>2</v>
      </c>
      <c r="EG5">
        <v>11</v>
      </c>
      <c r="EH5">
        <v>0</v>
      </c>
      <c r="EI5">
        <v>0</v>
      </c>
      <c r="EJ5">
        <v>0</v>
      </c>
      <c r="EK5">
        <v>1</v>
      </c>
      <c r="EL5" t="s">
        <v>288</v>
      </c>
      <c r="EM5">
        <v>1</v>
      </c>
      <c r="EN5" s="16">
        <v>43746</v>
      </c>
      <c r="EO5">
        <v>199</v>
      </c>
      <c r="EP5">
        <v>7.1</v>
      </c>
      <c r="EQ5">
        <v>3.2</v>
      </c>
      <c r="ER5">
        <v>13</v>
      </c>
      <c r="ES5">
        <v>8300</v>
      </c>
      <c r="ET5">
        <v>6100</v>
      </c>
      <c r="EU5" s="17">
        <v>1000</v>
      </c>
      <c r="EV5" s="17">
        <v>476000</v>
      </c>
      <c r="EW5" s="18">
        <f>ET5/EU5</f>
        <v>6.1</v>
      </c>
      <c r="EX5">
        <v>1</v>
      </c>
      <c r="EY5">
        <v>1</v>
      </c>
      <c r="EZ5" s="18">
        <f>EV5/EU5</f>
        <v>476</v>
      </c>
      <c r="FA5" s="18">
        <f>(10*EQ5)+(0.005*EU5)</f>
        <v>37</v>
      </c>
      <c r="FB5" s="18">
        <f>EV5*ET5/EU5</f>
        <v>2903600</v>
      </c>
      <c r="FC5">
        <v>1</v>
      </c>
      <c r="FD5">
        <v>1</v>
      </c>
      <c r="FE5" s="16">
        <v>44548</v>
      </c>
      <c r="FF5" s="16">
        <v>44548</v>
      </c>
      <c r="FG5" s="16">
        <v>43746</v>
      </c>
      <c r="FH5" s="18">
        <f t="shared" si="17"/>
        <v>7.3921971252566738</v>
      </c>
      <c r="FI5">
        <v>0</v>
      </c>
      <c r="FJ5" s="16">
        <v>44548</v>
      </c>
      <c r="FK5" s="18">
        <f t="shared" si="18"/>
        <v>33.741273100616013</v>
      </c>
      <c r="FL5">
        <v>0</v>
      </c>
      <c r="FN5">
        <v>0.59</v>
      </c>
      <c r="FO5">
        <v>0.11</v>
      </c>
      <c r="FP5">
        <v>0.37</v>
      </c>
      <c r="FQ5">
        <v>3.44</v>
      </c>
      <c r="FR5">
        <v>37.56</v>
      </c>
      <c r="FS5">
        <v>0.56999999999999995</v>
      </c>
      <c r="FT5">
        <v>0.99</v>
      </c>
      <c r="FU5">
        <v>0.11</v>
      </c>
      <c r="FV5">
        <v>3.39</v>
      </c>
      <c r="FW5">
        <v>0.2</v>
      </c>
      <c r="FX5">
        <v>10.74</v>
      </c>
      <c r="FY5">
        <v>6.17</v>
      </c>
      <c r="FZ5">
        <v>80.92</v>
      </c>
      <c r="GA5">
        <v>5.74</v>
      </c>
      <c r="GB5">
        <v>74.73</v>
      </c>
      <c r="GC5">
        <v>51.16</v>
      </c>
      <c r="GD5">
        <v>40.57</v>
      </c>
      <c r="GE5">
        <v>15.8</v>
      </c>
      <c r="GF5">
        <v>36.32</v>
      </c>
      <c r="GG5">
        <v>42.85</v>
      </c>
      <c r="GH5">
        <v>57.18</v>
      </c>
      <c r="GI5">
        <v>20.29</v>
      </c>
      <c r="GJ5">
        <v>1.1399999999999999</v>
      </c>
      <c r="GK5">
        <v>14.12</v>
      </c>
      <c r="GL5">
        <v>8.56</v>
      </c>
      <c r="GM5">
        <v>55.47</v>
      </c>
      <c r="GN5">
        <v>43.73</v>
      </c>
      <c r="GO5">
        <v>24.55</v>
      </c>
      <c r="GP5">
        <v>20.309999999999999</v>
      </c>
      <c r="GQ5">
        <v>13.53</v>
      </c>
      <c r="GR5">
        <v>1.24</v>
      </c>
      <c r="GS5">
        <v>42.06</v>
      </c>
      <c r="GT5" t="s">
        <v>274</v>
      </c>
      <c r="GU5" t="s">
        <v>274</v>
      </c>
      <c r="GV5">
        <v>76.48</v>
      </c>
      <c r="GW5">
        <v>1.92</v>
      </c>
      <c r="GX5">
        <v>0.54</v>
      </c>
      <c r="GY5">
        <v>0</v>
      </c>
      <c r="GZ5">
        <v>0.03</v>
      </c>
      <c r="HA5">
        <v>1.86</v>
      </c>
      <c r="HB5" s="20"/>
      <c r="HC5" s="20"/>
      <c r="HD5">
        <v>1.7</v>
      </c>
      <c r="HE5" s="20"/>
      <c r="HF5" s="20"/>
      <c r="HG5" s="20"/>
      <c r="HH5" s="20"/>
      <c r="HI5" s="20"/>
      <c r="HJ5" s="20"/>
      <c r="HK5" s="20"/>
      <c r="HL5" s="18">
        <v>33.04</v>
      </c>
      <c r="HM5">
        <v>6.16</v>
      </c>
      <c r="HN5">
        <v>20.72</v>
      </c>
      <c r="HO5">
        <v>61.92</v>
      </c>
      <c r="HP5">
        <v>676.08</v>
      </c>
      <c r="HQ5">
        <v>10.26</v>
      </c>
      <c r="HR5">
        <v>17.82</v>
      </c>
      <c r="HS5">
        <v>1.98</v>
      </c>
      <c r="HT5">
        <v>61.02</v>
      </c>
      <c r="HU5">
        <v>3.6</v>
      </c>
      <c r="HV5">
        <v>193.32</v>
      </c>
      <c r="HW5" s="18">
        <v>0.38007200000000002</v>
      </c>
      <c r="HX5" s="18">
        <v>4.9846719999999998</v>
      </c>
      <c r="HY5" s="18">
        <v>0.35358400000000001</v>
      </c>
      <c r="HZ5">
        <v>1345.14</v>
      </c>
      <c r="IA5" s="18">
        <v>920.88</v>
      </c>
      <c r="IB5" s="18">
        <v>545.723298</v>
      </c>
      <c r="IC5" s="18">
        <v>212.53211999999999</v>
      </c>
      <c r="IE5">
        <v>771.3</v>
      </c>
      <c r="IF5">
        <v>1029.24</v>
      </c>
      <c r="IG5">
        <v>365.22</v>
      </c>
      <c r="IH5">
        <v>20.52</v>
      </c>
      <c r="II5" s="18">
        <v>189.93376799999999</v>
      </c>
      <c r="IJ5" s="18">
        <v>115.143984</v>
      </c>
      <c r="IK5" s="18">
        <v>746.14915800000006</v>
      </c>
      <c r="IL5">
        <v>787.14</v>
      </c>
      <c r="IM5" s="18">
        <v>330.23187000000001</v>
      </c>
      <c r="IN5">
        <v>365.58</v>
      </c>
      <c r="IO5">
        <v>243.54</v>
      </c>
      <c r="IP5">
        <v>22.32</v>
      </c>
      <c r="IQ5">
        <v>757.08</v>
      </c>
      <c r="IR5">
        <v>1376.64</v>
      </c>
      <c r="IS5">
        <v>34.56</v>
      </c>
      <c r="IT5" s="18">
        <v>7.2637559999999999</v>
      </c>
      <c r="IU5" s="18">
        <v>0</v>
      </c>
      <c r="IV5" s="18">
        <v>0.40354200000000001</v>
      </c>
      <c r="IW5" s="18">
        <v>25.019604000000001</v>
      </c>
      <c r="IZ5">
        <v>30.6</v>
      </c>
    </row>
    <row r="6" spans="1:267" x14ac:dyDescent="0.3">
      <c r="A6" t="s">
        <v>289</v>
      </c>
      <c r="B6" s="15">
        <v>66</v>
      </c>
      <c r="C6">
        <v>2</v>
      </c>
      <c r="D6" s="16">
        <v>25126</v>
      </c>
      <c r="E6" s="16">
        <v>43417</v>
      </c>
      <c r="F6" s="17">
        <v>50</v>
      </c>
      <c r="G6" s="17">
        <v>0</v>
      </c>
      <c r="H6">
        <v>1</v>
      </c>
      <c r="I6">
        <v>90</v>
      </c>
      <c r="J6">
        <v>1.76</v>
      </c>
      <c r="K6" s="18">
        <v>29.0547520661157</v>
      </c>
      <c r="L6" s="19">
        <v>0.1</v>
      </c>
      <c r="M6">
        <v>1</v>
      </c>
      <c r="N6">
        <v>2</v>
      </c>
      <c r="O6">
        <v>2</v>
      </c>
      <c r="P6">
        <v>2</v>
      </c>
      <c r="Q6">
        <v>24</v>
      </c>
      <c r="R6">
        <v>6</v>
      </c>
      <c r="S6">
        <v>1</v>
      </c>
      <c r="T6">
        <v>10</v>
      </c>
      <c r="AR6">
        <v>1</v>
      </c>
      <c r="AS6">
        <v>55</v>
      </c>
      <c r="AT6">
        <v>0</v>
      </c>
      <c r="AU6">
        <v>0</v>
      </c>
      <c r="AV6">
        <v>0</v>
      </c>
      <c r="AW6" t="s">
        <v>285</v>
      </c>
      <c r="AX6">
        <v>1</v>
      </c>
      <c r="AY6" t="s">
        <v>290</v>
      </c>
      <c r="AZ6">
        <v>2</v>
      </c>
      <c r="BA6" t="s">
        <v>291</v>
      </c>
      <c r="BB6" t="s">
        <v>292</v>
      </c>
      <c r="BC6">
        <v>4</v>
      </c>
      <c r="BD6">
        <v>60</v>
      </c>
      <c r="BI6">
        <v>0</v>
      </c>
      <c r="BJ6">
        <v>210</v>
      </c>
      <c r="BK6">
        <v>41</v>
      </c>
      <c r="BM6">
        <v>198</v>
      </c>
      <c r="BN6">
        <v>7.9</v>
      </c>
      <c r="BO6">
        <v>4.4000000000000004</v>
      </c>
      <c r="BP6">
        <v>8</v>
      </c>
      <c r="BQ6">
        <v>7.3</v>
      </c>
      <c r="BR6">
        <v>15.7</v>
      </c>
      <c r="BS6">
        <v>8900</v>
      </c>
      <c r="BT6">
        <v>5300</v>
      </c>
      <c r="BU6">
        <v>2300</v>
      </c>
      <c r="BV6">
        <v>350000</v>
      </c>
      <c r="BW6" s="18">
        <f t="shared" si="0"/>
        <v>2.3043478260869565</v>
      </c>
      <c r="BX6" s="18">
        <f t="shared" si="1"/>
        <v>152.17391304347825</v>
      </c>
      <c r="BY6" s="18">
        <f t="shared" si="2"/>
        <v>55.5</v>
      </c>
      <c r="BZ6" s="18">
        <f t="shared" si="3"/>
        <v>55.478130360205832</v>
      </c>
      <c r="CA6" s="18">
        <f t="shared" si="4"/>
        <v>806521.73913043481</v>
      </c>
      <c r="CB6">
        <v>1870</v>
      </c>
      <c r="CC6" s="21">
        <v>0.83489999999999998</v>
      </c>
      <c r="CD6">
        <v>893</v>
      </c>
      <c r="CE6" s="21">
        <v>0.40010000000000001</v>
      </c>
      <c r="CF6">
        <v>825</v>
      </c>
      <c r="CG6" s="21">
        <v>0.3594</v>
      </c>
      <c r="CH6" s="18">
        <v>1.0824242424242401</v>
      </c>
      <c r="CI6" s="17">
        <v>71</v>
      </c>
      <c r="CJ6" s="21">
        <v>3.1E-2</v>
      </c>
      <c r="CK6">
        <v>199</v>
      </c>
      <c r="CL6" s="21">
        <v>8.8599999999999998E-2</v>
      </c>
      <c r="CM6">
        <v>0</v>
      </c>
      <c r="CN6">
        <v>1</v>
      </c>
      <c r="CO6" s="16">
        <v>43508</v>
      </c>
      <c r="CP6">
        <v>159</v>
      </c>
      <c r="CQ6">
        <v>7.4</v>
      </c>
      <c r="CR6">
        <v>4.5</v>
      </c>
      <c r="CS6">
        <v>15.9</v>
      </c>
      <c r="CT6">
        <v>9200</v>
      </c>
      <c r="CU6">
        <v>4900</v>
      </c>
      <c r="CV6">
        <v>3100</v>
      </c>
      <c r="CW6">
        <v>364000</v>
      </c>
      <c r="CX6" s="18">
        <f t="shared" si="5"/>
        <v>1.5806451612903225</v>
      </c>
      <c r="CY6">
        <v>0</v>
      </c>
      <c r="CZ6">
        <v>0</v>
      </c>
      <c r="DA6" s="18">
        <f t="shared" si="6"/>
        <v>117.41935483870968</v>
      </c>
      <c r="DB6" s="18">
        <f t="shared" si="7"/>
        <v>60.5</v>
      </c>
      <c r="DC6" s="18">
        <f t="shared" si="8"/>
        <v>575354.83870967745</v>
      </c>
      <c r="DD6">
        <v>340</v>
      </c>
      <c r="DE6">
        <v>8</v>
      </c>
      <c r="DF6">
        <v>4.5</v>
      </c>
      <c r="DG6">
        <v>16.3</v>
      </c>
      <c r="DH6">
        <v>9200</v>
      </c>
      <c r="DI6">
        <v>5100</v>
      </c>
      <c r="DJ6">
        <v>2800</v>
      </c>
      <c r="DK6">
        <v>313000</v>
      </c>
      <c r="DL6" s="18">
        <f t="shared" si="9"/>
        <v>1.8214285714285714</v>
      </c>
      <c r="DM6">
        <v>0</v>
      </c>
      <c r="DN6" s="18">
        <f t="shared" si="10"/>
        <v>111.78571428571429</v>
      </c>
      <c r="DO6">
        <f t="shared" si="11"/>
        <v>59</v>
      </c>
      <c r="DP6">
        <f t="shared" si="12"/>
        <v>570107.14285714284</v>
      </c>
      <c r="DQ6" t="s">
        <v>269</v>
      </c>
      <c r="DR6">
        <v>2</v>
      </c>
      <c r="DS6" s="20"/>
      <c r="DT6" s="20"/>
      <c r="DU6">
        <v>4.3</v>
      </c>
      <c r="DV6">
        <v>16.5</v>
      </c>
      <c r="DW6">
        <v>8700</v>
      </c>
      <c r="DX6">
        <v>4600</v>
      </c>
      <c r="DY6">
        <v>2800</v>
      </c>
      <c r="DZ6">
        <v>285000</v>
      </c>
      <c r="EA6" s="18">
        <f t="shared" si="13"/>
        <v>1.6428571428571428</v>
      </c>
      <c r="EB6" s="18">
        <f t="shared" si="14"/>
        <v>101.78571428571429</v>
      </c>
      <c r="EC6" s="18">
        <f t="shared" si="15"/>
        <v>57</v>
      </c>
      <c r="ED6" s="18">
        <f t="shared" si="16"/>
        <v>468214.28571428574</v>
      </c>
      <c r="EE6" t="s">
        <v>269</v>
      </c>
      <c r="EF6">
        <v>2</v>
      </c>
      <c r="EG6">
        <v>7</v>
      </c>
      <c r="EH6">
        <v>0</v>
      </c>
      <c r="EI6">
        <v>0</v>
      </c>
      <c r="EJ6">
        <v>0</v>
      </c>
      <c r="EK6">
        <v>1</v>
      </c>
      <c r="EL6" t="s">
        <v>288</v>
      </c>
      <c r="EM6">
        <v>1</v>
      </c>
      <c r="EN6" s="16">
        <v>43645</v>
      </c>
      <c r="EP6">
        <v>7.1</v>
      </c>
      <c r="EQ6">
        <v>4.0999999999999996</v>
      </c>
      <c r="ER6">
        <v>14.6</v>
      </c>
      <c r="ES6">
        <v>11500</v>
      </c>
      <c r="ET6">
        <v>7800</v>
      </c>
      <c r="EU6" s="17">
        <v>2100</v>
      </c>
      <c r="EV6" s="17">
        <v>302000</v>
      </c>
      <c r="EW6" s="18">
        <f>ET6/EU6</f>
        <v>3.7142857142857144</v>
      </c>
      <c r="EX6">
        <v>0</v>
      </c>
      <c r="EY6">
        <v>0</v>
      </c>
      <c r="EZ6" s="18">
        <f>EV6/EU6</f>
        <v>143.8095238095238</v>
      </c>
      <c r="FA6" s="18">
        <f>(10*EQ6)+(0.005*EU6)</f>
        <v>51.5</v>
      </c>
      <c r="FB6" s="18">
        <f>EV6*ET6/EU6</f>
        <v>1121714.2857142857</v>
      </c>
      <c r="FC6">
        <v>1</v>
      </c>
      <c r="FD6">
        <v>1</v>
      </c>
      <c r="FE6" s="16">
        <v>44081</v>
      </c>
      <c r="FF6" s="16"/>
      <c r="FG6" s="16">
        <v>43645</v>
      </c>
      <c r="FH6" s="18">
        <f t="shared" si="17"/>
        <v>4.5010266940451746</v>
      </c>
      <c r="FI6">
        <v>0</v>
      </c>
      <c r="FJ6" s="16">
        <v>44081</v>
      </c>
      <c r="FK6" s="18">
        <f t="shared" si="18"/>
        <v>18.82546201232033</v>
      </c>
      <c r="FL6">
        <v>0</v>
      </c>
      <c r="FN6">
        <v>0.38</v>
      </c>
      <c r="FO6">
        <v>0.28000000000000003</v>
      </c>
      <c r="FP6">
        <v>7.0000000000000007E-2</v>
      </c>
      <c r="FQ6">
        <v>21.01</v>
      </c>
      <c r="FR6">
        <v>7.69</v>
      </c>
      <c r="FS6">
        <v>15.15</v>
      </c>
      <c r="FT6">
        <v>0.01</v>
      </c>
      <c r="FU6">
        <v>4.62</v>
      </c>
      <c r="FV6">
        <v>13.38</v>
      </c>
      <c r="FW6">
        <v>9.15</v>
      </c>
      <c r="FX6">
        <v>6.08</v>
      </c>
      <c r="FY6">
        <v>70.790000000000006</v>
      </c>
      <c r="FZ6">
        <v>27.43</v>
      </c>
      <c r="GA6">
        <v>0.4</v>
      </c>
      <c r="GB6">
        <v>88.96</v>
      </c>
      <c r="GC6">
        <v>15.25</v>
      </c>
      <c r="GD6">
        <v>0.81</v>
      </c>
      <c r="GE6">
        <v>12.78</v>
      </c>
      <c r="GF6">
        <v>39.11</v>
      </c>
      <c r="GG6">
        <v>45.5</v>
      </c>
      <c r="GH6">
        <v>19.670000000000002</v>
      </c>
      <c r="GI6">
        <v>36.17</v>
      </c>
      <c r="GJ6">
        <v>25.53</v>
      </c>
      <c r="GK6">
        <v>13.34</v>
      </c>
      <c r="GL6">
        <v>4.8</v>
      </c>
      <c r="GM6">
        <v>50.61</v>
      </c>
      <c r="GN6">
        <v>44.62</v>
      </c>
      <c r="GO6">
        <v>40.520000000000003</v>
      </c>
      <c r="GP6">
        <v>36.799999999999997</v>
      </c>
      <c r="GQ6">
        <v>1.32</v>
      </c>
      <c r="GR6">
        <v>5.08</v>
      </c>
      <c r="GS6">
        <v>26.62</v>
      </c>
      <c r="GT6" t="s">
        <v>274</v>
      </c>
      <c r="GU6" t="s">
        <v>274</v>
      </c>
      <c r="GV6">
        <v>81.97</v>
      </c>
      <c r="GW6">
        <v>5.22</v>
      </c>
      <c r="GX6">
        <v>2.99</v>
      </c>
      <c r="GY6">
        <v>0</v>
      </c>
      <c r="GZ6">
        <v>1.24</v>
      </c>
      <c r="HA6">
        <v>1.71</v>
      </c>
      <c r="HB6" s="20"/>
      <c r="HC6">
        <v>4.32</v>
      </c>
      <c r="HD6">
        <v>2.94</v>
      </c>
      <c r="HE6" s="20"/>
      <c r="HF6" s="20"/>
      <c r="HG6" s="20"/>
      <c r="HH6" s="20"/>
      <c r="HI6" s="20"/>
      <c r="HJ6" s="20"/>
      <c r="HK6" s="20"/>
      <c r="HL6" s="18">
        <v>33.82</v>
      </c>
      <c r="HM6">
        <v>24.92</v>
      </c>
      <c r="HN6">
        <v>6.23</v>
      </c>
      <c r="HO6">
        <v>483.23</v>
      </c>
      <c r="HP6">
        <v>176.87</v>
      </c>
      <c r="HQ6">
        <v>348.45</v>
      </c>
      <c r="HR6">
        <v>0.23</v>
      </c>
      <c r="HS6">
        <v>106.26</v>
      </c>
      <c r="HT6">
        <v>307.74</v>
      </c>
      <c r="HU6">
        <v>210.45</v>
      </c>
      <c r="HV6">
        <v>139.84</v>
      </c>
      <c r="HW6" s="18">
        <v>17.640868000000001</v>
      </c>
      <c r="HX6" s="18">
        <v>6.8355560000000004</v>
      </c>
      <c r="HY6" s="18">
        <v>9.9680000000000005E-2</v>
      </c>
      <c r="HZ6">
        <v>2046.08</v>
      </c>
      <c r="IA6" s="18">
        <v>350.75</v>
      </c>
      <c r="IB6" s="18">
        <v>16.573248</v>
      </c>
      <c r="IC6" s="18">
        <v>261.48902399999997</v>
      </c>
      <c r="IE6">
        <v>1046.5</v>
      </c>
      <c r="IF6">
        <v>452.41</v>
      </c>
      <c r="IG6">
        <v>831.91</v>
      </c>
      <c r="IH6">
        <v>587.19000000000005</v>
      </c>
      <c r="II6" s="18">
        <v>272.94707199999999</v>
      </c>
      <c r="IJ6" s="18">
        <v>98.211839999999995</v>
      </c>
      <c r="IK6" s="18">
        <v>1035.521088</v>
      </c>
      <c r="IL6">
        <v>1026.26</v>
      </c>
      <c r="IM6" s="18">
        <v>829.07161599999995</v>
      </c>
      <c r="IN6">
        <v>846.4</v>
      </c>
      <c r="IO6">
        <v>30.36</v>
      </c>
      <c r="IP6">
        <v>116.84</v>
      </c>
      <c r="IQ6">
        <v>612.26</v>
      </c>
      <c r="IR6">
        <v>1885.31</v>
      </c>
      <c r="IS6">
        <v>120.06</v>
      </c>
      <c r="IT6" s="18">
        <v>61.177791999999997</v>
      </c>
      <c r="IU6" s="18">
        <v>0</v>
      </c>
      <c r="IV6" s="18">
        <v>25.371392</v>
      </c>
      <c r="IW6" s="18">
        <v>34.987968000000002</v>
      </c>
      <c r="IY6">
        <v>99.36</v>
      </c>
      <c r="IZ6">
        <v>67.62</v>
      </c>
    </row>
    <row r="7" spans="1:267" x14ac:dyDescent="0.3">
      <c r="A7" t="s">
        <v>293</v>
      </c>
      <c r="B7" s="15">
        <v>77</v>
      </c>
      <c r="C7">
        <v>2</v>
      </c>
      <c r="D7" s="16">
        <v>17391</v>
      </c>
      <c r="E7" s="16">
        <v>43490</v>
      </c>
      <c r="F7" s="17">
        <f>TRUNC(((E7-D7)/365.25),0)</f>
        <v>71</v>
      </c>
      <c r="G7" s="17">
        <v>1</v>
      </c>
      <c r="H7">
        <v>1</v>
      </c>
      <c r="I7">
        <v>76.599999999999994</v>
      </c>
      <c r="J7">
        <v>1.63</v>
      </c>
      <c r="K7" s="18">
        <f>I7/J7^2</f>
        <v>28.830592043358802</v>
      </c>
      <c r="L7" s="19">
        <v>0</v>
      </c>
      <c r="M7">
        <v>0</v>
      </c>
      <c r="U7">
        <v>14</v>
      </c>
      <c r="V7">
        <v>1</v>
      </c>
      <c r="W7">
        <v>100</v>
      </c>
      <c r="X7">
        <v>5</v>
      </c>
      <c r="Y7">
        <v>11</v>
      </c>
      <c r="AA7">
        <v>14</v>
      </c>
      <c r="AB7">
        <v>0</v>
      </c>
      <c r="AC7">
        <v>1</v>
      </c>
      <c r="AD7">
        <v>35</v>
      </c>
      <c r="AE7">
        <v>2</v>
      </c>
      <c r="AF7">
        <v>2</v>
      </c>
      <c r="AG7">
        <v>21</v>
      </c>
      <c r="AH7">
        <v>5</v>
      </c>
      <c r="AI7">
        <v>3</v>
      </c>
      <c r="AJ7">
        <v>7</v>
      </c>
      <c r="AK7">
        <v>4</v>
      </c>
      <c r="AL7">
        <v>2</v>
      </c>
      <c r="AM7">
        <v>6</v>
      </c>
      <c r="AN7">
        <v>3</v>
      </c>
      <c r="AO7">
        <v>0</v>
      </c>
      <c r="AP7">
        <v>1</v>
      </c>
      <c r="AQ7">
        <v>1</v>
      </c>
      <c r="AR7">
        <v>2</v>
      </c>
      <c r="AS7">
        <v>200</v>
      </c>
      <c r="AT7">
        <v>0</v>
      </c>
      <c r="AU7">
        <v>0</v>
      </c>
      <c r="AV7">
        <v>0</v>
      </c>
      <c r="AW7" t="s">
        <v>276</v>
      </c>
      <c r="AX7">
        <v>2</v>
      </c>
      <c r="AY7" t="s">
        <v>294</v>
      </c>
      <c r="AZ7">
        <v>3</v>
      </c>
      <c r="BA7" t="s">
        <v>266</v>
      </c>
      <c r="BB7" t="s">
        <v>267</v>
      </c>
      <c r="BC7">
        <v>4</v>
      </c>
      <c r="BD7">
        <v>90</v>
      </c>
      <c r="BE7">
        <v>0</v>
      </c>
      <c r="BF7">
        <v>0</v>
      </c>
      <c r="BG7" t="s">
        <v>268</v>
      </c>
      <c r="BH7" t="s">
        <v>268</v>
      </c>
      <c r="BI7">
        <v>0</v>
      </c>
      <c r="BJ7">
        <v>162</v>
      </c>
      <c r="BK7">
        <v>44</v>
      </c>
      <c r="BL7">
        <v>79</v>
      </c>
      <c r="BM7">
        <v>220</v>
      </c>
      <c r="BN7">
        <v>8</v>
      </c>
      <c r="BO7">
        <v>4.3</v>
      </c>
      <c r="BP7">
        <v>24</v>
      </c>
      <c r="BQ7">
        <v>21.5</v>
      </c>
      <c r="BR7">
        <v>13.1</v>
      </c>
      <c r="BS7">
        <v>8800</v>
      </c>
      <c r="BT7">
        <v>6000</v>
      </c>
      <c r="BU7">
        <v>1600</v>
      </c>
      <c r="BV7">
        <v>279000</v>
      </c>
      <c r="BW7" s="18">
        <f t="shared" si="0"/>
        <v>3.75</v>
      </c>
      <c r="BX7" s="18">
        <f t="shared" si="1"/>
        <v>174.375</v>
      </c>
      <c r="BY7" s="18">
        <f t="shared" si="2"/>
        <v>51</v>
      </c>
      <c r="BZ7" s="18">
        <f t="shared" si="3"/>
        <v>33.05907887638476</v>
      </c>
      <c r="CA7" s="18">
        <f t="shared" si="4"/>
        <v>1046250</v>
      </c>
      <c r="CB7">
        <v>641</v>
      </c>
      <c r="CC7" s="21">
        <v>0.52700000000000002</v>
      </c>
      <c r="CD7">
        <v>383</v>
      </c>
      <c r="CE7" s="21">
        <v>0.29099999999999998</v>
      </c>
      <c r="CF7">
        <v>244</v>
      </c>
      <c r="CG7" s="21">
        <v>0.1852</v>
      </c>
      <c r="CH7" s="18">
        <f>CD7/CF7</f>
        <v>1.569672131147541</v>
      </c>
      <c r="CI7" s="17">
        <v>44</v>
      </c>
      <c r="CJ7" s="21">
        <v>3.4000000000000002E-2</v>
      </c>
      <c r="CK7">
        <v>527</v>
      </c>
      <c r="CL7" s="21">
        <v>0.41470000000000001</v>
      </c>
      <c r="CM7">
        <v>0</v>
      </c>
      <c r="CN7">
        <v>0</v>
      </c>
      <c r="CO7" s="16">
        <v>43550</v>
      </c>
      <c r="CP7" s="20"/>
      <c r="CQ7">
        <v>8.1</v>
      </c>
      <c r="CR7">
        <v>4.2</v>
      </c>
      <c r="CS7">
        <v>14.5</v>
      </c>
      <c r="CT7">
        <v>8000</v>
      </c>
      <c r="CU7">
        <v>5300</v>
      </c>
      <c r="CV7">
        <v>1600</v>
      </c>
      <c r="CW7">
        <v>293000</v>
      </c>
      <c r="CX7" s="18">
        <f t="shared" si="5"/>
        <v>3.3125</v>
      </c>
      <c r="CY7">
        <v>0</v>
      </c>
      <c r="CZ7">
        <v>0</v>
      </c>
      <c r="DA7" s="18">
        <f t="shared" si="6"/>
        <v>183.125</v>
      </c>
      <c r="DB7" s="18">
        <f t="shared" si="7"/>
        <v>50</v>
      </c>
      <c r="DC7" s="18">
        <f t="shared" si="8"/>
        <v>970562.5</v>
      </c>
      <c r="DD7" s="20"/>
      <c r="DE7">
        <v>8.1</v>
      </c>
      <c r="DF7">
        <v>4.5</v>
      </c>
      <c r="DG7">
        <v>15.5</v>
      </c>
      <c r="DH7">
        <v>8000</v>
      </c>
      <c r="DI7">
        <v>5300</v>
      </c>
      <c r="DJ7">
        <v>1800</v>
      </c>
      <c r="DK7">
        <v>285</v>
      </c>
      <c r="DL7" s="18">
        <f t="shared" si="9"/>
        <v>2.9444444444444446</v>
      </c>
      <c r="DM7">
        <v>0</v>
      </c>
      <c r="DN7" s="18">
        <f t="shared" si="10"/>
        <v>0.15833333333333333</v>
      </c>
      <c r="DO7">
        <f t="shared" si="11"/>
        <v>54</v>
      </c>
      <c r="DP7">
        <f t="shared" si="12"/>
        <v>839.16666666666663</v>
      </c>
      <c r="DQ7" t="s">
        <v>278</v>
      </c>
      <c r="DR7">
        <v>1</v>
      </c>
      <c r="DS7">
        <v>195</v>
      </c>
      <c r="DT7">
        <v>7.6</v>
      </c>
      <c r="DU7">
        <v>4.4000000000000004</v>
      </c>
      <c r="DV7">
        <v>15.4</v>
      </c>
      <c r="DW7">
        <v>8000</v>
      </c>
      <c r="DX7">
        <v>5900</v>
      </c>
      <c r="DY7">
        <v>1400</v>
      </c>
      <c r="DZ7">
        <v>263000</v>
      </c>
      <c r="EA7" s="18">
        <f t="shared" si="13"/>
        <v>4.2142857142857144</v>
      </c>
      <c r="EB7" s="18">
        <f t="shared" si="14"/>
        <v>187.85714285714286</v>
      </c>
      <c r="EC7" s="18">
        <f t="shared" si="15"/>
        <v>51</v>
      </c>
      <c r="ED7" s="18">
        <f t="shared" si="16"/>
        <v>1108357.142857143</v>
      </c>
      <c r="EE7" t="s">
        <v>270</v>
      </c>
      <c r="EF7">
        <v>0</v>
      </c>
      <c r="EG7">
        <v>4</v>
      </c>
      <c r="EH7">
        <v>1</v>
      </c>
      <c r="EI7" t="s">
        <v>295</v>
      </c>
      <c r="EJ7">
        <v>2</v>
      </c>
      <c r="EK7">
        <v>1</v>
      </c>
      <c r="EL7" t="s">
        <v>282</v>
      </c>
      <c r="EM7" s="24">
        <v>0</v>
      </c>
      <c r="EN7" s="16"/>
      <c r="EU7" s="17"/>
      <c r="EV7" s="17"/>
      <c r="EW7" s="18"/>
      <c r="EZ7" s="18"/>
      <c r="FA7" s="18"/>
      <c r="FB7" s="18"/>
      <c r="FD7" s="24">
        <v>0</v>
      </c>
      <c r="FF7" s="25">
        <v>44813</v>
      </c>
      <c r="FG7" s="25">
        <v>44813</v>
      </c>
      <c r="FH7" s="18">
        <f t="shared" si="17"/>
        <v>41.494866529774129</v>
      </c>
      <c r="FI7" s="24">
        <v>1</v>
      </c>
      <c r="FJ7" s="25">
        <v>44813</v>
      </c>
      <c r="FK7" s="18">
        <f t="shared" si="18"/>
        <v>41.494866529774129</v>
      </c>
      <c r="FL7" s="24">
        <v>1</v>
      </c>
      <c r="FN7">
        <v>0.18</v>
      </c>
      <c r="FO7">
        <v>0.12</v>
      </c>
      <c r="FP7">
        <v>0.04</v>
      </c>
      <c r="FQ7">
        <v>9.7100000000000009</v>
      </c>
      <c r="FR7">
        <v>6.01</v>
      </c>
      <c r="FS7">
        <v>13.27</v>
      </c>
      <c r="FT7">
        <v>0.87</v>
      </c>
      <c r="FU7">
        <v>0.54</v>
      </c>
      <c r="FV7">
        <v>5.73</v>
      </c>
      <c r="FW7">
        <v>1.87</v>
      </c>
      <c r="FX7">
        <v>5.16</v>
      </c>
      <c r="FY7">
        <v>93.37</v>
      </c>
      <c r="FZ7">
        <v>7.4</v>
      </c>
      <c r="GA7">
        <v>0.89</v>
      </c>
      <c r="GB7">
        <v>51.93</v>
      </c>
      <c r="GC7">
        <v>10.16</v>
      </c>
      <c r="GD7">
        <v>2.27</v>
      </c>
      <c r="GE7">
        <v>11.7</v>
      </c>
      <c r="GF7">
        <v>8.69</v>
      </c>
      <c r="GG7">
        <v>30.77</v>
      </c>
      <c r="GH7">
        <v>11.26</v>
      </c>
      <c r="GI7">
        <v>14.84</v>
      </c>
      <c r="GJ7">
        <v>15.68</v>
      </c>
      <c r="GK7">
        <v>7.92</v>
      </c>
      <c r="GL7">
        <v>12.07</v>
      </c>
      <c r="GM7">
        <v>60.24</v>
      </c>
      <c r="GN7">
        <v>30.69</v>
      </c>
      <c r="GO7">
        <v>25.36</v>
      </c>
      <c r="GP7">
        <v>13.67</v>
      </c>
      <c r="GQ7">
        <v>1.63</v>
      </c>
      <c r="GR7">
        <v>4.46</v>
      </c>
      <c r="GS7">
        <v>24.3</v>
      </c>
      <c r="GT7" t="s">
        <v>274</v>
      </c>
      <c r="GU7" t="s">
        <v>274</v>
      </c>
      <c r="GV7">
        <v>45.08</v>
      </c>
      <c r="GW7">
        <v>4.8899999999999997</v>
      </c>
      <c r="GX7">
        <v>0.35</v>
      </c>
      <c r="GY7">
        <v>0.03</v>
      </c>
      <c r="GZ7">
        <v>7.39</v>
      </c>
      <c r="HA7">
        <v>1.92</v>
      </c>
      <c r="HB7" s="20"/>
      <c r="HC7" s="20"/>
      <c r="HD7">
        <v>2.86</v>
      </c>
      <c r="HE7" s="20"/>
      <c r="HF7" s="20"/>
      <c r="HG7" s="20"/>
      <c r="HH7" s="20"/>
      <c r="HI7" s="20"/>
      <c r="HJ7" s="20"/>
      <c r="HK7" s="20"/>
      <c r="HL7" s="18">
        <v>15.84</v>
      </c>
      <c r="HM7">
        <v>8.8000000000000007</v>
      </c>
      <c r="HN7">
        <v>0.88</v>
      </c>
      <c r="HO7">
        <v>155.36000000000001</v>
      </c>
      <c r="HP7">
        <v>96.16</v>
      </c>
      <c r="HQ7">
        <v>212.32</v>
      </c>
      <c r="HR7">
        <v>13.92</v>
      </c>
      <c r="HS7">
        <v>8.64</v>
      </c>
      <c r="HT7">
        <v>91.68</v>
      </c>
      <c r="HU7">
        <v>29.92</v>
      </c>
      <c r="HV7">
        <v>82.56</v>
      </c>
      <c r="HW7" s="18">
        <v>8.2165599999999994</v>
      </c>
      <c r="HX7" s="18">
        <v>0.6512</v>
      </c>
      <c r="HY7" s="18">
        <v>7.8320000000000001E-2</v>
      </c>
      <c r="HZ7">
        <v>830.88</v>
      </c>
      <c r="IA7" s="18">
        <v>162.56</v>
      </c>
      <c r="IB7" s="18">
        <v>18.860976000000001</v>
      </c>
      <c r="IC7" s="18">
        <v>97.212959999999995</v>
      </c>
      <c r="IE7">
        <v>492.32</v>
      </c>
      <c r="IF7">
        <v>180.16</v>
      </c>
      <c r="IG7">
        <v>237.44</v>
      </c>
      <c r="IH7">
        <v>250.88</v>
      </c>
      <c r="II7" s="18">
        <v>65.805695999999998</v>
      </c>
      <c r="IJ7" s="18">
        <v>100.287216</v>
      </c>
      <c r="IK7" s="18">
        <v>500.52211199999999</v>
      </c>
      <c r="IL7">
        <v>491.04</v>
      </c>
      <c r="IM7" s="18">
        <v>210.71116799999999</v>
      </c>
      <c r="IN7">
        <v>218.72</v>
      </c>
      <c r="IO7">
        <v>26.08</v>
      </c>
      <c r="IP7">
        <v>71.36</v>
      </c>
      <c r="IQ7">
        <v>388.8</v>
      </c>
      <c r="IR7">
        <v>721.28</v>
      </c>
      <c r="IS7">
        <v>78.239999999999995</v>
      </c>
      <c r="IT7" s="18">
        <v>2.90808</v>
      </c>
      <c r="IU7" s="18">
        <v>0.24926400000000001</v>
      </c>
      <c r="IV7" s="18">
        <v>61.402031999999998</v>
      </c>
      <c r="IW7" s="18">
        <v>15.952896000000001</v>
      </c>
      <c r="IZ7">
        <v>45.76</v>
      </c>
    </row>
    <row r="8" spans="1:267" x14ac:dyDescent="0.3">
      <c r="A8" t="s">
        <v>296</v>
      </c>
      <c r="B8" s="27">
        <v>85</v>
      </c>
      <c r="C8">
        <v>1</v>
      </c>
      <c r="D8" s="16">
        <v>17453</v>
      </c>
      <c r="E8" s="16">
        <v>43528</v>
      </c>
      <c r="F8" s="17">
        <f>TRUNC(((E8-D8)/365.25),0)</f>
        <v>71</v>
      </c>
      <c r="G8" s="17">
        <v>1</v>
      </c>
      <c r="H8">
        <v>1</v>
      </c>
      <c r="I8">
        <v>67</v>
      </c>
      <c r="J8">
        <v>1.5</v>
      </c>
      <c r="K8" s="18">
        <f>I8/J8^2</f>
        <v>29.777777777777779</v>
      </c>
      <c r="L8" s="19">
        <v>7.5999999999999998E-2</v>
      </c>
      <c r="M8">
        <v>1</v>
      </c>
      <c r="U8">
        <v>11</v>
      </c>
      <c r="V8">
        <v>1</v>
      </c>
      <c r="W8">
        <v>90</v>
      </c>
      <c r="X8">
        <v>6</v>
      </c>
      <c r="Y8">
        <v>8</v>
      </c>
      <c r="Z8">
        <v>0</v>
      </c>
      <c r="AA8">
        <v>10</v>
      </c>
      <c r="AB8">
        <v>1</v>
      </c>
      <c r="AC8">
        <v>1</v>
      </c>
      <c r="AD8">
        <v>31</v>
      </c>
      <c r="AE8">
        <v>3</v>
      </c>
      <c r="AF8">
        <v>2</v>
      </c>
      <c r="AG8">
        <v>25</v>
      </c>
      <c r="AH8">
        <v>8</v>
      </c>
      <c r="AI8">
        <v>7</v>
      </c>
      <c r="AJ8">
        <v>2</v>
      </c>
      <c r="AK8">
        <v>6</v>
      </c>
      <c r="AL8">
        <v>3</v>
      </c>
      <c r="AM8">
        <v>7</v>
      </c>
      <c r="AN8">
        <v>5</v>
      </c>
      <c r="AO8">
        <v>1</v>
      </c>
      <c r="AP8">
        <v>2</v>
      </c>
      <c r="AQ8">
        <v>2</v>
      </c>
      <c r="AR8">
        <v>2</v>
      </c>
      <c r="AS8">
        <v>60</v>
      </c>
      <c r="AT8">
        <v>1</v>
      </c>
      <c r="AU8">
        <v>0</v>
      </c>
      <c r="AV8">
        <v>0</v>
      </c>
      <c r="AW8" t="s">
        <v>285</v>
      </c>
      <c r="AX8">
        <v>1</v>
      </c>
      <c r="AY8">
        <v>3</v>
      </c>
      <c r="AZ8">
        <v>2</v>
      </c>
      <c r="BA8" t="s">
        <v>266</v>
      </c>
      <c r="BB8" t="s">
        <v>267</v>
      </c>
      <c r="BC8">
        <v>4</v>
      </c>
      <c r="BD8">
        <v>100</v>
      </c>
      <c r="BI8">
        <v>1</v>
      </c>
      <c r="BJ8">
        <v>142</v>
      </c>
      <c r="BK8">
        <v>41</v>
      </c>
      <c r="BL8">
        <v>68</v>
      </c>
      <c r="BM8">
        <v>198</v>
      </c>
      <c r="BN8">
        <v>6.4</v>
      </c>
      <c r="BO8">
        <v>3.6</v>
      </c>
      <c r="BP8">
        <v>92</v>
      </c>
      <c r="BQ8">
        <v>33.299999999999997</v>
      </c>
      <c r="BR8">
        <v>11.5</v>
      </c>
      <c r="BS8">
        <v>10000</v>
      </c>
      <c r="BT8">
        <v>9000</v>
      </c>
      <c r="BU8">
        <v>400</v>
      </c>
      <c r="BV8">
        <v>269000</v>
      </c>
      <c r="BW8" s="18">
        <f t="shared" si="0"/>
        <v>22.5</v>
      </c>
      <c r="BX8" s="18">
        <f t="shared" si="1"/>
        <v>672.5</v>
      </c>
      <c r="BY8" s="18">
        <f t="shared" si="2"/>
        <v>38</v>
      </c>
      <c r="BZ8" s="18">
        <f t="shared" si="3"/>
        <v>4.7644444444444449</v>
      </c>
      <c r="CA8" s="18">
        <f t="shared" si="4"/>
        <v>6052500</v>
      </c>
      <c r="CB8">
        <v>274</v>
      </c>
      <c r="CC8" s="21">
        <v>0.69640000000000002</v>
      </c>
      <c r="CD8">
        <v>178</v>
      </c>
      <c r="CE8" s="21">
        <v>0.44109999999999999</v>
      </c>
      <c r="CF8">
        <v>97</v>
      </c>
      <c r="CG8" s="21">
        <v>0.24199999999999999</v>
      </c>
      <c r="CH8" s="18">
        <f>CD8/CF8</f>
        <v>1.8350515463917525</v>
      </c>
      <c r="CI8" s="17">
        <v>57</v>
      </c>
      <c r="CJ8" s="21">
        <v>0.14810000000000001</v>
      </c>
      <c r="CK8">
        <v>48</v>
      </c>
      <c r="CL8" s="21">
        <v>0.1245</v>
      </c>
      <c r="CM8">
        <v>0</v>
      </c>
      <c r="CN8">
        <v>1</v>
      </c>
      <c r="CO8" s="16">
        <v>43570</v>
      </c>
      <c r="CP8">
        <v>166</v>
      </c>
      <c r="CQ8">
        <v>6.5</v>
      </c>
      <c r="CR8">
        <v>4</v>
      </c>
      <c r="CS8">
        <v>11.6</v>
      </c>
      <c r="CT8">
        <v>4500</v>
      </c>
      <c r="CU8">
        <v>3200</v>
      </c>
      <c r="CV8">
        <v>900</v>
      </c>
      <c r="CW8">
        <v>218000</v>
      </c>
      <c r="CX8" s="18">
        <f t="shared" si="5"/>
        <v>3.5555555555555554</v>
      </c>
      <c r="CY8">
        <v>0</v>
      </c>
      <c r="CZ8">
        <v>0</v>
      </c>
      <c r="DA8" s="18">
        <f t="shared" si="6"/>
        <v>242.22222222222223</v>
      </c>
      <c r="DB8" s="18">
        <f t="shared" si="7"/>
        <v>44.5</v>
      </c>
      <c r="DC8" s="18">
        <f t="shared" si="8"/>
        <v>775111.11111111112</v>
      </c>
      <c r="DD8">
        <v>294</v>
      </c>
      <c r="DE8">
        <v>7.2</v>
      </c>
      <c r="DF8">
        <v>4.0999999999999996</v>
      </c>
      <c r="DG8">
        <v>12.4</v>
      </c>
      <c r="DH8">
        <v>8200</v>
      </c>
      <c r="DI8">
        <v>6400</v>
      </c>
      <c r="DJ8">
        <v>1100</v>
      </c>
      <c r="DK8">
        <v>265000</v>
      </c>
      <c r="DL8" s="18">
        <f t="shared" si="9"/>
        <v>5.8181818181818183</v>
      </c>
      <c r="DM8">
        <v>1</v>
      </c>
      <c r="DN8" s="18">
        <f t="shared" si="10"/>
        <v>240.90909090909091</v>
      </c>
      <c r="DO8">
        <f t="shared" si="11"/>
        <v>46.5</v>
      </c>
      <c r="DP8">
        <f t="shared" si="12"/>
        <v>1541818.1818181819</v>
      </c>
      <c r="DQ8" t="s">
        <v>269</v>
      </c>
      <c r="DR8">
        <v>2</v>
      </c>
      <c r="DS8">
        <v>175</v>
      </c>
      <c r="DT8">
        <v>6.7</v>
      </c>
      <c r="DU8">
        <v>3.9</v>
      </c>
      <c r="DV8">
        <v>11.1</v>
      </c>
      <c r="DW8">
        <v>7600</v>
      </c>
      <c r="DX8">
        <v>6000</v>
      </c>
      <c r="DY8">
        <v>1000</v>
      </c>
      <c r="DZ8">
        <v>229000</v>
      </c>
      <c r="EA8" s="18">
        <f t="shared" si="13"/>
        <v>6</v>
      </c>
      <c r="EB8" s="18">
        <f t="shared" si="14"/>
        <v>229</v>
      </c>
      <c r="EC8" s="18">
        <f t="shared" si="15"/>
        <v>44</v>
      </c>
      <c r="ED8" s="18">
        <f t="shared" si="16"/>
        <v>1374000</v>
      </c>
      <c r="EE8" t="s">
        <v>278</v>
      </c>
      <c r="EF8">
        <v>1</v>
      </c>
      <c r="EG8">
        <v>19</v>
      </c>
      <c r="EH8">
        <v>1</v>
      </c>
      <c r="EI8" t="s">
        <v>297</v>
      </c>
      <c r="EJ8">
        <v>3</v>
      </c>
      <c r="EK8">
        <v>1</v>
      </c>
      <c r="EL8" t="s">
        <v>282</v>
      </c>
      <c r="EM8">
        <v>1</v>
      </c>
      <c r="EN8" s="16">
        <v>44301</v>
      </c>
      <c r="EO8">
        <v>187</v>
      </c>
      <c r="EP8">
        <v>6.9</v>
      </c>
      <c r="EQ8">
        <v>4</v>
      </c>
      <c r="ER8">
        <v>13.2</v>
      </c>
      <c r="ES8">
        <v>9000</v>
      </c>
      <c r="ET8">
        <v>6900</v>
      </c>
      <c r="EU8" s="17">
        <v>1200</v>
      </c>
      <c r="EV8" s="17">
        <v>222000</v>
      </c>
      <c r="EW8" s="18">
        <f>ET8/EU8</f>
        <v>5.75</v>
      </c>
      <c r="EX8">
        <v>1</v>
      </c>
      <c r="EY8">
        <v>1</v>
      </c>
      <c r="EZ8" s="18">
        <f>EV8/EU8</f>
        <v>185</v>
      </c>
      <c r="FA8" s="18">
        <f>(10*EQ8)+(0.005*EU8)</f>
        <v>46</v>
      </c>
      <c r="FB8" s="18">
        <f>EV8*ET8/EU8</f>
        <v>1276500</v>
      </c>
      <c r="FC8">
        <v>1</v>
      </c>
      <c r="FD8">
        <v>1</v>
      </c>
      <c r="FE8" s="16">
        <v>44490</v>
      </c>
      <c r="FF8" s="16">
        <v>44490</v>
      </c>
      <c r="FG8" s="16">
        <v>44301</v>
      </c>
      <c r="FH8" s="18">
        <f t="shared" si="17"/>
        <v>24.016427104722794</v>
      </c>
      <c r="FI8" s="24">
        <v>0</v>
      </c>
      <c r="FJ8" s="16">
        <v>44490</v>
      </c>
      <c r="FK8" s="18">
        <f t="shared" si="18"/>
        <v>30.225872689938399</v>
      </c>
      <c r="FL8">
        <v>0</v>
      </c>
      <c r="FN8">
        <v>0.04</v>
      </c>
      <c r="FO8">
        <v>0.01</v>
      </c>
      <c r="FP8">
        <v>0</v>
      </c>
      <c r="FQ8">
        <v>27.86</v>
      </c>
      <c r="FR8">
        <v>8.0500000000000007</v>
      </c>
      <c r="FS8">
        <v>16.850000000000001</v>
      </c>
      <c r="FT8">
        <v>0.31</v>
      </c>
      <c r="FU8">
        <v>0.81</v>
      </c>
      <c r="FV8">
        <v>4.01</v>
      </c>
      <c r="FW8">
        <v>1.56</v>
      </c>
      <c r="FX8">
        <v>4.28</v>
      </c>
      <c r="FY8">
        <v>61.29</v>
      </c>
      <c r="FZ8">
        <v>22.58</v>
      </c>
      <c r="GA8">
        <v>1.61</v>
      </c>
      <c r="GB8">
        <v>70.489999999999995</v>
      </c>
      <c r="GC8">
        <v>8.74</v>
      </c>
      <c r="GD8">
        <v>2.93</v>
      </c>
      <c r="GE8">
        <v>7.94</v>
      </c>
      <c r="GF8">
        <v>3.04</v>
      </c>
      <c r="GG8">
        <v>54.02</v>
      </c>
      <c r="GH8">
        <v>11.56</v>
      </c>
      <c r="GI8">
        <v>12.11</v>
      </c>
      <c r="GJ8">
        <v>19.489999999999998</v>
      </c>
      <c r="GK8">
        <v>5.64</v>
      </c>
      <c r="GL8">
        <v>6.25</v>
      </c>
      <c r="GM8">
        <v>78.77</v>
      </c>
      <c r="GN8">
        <v>57.95</v>
      </c>
      <c r="GO8">
        <v>14.38</v>
      </c>
      <c r="GP8">
        <v>11.14</v>
      </c>
      <c r="GQ8">
        <v>2.0499999999999998</v>
      </c>
      <c r="GR8">
        <v>2.35</v>
      </c>
      <c r="GS8">
        <v>22.16</v>
      </c>
      <c r="GT8" t="s">
        <v>274</v>
      </c>
      <c r="GU8" t="s">
        <v>274</v>
      </c>
      <c r="GV8">
        <v>71.900000000000006</v>
      </c>
      <c r="GW8">
        <v>1.24</v>
      </c>
      <c r="GX8">
        <v>0.46</v>
      </c>
      <c r="GY8">
        <v>0</v>
      </c>
      <c r="GZ8">
        <v>0.76</v>
      </c>
      <c r="HA8">
        <v>0.47</v>
      </c>
      <c r="HB8" s="20"/>
      <c r="HC8">
        <v>3.1</v>
      </c>
      <c r="HD8">
        <v>2.16</v>
      </c>
      <c r="HE8" s="20"/>
      <c r="HF8" s="20"/>
      <c r="HG8" s="20"/>
      <c r="HH8" s="20"/>
      <c r="HI8" s="20"/>
      <c r="HJ8" s="20"/>
      <c r="HK8" s="20"/>
      <c r="HL8" s="18">
        <v>4</v>
      </c>
      <c r="HM8">
        <v>1</v>
      </c>
      <c r="HN8">
        <v>0</v>
      </c>
      <c r="HO8">
        <v>111.44</v>
      </c>
      <c r="HP8">
        <v>32.200000000000003</v>
      </c>
      <c r="HQ8">
        <v>67.400000000000006</v>
      </c>
      <c r="HR8">
        <v>1.24</v>
      </c>
      <c r="HS8">
        <v>3.24</v>
      </c>
      <c r="HT8">
        <v>16.04</v>
      </c>
      <c r="HU8">
        <v>6.24</v>
      </c>
      <c r="HV8">
        <v>17.12</v>
      </c>
      <c r="HW8" s="18">
        <v>0.6129</v>
      </c>
      <c r="HX8" s="18">
        <v>0.2258</v>
      </c>
      <c r="HY8" s="18">
        <v>1.61E-2</v>
      </c>
      <c r="HZ8">
        <v>281.95999999999998</v>
      </c>
      <c r="IA8" s="18">
        <v>34.96</v>
      </c>
      <c r="IB8" s="18">
        <v>8.2614280000000004</v>
      </c>
      <c r="IC8" s="18">
        <v>22.387623999999999</v>
      </c>
      <c r="IE8">
        <v>216.08</v>
      </c>
      <c r="IF8">
        <v>46.24</v>
      </c>
      <c r="IG8">
        <v>48.44</v>
      </c>
      <c r="IH8">
        <v>77.959999999999994</v>
      </c>
      <c r="II8" s="18">
        <v>15.902544000000001</v>
      </c>
      <c r="IJ8" s="18">
        <v>17.622499999999999</v>
      </c>
      <c r="IK8" s="18">
        <v>222.09989200000001</v>
      </c>
      <c r="IL8">
        <v>231.8</v>
      </c>
      <c r="IM8" s="18">
        <v>40.545847999999999</v>
      </c>
      <c r="IN8">
        <v>44.56</v>
      </c>
      <c r="IO8">
        <v>8.1999999999999993</v>
      </c>
      <c r="IP8">
        <v>9.4</v>
      </c>
      <c r="IQ8">
        <v>88.64</v>
      </c>
      <c r="IR8">
        <v>287.60000000000002</v>
      </c>
      <c r="IS8">
        <v>4.96</v>
      </c>
      <c r="IT8" s="18">
        <v>1.2970159999999999</v>
      </c>
      <c r="IU8" s="18">
        <v>0</v>
      </c>
      <c r="IV8" s="18">
        <v>2.1428959999999999</v>
      </c>
      <c r="IW8" s="18">
        <v>1.3252120000000001</v>
      </c>
      <c r="IY8">
        <v>12.4</v>
      </c>
      <c r="IZ8">
        <v>8.64</v>
      </c>
    </row>
    <row r="9" spans="1:267" x14ac:dyDescent="0.3">
      <c r="A9" t="s">
        <v>298</v>
      </c>
      <c r="B9" s="15">
        <v>102</v>
      </c>
      <c r="C9">
        <v>2</v>
      </c>
      <c r="D9" s="16">
        <v>14370</v>
      </c>
      <c r="E9" s="16">
        <v>43565</v>
      </c>
      <c r="F9" s="17">
        <f>TRUNC(((E9-D9)/365.25),0)</f>
        <v>79</v>
      </c>
      <c r="G9" s="17">
        <v>1</v>
      </c>
      <c r="H9">
        <v>2</v>
      </c>
      <c r="I9">
        <v>67</v>
      </c>
      <c r="J9">
        <v>1.61</v>
      </c>
      <c r="K9" s="18">
        <f>I9/J9^2</f>
        <v>25.847768218818715</v>
      </c>
      <c r="L9" s="19">
        <v>0</v>
      </c>
      <c r="M9">
        <v>0</v>
      </c>
      <c r="U9">
        <v>14</v>
      </c>
      <c r="V9">
        <v>2</v>
      </c>
      <c r="W9">
        <v>100</v>
      </c>
      <c r="X9">
        <v>5</v>
      </c>
      <c r="Y9">
        <v>6</v>
      </c>
      <c r="Z9">
        <v>0</v>
      </c>
      <c r="AA9">
        <v>13</v>
      </c>
      <c r="AB9">
        <v>4</v>
      </c>
      <c r="AC9">
        <v>1</v>
      </c>
      <c r="AD9">
        <v>24</v>
      </c>
      <c r="AE9">
        <v>2</v>
      </c>
      <c r="AF9">
        <v>2</v>
      </c>
      <c r="AG9">
        <v>20</v>
      </c>
      <c r="AH9">
        <v>7</v>
      </c>
      <c r="AI9">
        <v>1</v>
      </c>
      <c r="AJ9">
        <v>2</v>
      </c>
      <c r="AK9">
        <v>1</v>
      </c>
      <c r="AL9">
        <v>11</v>
      </c>
      <c r="AM9">
        <v>8</v>
      </c>
      <c r="AN9">
        <v>9</v>
      </c>
      <c r="AO9">
        <v>3</v>
      </c>
      <c r="AP9">
        <v>3</v>
      </c>
      <c r="AQ9">
        <v>2</v>
      </c>
      <c r="AR9">
        <v>2</v>
      </c>
      <c r="AS9">
        <v>40</v>
      </c>
      <c r="AT9">
        <v>0</v>
      </c>
      <c r="AU9">
        <v>1</v>
      </c>
      <c r="AV9">
        <v>1</v>
      </c>
      <c r="AW9" t="s">
        <v>285</v>
      </c>
      <c r="AX9">
        <v>1</v>
      </c>
      <c r="AY9" t="s">
        <v>266</v>
      </c>
      <c r="AZ9">
        <v>2</v>
      </c>
      <c r="BA9">
        <v>0</v>
      </c>
      <c r="BB9" t="s">
        <v>299</v>
      </c>
      <c r="BC9">
        <v>3</v>
      </c>
      <c r="BD9">
        <v>70</v>
      </c>
      <c r="BI9">
        <v>0</v>
      </c>
      <c r="BJ9">
        <v>167</v>
      </c>
      <c r="BK9">
        <v>36</v>
      </c>
      <c r="BL9">
        <v>113</v>
      </c>
      <c r="BM9">
        <v>184</v>
      </c>
      <c r="BN9">
        <v>7</v>
      </c>
      <c r="BO9">
        <v>3.9</v>
      </c>
      <c r="BP9">
        <v>0</v>
      </c>
      <c r="BQ9">
        <v>3.4</v>
      </c>
      <c r="BR9">
        <v>12.3</v>
      </c>
      <c r="BS9">
        <v>7700</v>
      </c>
      <c r="BT9">
        <v>5300</v>
      </c>
      <c r="BU9">
        <v>1600</v>
      </c>
      <c r="BV9">
        <v>201000</v>
      </c>
      <c r="BW9" s="18">
        <f t="shared" si="0"/>
        <v>3.3125</v>
      </c>
      <c r="BX9" s="18">
        <f t="shared" si="1"/>
        <v>125.625</v>
      </c>
      <c r="BY9" s="18">
        <f t="shared" si="2"/>
        <v>47</v>
      </c>
      <c r="BZ9" s="18">
        <f t="shared" si="3"/>
        <v>30.432089374609202</v>
      </c>
      <c r="CA9" s="18">
        <f t="shared" si="4"/>
        <v>665812.5</v>
      </c>
      <c r="CB9">
        <v>889</v>
      </c>
      <c r="CC9" s="21">
        <v>0.53480000000000005</v>
      </c>
      <c r="CD9">
        <v>606</v>
      </c>
      <c r="CE9" s="21">
        <v>0.37209999999999999</v>
      </c>
      <c r="CF9">
        <v>270</v>
      </c>
      <c r="CG9" s="21">
        <v>0.1661</v>
      </c>
      <c r="CH9" s="18">
        <f>CD9/CF9</f>
        <v>2.2444444444444445</v>
      </c>
      <c r="CI9" s="17">
        <v>141</v>
      </c>
      <c r="CJ9" s="21">
        <v>8.3000000000000004E-2</v>
      </c>
      <c r="CK9">
        <v>621</v>
      </c>
      <c r="CL9" s="21">
        <v>0.3659</v>
      </c>
      <c r="CM9">
        <v>0</v>
      </c>
      <c r="CN9">
        <v>1</v>
      </c>
      <c r="CO9" s="16">
        <v>43655</v>
      </c>
      <c r="CP9">
        <v>369</v>
      </c>
      <c r="CQ9">
        <v>7.7</v>
      </c>
      <c r="CR9">
        <v>4</v>
      </c>
      <c r="CS9">
        <v>12.1</v>
      </c>
      <c r="CT9">
        <v>3600</v>
      </c>
      <c r="CU9">
        <v>1900</v>
      </c>
      <c r="CV9">
        <v>900</v>
      </c>
      <c r="CW9">
        <v>131000</v>
      </c>
      <c r="CX9" s="18">
        <f t="shared" si="5"/>
        <v>2.1111111111111112</v>
      </c>
      <c r="CY9">
        <v>0</v>
      </c>
      <c r="CZ9">
        <v>0</v>
      </c>
      <c r="DA9" s="18">
        <f t="shared" si="6"/>
        <v>145.55555555555554</v>
      </c>
      <c r="DB9" s="18">
        <f t="shared" si="7"/>
        <v>44.5</v>
      </c>
      <c r="DC9" s="18">
        <f t="shared" si="8"/>
        <v>276555.55555555556</v>
      </c>
      <c r="DD9" s="23"/>
      <c r="DL9" s="18"/>
      <c r="DN9" s="18"/>
      <c r="DP9" t="e">
        <f t="shared" si="12"/>
        <v>#DIV/0!</v>
      </c>
      <c r="DQ9" t="s">
        <v>278</v>
      </c>
      <c r="DR9">
        <v>1</v>
      </c>
      <c r="DS9">
        <v>232</v>
      </c>
      <c r="DT9">
        <v>6.4</v>
      </c>
      <c r="DU9">
        <v>4.2</v>
      </c>
      <c r="DV9">
        <v>11.6</v>
      </c>
      <c r="DW9">
        <v>8600</v>
      </c>
      <c r="DX9">
        <v>6300</v>
      </c>
      <c r="DY9">
        <v>1400</v>
      </c>
      <c r="DZ9">
        <v>124000</v>
      </c>
      <c r="EA9" s="18">
        <f t="shared" si="13"/>
        <v>4.5</v>
      </c>
      <c r="EB9" s="18">
        <f t="shared" si="14"/>
        <v>88.571428571428569</v>
      </c>
      <c r="EC9" s="18">
        <f t="shared" si="15"/>
        <v>49</v>
      </c>
      <c r="ED9" s="18">
        <f t="shared" si="16"/>
        <v>558000</v>
      </c>
      <c r="EE9" t="s">
        <v>278</v>
      </c>
      <c r="EF9">
        <v>1</v>
      </c>
      <c r="EG9">
        <v>1</v>
      </c>
      <c r="EH9">
        <v>1</v>
      </c>
      <c r="EI9" t="s">
        <v>281</v>
      </c>
      <c r="EJ9">
        <v>3</v>
      </c>
      <c r="EK9">
        <v>1</v>
      </c>
      <c r="EL9" t="s">
        <v>282</v>
      </c>
      <c r="EM9">
        <v>0</v>
      </c>
      <c r="EN9" s="16"/>
      <c r="EU9" s="17"/>
      <c r="EV9" s="17"/>
      <c r="EW9" s="18"/>
      <c r="EZ9" s="18"/>
      <c r="FA9" s="18"/>
      <c r="FB9" s="18"/>
      <c r="FC9">
        <v>0</v>
      </c>
      <c r="FD9">
        <v>1</v>
      </c>
      <c r="FE9" s="16">
        <v>43895</v>
      </c>
      <c r="FF9" s="16"/>
      <c r="FG9" s="16">
        <v>43895</v>
      </c>
      <c r="FH9" s="18">
        <f t="shared" si="17"/>
        <v>7.8850102669404514</v>
      </c>
      <c r="FI9">
        <v>1</v>
      </c>
      <c r="FJ9" s="16">
        <v>43895</v>
      </c>
      <c r="FK9" s="18">
        <f t="shared" si="18"/>
        <v>7.8850102669404514</v>
      </c>
      <c r="FL9">
        <v>1</v>
      </c>
      <c r="FM9" t="s">
        <v>300</v>
      </c>
      <c r="FN9">
        <v>0.48</v>
      </c>
      <c r="FO9">
        <v>0.28000000000000003</v>
      </c>
      <c r="FP9">
        <v>0.17</v>
      </c>
      <c r="FQ9">
        <v>16.22</v>
      </c>
      <c r="FR9">
        <v>11.44</v>
      </c>
      <c r="FS9">
        <v>19.38</v>
      </c>
      <c r="FT9">
        <v>0.06</v>
      </c>
      <c r="FU9">
        <v>0.22</v>
      </c>
      <c r="FV9">
        <v>2.4700000000000002</v>
      </c>
      <c r="FW9">
        <v>0.23</v>
      </c>
      <c r="FX9">
        <v>1.34</v>
      </c>
      <c r="FY9">
        <v>44.86</v>
      </c>
      <c r="FZ9">
        <v>51.41</v>
      </c>
      <c r="GA9">
        <v>1.47</v>
      </c>
      <c r="GB9">
        <v>55.43</v>
      </c>
      <c r="GC9">
        <v>1.99</v>
      </c>
      <c r="GD9">
        <v>0.45</v>
      </c>
      <c r="GE9">
        <v>2.35</v>
      </c>
      <c r="GF9">
        <v>10.94</v>
      </c>
      <c r="GG9">
        <v>47.74</v>
      </c>
      <c r="GH9">
        <v>2.87</v>
      </c>
      <c r="GI9">
        <v>6.04</v>
      </c>
      <c r="GJ9">
        <v>19.61</v>
      </c>
      <c r="GK9">
        <v>2.2000000000000002</v>
      </c>
      <c r="GL9">
        <v>3.97</v>
      </c>
      <c r="GM9">
        <v>81.98</v>
      </c>
      <c r="GN9">
        <v>44.54</v>
      </c>
      <c r="GO9">
        <v>14.02</v>
      </c>
      <c r="GP9">
        <v>8.3800000000000008</v>
      </c>
      <c r="GQ9">
        <v>0.56000000000000005</v>
      </c>
      <c r="GR9">
        <v>0.71</v>
      </c>
      <c r="GS9">
        <v>19.25</v>
      </c>
      <c r="GT9" t="s">
        <v>274</v>
      </c>
      <c r="GU9" t="s">
        <v>274</v>
      </c>
      <c r="GV9">
        <v>52.82</v>
      </c>
      <c r="GW9">
        <v>1.1200000000000001</v>
      </c>
      <c r="GX9">
        <v>0.11</v>
      </c>
      <c r="GY9">
        <v>0.01</v>
      </c>
      <c r="GZ9">
        <v>0.05</v>
      </c>
      <c r="HA9">
        <v>1.89</v>
      </c>
      <c r="HB9" s="20"/>
      <c r="HC9">
        <v>3.05</v>
      </c>
      <c r="HD9">
        <v>2.73</v>
      </c>
      <c r="HE9" s="20"/>
      <c r="HF9" s="20"/>
      <c r="HG9" s="20"/>
      <c r="HH9" s="20"/>
      <c r="HI9" s="20"/>
      <c r="HJ9" s="20"/>
      <c r="HK9" s="20"/>
      <c r="HL9" s="18">
        <v>36.96</v>
      </c>
      <c r="HM9">
        <v>21.56</v>
      </c>
      <c r="HN9">
        <v>13.09</v>
      </c>
      <c r="HO9">
        <v>259.52</v>
      </c>
      <c r="HP9">
        <v>183.04</v>
      </c>
      <c r="HQ9">
        <v>310.08</v>
      </c>
      <c r="HR9">
        <v>0.96</v>
      </c>
      <c r="HS9">
        <v>3.52</v>
      </c>
      <c r="HT9">
        <v>39.520000000000003</v>
      </c>
      <c r="HU9">
        <v>3.68</v>
      </c>
      <c r="HV9">
        <v>21.44</v>
      </c>
      <c r="HW9" s="18">
        <v>9.6718159999999997</v>
      </c>
      <c r="HX9" s="18">
        <v>11.083996000000001</v>
      </c>
      <c r="HY9" s="18">
        <v>0.31693199999999999</v>
      </c>
      <c r="HZ9">
        <v>886.88</v>
      </c>
      <c r="IA9" s="18">
        <v>31.84</v>
      </c>
      <c r="IB9" s="18">
        <v>3.9909599999999998</v>
      </c>
      <c r="IC9" s="18">
        <v>20.84168</v>
      </c>
      <c r="IE9">
        <v>763.84</v>
      </c>
      <c r="IF9">
        <v>45.92</v>
      </c>
      <c r="IG9">
        <v>96.64</v>
      </c>
      <c r="IH9">
        <v>313.76</v>
      </c>
      <c r="II9" s="18">
        <v>19.51136</v>
      </c>
      <c r="IJ9" s="18">
        <v>35.209136000000001</v>
      </c>
      <c r="IK9" s="18">
        <v>727.06422399999997</v>
      </c>
      <c r="IL9">
        <v>712.64</v>
      </c>
      <c r="IM9" s="18">
        <v>124.340576</v>
      </c>
      <c r="IN9">
        <v>134.08000000000001</v>
      </c>
      <c r="IO9">
        <v>8.9600000000000009</v>
      </c>
      <c r="IP9">
        <v>11.36</v>
      </c>
      <c r="IQ9">
        <v>308</v>
      </c>
      <c r="IR9">
        <v>845.12</v>
      </c>
      <c r="IS9">
        <v>17.920000000000002</v>
      </c>
      <c r="IT9" s="18">
        <v>0.97556799999999999</v>
      </c>
      <c r="IU9" s="18">
        <v>8.8688000000000003E-2</v>
      </c>
      <c r="IV9" s="18">
        <v>0.44344</v>
      </c>
      <c r="IW9" s="18">
        <v>16.762032000000001</v>
      </c>
      <c r="IY9">
        <v>48.8</v>
      </c>
      <c r="IZ9">
        <v>43.68</v>
      </c>
    </row>
    <row r="10" spans="1:267" x14ac:dyDescent="0.3">
      <c r="A10" t="s">
        <v>301</v>
      </c>
      <c r="B10" s="26" t="s">
        <v>302</v>
      </c>
      <c r="C10">
        <v>2</v>
      </c>
      <c r="D10" s="16">
        <v>16355</v>
      </c>
      <c r="E10" s="16">
        <v>43070</v>
      </c>
      <c r="F10" s="17">
        <f t="shared" ref="F10:F18" si="19">(E10-D10)/365.25</f>
        <v>73.141683778234082</v>
      </c>
      <c r="G10" s="17">
        <v>1</v>
      </c>
      <c r="H10" s="17">
        <v>1</v>
      </c>
      <c r="I10">
        <v>63</v>
      </c>
      <c r="J10">
        <v>1.68</v>
      </c>
      <c r="K10" s="28">
        <f>(I10/J10^2)</f>
        <v>22.321428571428577</v>
      </c>
      <c r="W10">
        <v>100</v>
      </c>
      <c r="X10">
        <v>0</v>
      </c>
      <c r="AB10">
        <v>2</v>
      </c>
      <c r="AR10">
        <v>2</v>
      </c>
      <c r="AS10">
        <v>50</v>
      </c>
      <c r="AT10">
        <v>0</v>
      </c>
      <c r="AU10">
        <v>1</v>
      </c>
      <c r="AV10">
        <v>1</v>
      </c>
      <c r="AW10" t="s">
        <v>285</v>
      </c>
      <c r="AX10">
        <v>1</v>
      </c>
      <c r="AY10">
        <v>4</v>
      </c>
      <c r="AZ10">
        <v>2</v>
      </c>
      <c r="BA10">
        <v>0</v>
      </c>
      <c r="BB10" t="s">
        <v>286</v>
      </c>
      <c r="BC10">
        <v>3</v>
      </c>
      <c r="BD10">
        <v>90</v>
      </c>
      <c r="BI10">
        <v>1</v>
      </c>
      <c r="BJ10">
        <v>153</v>
      </c>
      <c r="BK10" s="20"/>
      <c r="BL10" s="20"/>
      <c r="BM10">
        <v>176</v>
      </c>
      <c r="BN10">
        <v>6.9</v>
      </c>
      <c r="BO10">
        <v>3.7</v>
      </c>
      <c r="BP10">
        <v>70</v>
      </c>
      <c r="BQ10" s="20"/>
      <c r="BR10">
        <v>12.9</v>
      </c>
      <c r="BS10">
        <v>16200</v>
      </c>
      <c r="BT10">
        <v>13200</v>
      </c>
      <c r="BU10">
        <v>1900</v>
      </c>
      <c r="BV10">
        <v>317000</v>
      </c>
      <c r="BW10" s="18">
        <f t="shared" si="0"/>
        <v>6.9473684210526319</v>
      </c>
      <c r="BX10" s="18">
        <f t="shared" si="1"/>
        <v>166.84210526315789</v>
      </c>
      <c r="BY10" s="18">
        <f t="shared" si="2"/>
        <v>46.5</v>
      </c>
      <c r="BZ10" s="18">
        <f t="shared" si="3"/>
        <v>11.887851731601735</v>
      </c>
      <c r="CA10" s="18">
        <f t="shared" si="4"/>
        <v>2202315.789473684</v>
      </c>
      <c r="CB10">
        <v>1134</v>
      </c>
      <c r="CC10" s="21">
        <v>0.73409999999999997</v>
      </c>
      <c r="CD10">
        <v>768</v>
      </c>
      <c r="CE10" s="21">
        <v>0.49709999999999999</v>
      </c>
      <c r="CF10">
        <v>478</v>
      </c>
      <c r="CG10" s="21">
        <v>0.3095</v>
      </c>
      <c r="CH10" s="18">
        <v>1.61</v>
      </c>
      <c r="CI10" s="17">
        <v>51</v>
      </c>
      <c r="CJ10" s="21">
        <v>3.1E-2</v>
      </c>
      <c r="CK10">
        <v>328</v>
      </c>
      <c r="CL10" s="21">
        <v>0.20730000000000001</v>
      </c>
      <c r="CM10" s="20"/>
      <c r="CN10" s="20"/>
      <c r="CO10" s="16">
        <v>43116</v>
      </c>
      <c r="CP10" s="20"/>
      <c r="CQ10" s="20"/>
      <c r="CR10">
        <v>3.9</v>
      </c>
      <c r="CS10">
        <v>14.5</v>
      </c>
      <c r="CT10">
        <v>16100</v>
      </c>
      <c r="CU10">
        <v>12100</v>
      </c>
      <c r="CV10">
        <v>2900</v>
      </c>
      <c r="CW10">
        <v>380000</v>
      </c>
      <c r="CX10" s="18">
        <f t="shared" si="5"/>
        <v>4.1724137931034484</v>
      </c>
      <c r="CY10">
        <v>1</v>
      </c>
      <c r="CZ10">
        <v>0</v>
      </c>
      <c r="DA10" s="18">
        <f t="shared" si="6"/>
        <v>131.0344827586207</v>
      </c>
      <c r="DB10" s="18">
        <f t="shared" si="7"/>
        <v>53.5</v>
      </c>
      <c r="DC10" s="18">
        <f t="shared" si="8"/>
        <v>1585517.2413793104</v>
      </c>
      <c r="DD10" s="20"/>
      <c r="DE10" s="20"/>
      <c r="DF10">
        <v>3.7</v>
      </c>
      <c r="DG10">
        <v>13.4</v>
      </c>
      <c r="DH10">
        <v>19400</v>
      </c>
      <c r="DI10">
        <v>16100</v>
      </c>
      <c r="DJ10">
        <v>2300</v>
      </c>
      <c r="DK10">
        <v>406000</v>
      </c>
      <c r="DL10" s="18">
        <f t="shared" ref="DL10:DL17" si="20">DI10/DJ10</f>
        <v>7</v>
      </c>
      <c r="DM10">
        <v>1</v>
      </c>
      <c r="DN10" s="18">
        <f t="shared" ref="DN10:DN17" si="21">DK10/DJ10</f>
        <v>176.52173913043478</v>
      </c>
      <c r="DO10">
        <f t="shared" ref="DO10:DO17" si="22">(10*DF10)+(0.005*DJ10)</f>
        <v>48.5</v>
      </c>
      <c r="DP10">
        <f t="shared" si="12"/>
        <v>2842000</v>
      </c>
      <c r="DQ10" t="s">
        <v>269</v>
      </c>
      <c r="DR10">
        <v>2</v>
      </c>
      <c r="DS10">
        <v>176</v>
      </c>
      <c r="DT10">
        <v>6.9</v>
      </c>
      <c r="DU10">
        <v>3.7</v>
      </c>
      <c r="DV10">
        <v>12.9</v>
      </c>
      <c r="DW10">
        <v>16200</v>
      </c>
      <c r="DX10">
        <v>13200</v>
      </c>
      <c r="DY10">
        <v>1900</v>
      </c>
      <c r="DZ10">
        <v>317000</v>
      </c>
      <c r="EA10" s="18">
        <f t="shared" si="13"/>
        <v>6.9473684210526319</v>
      </c>
      <c r="EB10" s="18">
        <f t="shared" si="14"/>
        <v>166.84210526315789</v>
      </c>
      <c r="EC10" s="18">
        <f t="shared" si="15"/>
        <v>46.5</v>
      </c>
      <c r="ED10" s="18">
        <f t="shared" si="16"/>
        <v>2202315.789473684</v>
      </c>
      <c r="EE10" t="s">
        <v>269</v>
      </c>
      <c r="EF10">
        <v>2</v>
      </c>
      <c r="EG10">
        <v>3</v>
      </c>
      <c r="EH10">
        <v>0</v>
      </c>
      <c r="EI10">
        <v>0</v>
      </c>
      <c r="EJ10">
        <v>0</v>
      </c>
      <c r="EK10">
        <v>1</v>
      </c>
      <c r="EL10" t="s">
        <v>303</v>
      </c>
      <c r="EM10">
        <v>1</v>
      </c>
      <c r="EN10" s="16">
        <v>43171</v>
      </c>
      <c r="EU10" s="17"/>
      <c r="EV10" s="17"/>
      <c r="EW10" s="18"/>
      <c r="EZ10" s="18"/>
      <c r="FA10" s="18"/>
      <c r="FB10" s="18"/>
      <c r="FC10">
        <v>0</v>
      </c>
      <c r="FD10">
        <v>1</v>
      </c>
      <c r="FE10" s="16">
        <v>43171</v>
      </c>
      <c r="FF10" s="16"/>
      <c r="FG10" s="16">
        <v>43171</v>
      </c>
      <c r="FH10" s="18">
        <f t="shared" si="17"/>
        <v>1.8069815195071868</v>
      </c>
      <c r="FI10">
        <v>0</v>
      </c>
      <c r="FJ10" s="16">
        <v>43171</v>
      </c>
      <c r="FK10" s="18">
        <f t="shared" si="18"/>
        <v>1.8069815195071868</v>
      </c>
      <c r="FL10">
        <v>0</v>
      </c>
    </row>
    <row r="11" spans="1:267" x14ac:dyDescent="0.3">
      <c r="A11" t="s">
        <v>304</v>
      </c>
      <c r="B11" t="s">
        <v>305</v>
      </c>
      <c r="C11">
        <v>2</v>
      </c>
      <c r="D11" s="16">
        <v>18003</v>
      </c>
      <c r="E11" s="16">
        <v>43029</v>
      </c>
      <c r="F11" s="17">
        <f t="shared" si="19"/>
        <v>68.517453798767974</v>
      </c>
      <c r="G11" s="17">
        <v>0</v>
      </c>
      <c r="H11">
        <v>1</v>
      </c>
      <c r="I11">
        <v>77.5</v>
      </c>
      <c r="J11">
        <v>1.81</v>
      </c>
      <c r="K11" s="18">
        <f t="shared" ref="K11:K18" si="23">I11/(J11^2)</f>
        <v>23.656176551387322</v>
      </c>
      <c r="L11" s="19">
        <v>0</v>
      </c>
      <c r="M11">
        <v>0</v>
      </c>
      <c r="N11">
        <v>1</v>
      </c>
      <c r="O11">
        <v>4</v>
      </c>
      <c r="P11">
        <v>2</v>
      </c>
      <c r="AR11">
        <v>1</v>
      </c>
      <c r="AS11">
        <v>50</v>
      </c>
      <c r="AT11">
        <v>0</v>
      </c>
      <c r="AU11">
        <v>0</v>
      </c>
      <c r="AV11">
        <v>0</v>
      </c>
      <c r="AW11" t="s">
        <v>264</v>
      </c>
      <c r="AX11">
        <v>0</v>
      </c>
      <c r="AY11">
        <v>3</v>
      </c>
      <c r="AZ11">
        <v>2</v>
      </c>
      <c r="BA11" t="s">
        <v>266</v>
      </c>
      <c r="BB11" t="s">
        <v>267</v>
      </c>
      <c r="BC11">
        <v>4</v>
      </c>
      <c r="BD11">
        <v>70</v>
      </c>
      <c r="BE11">
        <v>0</v>
      </c>
      <c r="BF11">
        <v>0</v>
      </c>
      <c r="BI11">
        <v>0</v>
      </c>
      <c r="BJ11">
        <v>132</v>
      </c>
      <c r="BK11" s="20"/>
      <c r="BL11" s="20"/>
      <c r="BM11">
        <v>199</v>
      </c>
      <c r="BN11">
        <v>7.3</v>
      </c>
      <c r="BO11">
        <v>4</v>
      </c>
      <c r="BP11">
        <v>54</v>
      </c>
      <c r="BQ11" s="20"/>
      <c r="BR11">
        <v>13</v>
      </c>
      <c r="BS11">
        <v>15700</v>
      </c>
      <c r="BT11">
        <v>13400</v>
      </c>
      <c r="BU11">
        <v>1400</v>
      </c>
      <c r="BV11">
        <v>324000</v>
      </c>
      <c r="BW11" s="18">
        <f t="shared" si="0"/>
        <v>9.5714285714285712</v>
      </c>
      <c r="BX11" s="18">
        <f t="shared" si="1"/>
        <v>231.42857142857142</v>
      </c>
      <c r="BY11" s="18">
        <f t="shared" si="2"/>
        <v>47</v>
      </c>
      <c r="BZ11" s="18">
        <f t="shared" si="3"/>
        <v>9.8861633349081348</v>
      </c>
      <c r="CA11" s="18">
        <f t="shared" si="4"/>
        <v>3101142.8571428573</v>
      </c>
      <c r="CB11">
        <v>908</v>
      </c>
      <c r="CC11" s="21">
        <v>0.75239999999999996</v>
      </c>
      <c r="CD11">
        <v>711</v>
      </c>
      <c r="CE11" s="21">
        <v>0.56999999999999995</v>
      </c>
      <c r="CF11">
        <v>228</v>
      </c>
      <c r="CG11" s="21">
        <v>0.18229999999999999</v>
      </c>
      <c r="CH11" s="18">
        <f t="shared" ref="CH11:CH23" si="24">CD11/CF11</f>
        <v>3.1184210526315788</v>
      </c>
      <c r="CI11" s="17">
        <v>51</v>
      </c>
      <c r="CJ11" s="21">
        <v>4.3999999999999997E-2</v>
      </c>
      <c r="CK11">
        <v>235</v>
      </c>
      <c r="CL11" s="21">
        <v>0.20180000000000001</v>
      </c>
      <c r="CM11" s="20"/>
      <c r="CN11" s="20"/>
      <c r="CO11" s="16">
        <v>43080</v>
      </c>
      <c r="CQ11">
        <v>7.4</v>
      </c>
      <c r="CR11">
        <v>4</v>
      </c>
      <c r="CS11">
        <v>13.5</v>
      </c>
      <c r="CT11">
        <v>12800</v>
      </c>
      <c r="CU11">
        <v>9800</v>
      </c>
      <c r="CV11">
        <v>1900</v>
      </c>
      <c r="CW11">
        <v>214000</v>
      </c>
      <c r="CX11" s="18">
        <f t="shared" si="5"/>
        <v>5.1578947368421053</v>
      </c>
      <c r="CY11">
        <v>1</v>
      </c>
      <c r="CZ11">
        <v>1</v>
      </c>
      <c r="DA11" s="18">
        <f t="shared" si="6"/>
        <v>112.63157894736842</v>
      </c>
      <c r="DB11" s="18">
        <f t="shared" si="7"/>
        <v>49.5</v>
      </c>
      <c r="DC11" s="18">
        <f t="shared" si="8"/>
        <v>1103789.4736842106</v>
      </c>
      <c r="DD11" s="20"/>
      <c r="DE11">
        <v>7.5</v>
      </c>
      <c r="DF11">
        <v>4.0999999999999996</v>
      </c>
      <c r="DG11">
        <v>13.4</v>
      </c>
      <c r="DH11">
        <v>8700</v>
      </c>
      <c r="DI11">
        <v>5500</v>
      </c>
      <c r="DJ11">
        <v>2200</v>
      </c>
      <c r="DK11">
        <v>226000</v>
      </c>
      <c r="DL11" s="18">
        <f t="shared" si="20"/>
        <v>2.5</v>
      </c>
      <c r="DM11">
        <v>0</v>
      </c>
      <c r="DN11" s="18">
        <f t="shared" si="21"/>
        <v>102.72727272727273</v>
      </c>
      <c r="DO11">
        <f t="shared" si="22"/>
        <v>52</v>
      </c>
      <c r="DP11">
        <f t="shared" si="12"/>
        <v>565000</v>
      </c>
      <c r="DQ11" t="s">
        <v>278</v>
      </c>
      <c r="DR11">
        <v>1</v>
      </c>
      <c r="DT11">
        <v>7.7</v>
      </c>
      <c r="DU11">
        <v>4.5</v>
      </c>
      <c r="DV11">
        <v>14.6</v>
      </c>
      <c r="DW11">
        <v>7400</v>
      </c>
      <c r="DX11">
        <v>4700</v>
      </c>
      <c r="DY11">
        <v>1900</v>
      </c>
      <c r="DZ11">
        <v>219000</v>
      </c>
      <c r="EA11" s="18">
        <f t="shared" si="13"/>
        <v>2.4736842105263159</v>
      </c>
      <c r="EB11" s="18">
        <f t="shared" si="14"/>
        <v>115.26315789473684</v>
      </c>
      <c r="EC11" s="18">
        <f t="shared" si="15"/>
        <v>54.5</v>
      </c>
      <c r="ED11" s="18">
        <f t="shared" si="16"/>
        <v>541736.84210526315</v>
      </c>
      <c r="EE11" t="s">
        <v>278</v>
      </c>
      <c r="EF11">
        <v>1</v>
      </c>
      <c r="EG11">
        <v>26</v>
      </c>
      <c r="EH11">
        <v>1</v>
      </c>
      <c r="EI11" t="s">
        <v>295</v>
      </c>
      <c r="EJ11">
        <v>1</v>
      </c>
      <c r="EK11">
        <v>1</v>
      </c>
      <c r="EL11" t="s">
        <v>306</v>
      </c>
      <c r="EM11">
        <v>0</v>
      </c>
      <c r="EU11" s="17"/>
      <c r="EV11" s="17"/>
      <c r="EW11" s="18"/>
      <c r="EZ11" s="18"/>
      <c r="FA11" s="18"/>
      <c r="FB11" s="18"/>
      <c r="FC11">
        <v>0</v>
      </c>
      <c r="FD11">
        <v>1</v>
      </c>
      <c r="FE11" s="16">
        <v>43687</v>
      </c>
      <c r="FF11" s="16"/>
      <c r="FG11" s="16">
        <v>43687</v>
      </c>
      <c r="FH11" s="18">
        <f t="shared" si="17"/>
        <v>19.942505133470224</v>
      </c>
      <c r="FI11">
        <v>1</v>
      </c>
      <c r="FJ11" s="16">
        <v>43687</v>
      </c>
      <c r="FK11" s="18">
        <f t="shared" si="18"/>
        <v>19.942505133470224</v>
      </c>
      <c r="FL11">
        <v>0</v>
      </c>
      <c r="FM11" t="s">
        <v>307</v>
      </c>
    </row>
    <row r="12" spans="1:267" x14ac:dyDescent="0.3">
      <c r="A12" t="s">
        <v>308</v>
      </c>
      <c r="B12" t="s">
        <v>309</v>
      </c>
      <c r="C12">
        <v>2</v>
      </c>
      <c r="D12" s="16">
        <v>22325</v>
      </c>
      <c r="E12" s="16">
        <v>42957</v>
      </c>
      <c r="F12" s="17">
        <f t="shared" si="19"/>
        <v>56.487337440109513</v>
      </c>
      <c r="G12" s="17">
        <v>0</v>
      </c>
      <c r="H12">
        <v>2</v>
      </c>
      <c r="I12">
        <v>73.8</v>
      </c>
      <c r="J12">
        <v>1.75</v>
      </c>
      <c r="K12" s="18">
        <f t="shared" si="23"/>
        <v>24.097959183673467</v>
      </c>
      <c r="N12">
        <v>1</v>
      </c>
      <c r="O12">
        <v>2</v>
      </c>
      <c r="P12">
        <v>2</v>
      </c>
      <c r="AR12">
        <v>1</v>
      </c>
      <c r="AS12">
        <v>36</v>
      </c>
      <c r="AT12">
        <v>0</v>
      </c>
      <c r="AU12">
        <v>0</v>
      </c>
      <c r="AV12">
        <v>0</v>
      </c>
      <c r="AW12" t="s">
        <v>264</v>
      </c>
      <c r="AX12">
        <v>0</v>
      </c>
      <c r="AY12">
        <v>4</v>
      </c>
      <c r="AZ12">
        <v>3</v>
      </c>
      <c r="BA12" t="s">
        <v>266</v>
      </c>
      <c r="BB12" t="s">
        <v>267</v>
      </c>
      <c r="BC12">
        <v>4</v>
      </c>
      <c r="BD12">
        <v>80</v>
      </c>
      <c r="BE12">
        <v>0</v>
      </c>
      <c r="BF12">
        <v>0</v>
      </c>
      <c r="BI12">
        <v>0</v>
      </c>
      <c r="BJ12">
        <v>113</v>
      </c>
      <c r="BK12" s="20"/>
      <c r="BL12" s="20"/>
      <c r="BM12">
        <v>190</v>
      </c>
      <c r="BN12">
        <v>7.3</v>
      </c>
      <c r="BO12">
        <v>3.5</v>
      </c>
      <c r="BP12">
        <v>52</v>
      </c>
      <c r="BQ12" s="20"/>
      <c r="BR12">
        <v>13.6</v>
      </c>
      <c r="BS12">
        <v>10600</v>
      </c>
      <c r="BT12">
        <v>8000</v>
      </c>
      <c r="BU12">
        <v>1500</v>
      </c>
      <c r="BV12">
        <v>489000</v>
      </c>
      <c r="BW12" s="18">
        <f t="shared" si="0"/>
        <v>5.333333333333333</v>
      </c>
      <c r="BX12" s="18">
        <f t="shared" si="1"/>
        <v>326</v>
      </c>
      <c r="BY12" s="18">
        <f t="shared" si="2"/>
        <v>42.5</v>
      </c>
      <c r="BZ12" s="18">
        <f t="shared" si="3"/>
        <v>15.814285714285711</v>
      </c>
      <c r="CA12" s="18">
        <f t="shared" si="4"/>
        <v>2608000</v>
      </c>
      <c r="CB12">
        <v>850</v>
      </c>
      <c r="CC12" s="21">
        <v>0.55640000000000001</v>
      </c>
      <c r="CD12">
        <v>545</v>
      </c>
      <c r="CE12" s="21">
        <v>0.3624</v>
      </c>
      <c r="CF12">
        <v>278</v>
      </c>
      <c r="CG12" s="21">
        <v>0.18479999999999999</v>
      </c>
      <c r="CH12" s="18">
        <f t="shared" si="24"/>
        <v>1.960431654676259</v>
      </c>
      <c r="CI12" s="17">
        <v>40</v>
      </c>
      <c r="CJ12" s="21">
        <v>2.5999999999999999E-2</v>
      </c>
      <c r="CK12">
        <v>620</v>
      </c>
      <c r="CL12" s="21">
        <v>0.40010000000000001</v>
      </c>
      <c r="CM12" s="20"/>
      <c r="CN12" s="20"/>
      <c r="CO12" s="16">
        <v>42990</v>
      </c>
      <c r="CP12">
        <v>177</v>
      </c>
      <c r="CQ12">
        <v>7</v>
      </c>
      <c r="CR12">
        <v>3.4</v>
      </c>
      <c r="CS12">
        <v>11.4</v>
      </c>
      <c r="CT12">
        <v>12500</v>
      </c>
      <c r="CU12">
        <v>10400</v>
      </c>
      <c r="CV12">
        <v>1000</v>
      </c>
      <c r="CW12">
        <v>463000</v>
      </c>
      <c r="CX12" s="18">
        <f t="shared" si="5"/>
        <v>10.4</v>
      </c>
      <c r="CY12">
        <v>1</v>
      </c>
      <c r="CZ12">
        <v>1</v>
      </c>
      <c r="DA12" s="18">
        <f t="shared" si="6"/>
        <v>463</v>
      </c>
      <c r="DB12" s="18">
        <f t="shared" si="7"/>
        <v>39</v>
      </c>
      <c r="DC12" s="18">
        <f t="shared" si="8"/>
        <v>4815200</v>
      </c>
      <c r="DD12">
        <v>222</v>
      </c>
      <c r="DE12">
        <v>6.5</v>
      </c>
      <c r="DF12">
        <v>2.9</v>
      </c>
      <c r="DG12">
        <v>8.6</v>
      </c>
      <c r="DH12">
        <v>14500</v>
      </c>
      <c r="DI12">
        <v>12100</v>
      </c>
      <c r="DJ12">
        <v>1200</v>
      </c>
      <c r="DK12">
        <v>858000</v>
      </c>
      <c r="DL12" s="18">
        <f t="shared" si="20"/>
        <v>10.083333333333334</v>
      </c>
      <c r="DM12">
        <v>1</v>
      </c>
      <c r="DN12" s="18">
        <f t="shared" si="21"/>
        <v>715</v>
      </c>
      <c r="DO12">
        <f t="shared" si="22"/>
        <v>35</v>
      </c>
      <c r="DP12">
        <f t="shared" si="12"/>
        <v>8651500</v>
      </c>
      <c r="DQ12" t="s">
        <v>310</v>
      </c>
      <c r="DR12">
        <v>3</v>
      </c>
      <c r="DS12">
        <v>180</v>
      </c>
      <c r="DT12">
        <v>7</v>
      </c>
      <c r="DU12">
        <v>3.1</v>
      </c>
      <c r="DV12">
        <v>8.8000000000000007</v>
      </c>
      <c r="DW12">
        <v>10200</v>
      </c>
      <c r="DX12">
        <v>9100</v>
      </c>
      <c r="DY12">
        <v>500</v>
      </c>
      <c r="DZ12">
        <v>527000</v>
      </c>
      <c r="EA12" s="18">
        <f t="shared" si="13"/>
        <v>18.2</v>
      </c>
      <c r="EB12" s="18">
        <f t="shared" si="14"/>
        <v>1054</v>
      </c>
      <c r="EC12" s="18">
        <f t="shared" si="15"/>
        <v>33.5</v>
      </c>
      <c r="ED12" s="18">
        <f t="shared" si="16"/>
        <v>9591400</v>
      </c>
      <c r="EE12" t="s">
        <v>310</v>
      </c>
      <c r="EF12">
        <v>3</v>
      </c>
      <c r="EG12">
        <v>3</v>
      </c>
      <c r="EH12">
        <v>0</v>
      </c>
      <c r="EI12">
        <v>0</v>
      </c>
      <c r="EJ12">
        <v>0</v>
      </c>
      <c r="EK12">
        <v>1</v>
      </c>
      <c r="EL12" t="s">
        <v>288</v>
      </c>
      <c r="EM12">
        <v>1</v>
      </c>
      <c r="EN12" s="16">
        <v>43047</v>
      </c>
      <c r="EO12">
        <v>180</v>
      </c>
      <c r="EP12">
        <v>7</v>
      </c>
      <c r="EQ12">
        <v>3.1</v>
      </c>
      <c r="ER12">
        <v>8.8000000000000007</v>
      </c>
      <c r="ES12">
        <v>10200</v>
      </c>
      <c r="ET12">
        <v>9100</v>
      </c>
      <c r="EU12" s="17">
        <v>500</v>
      </c>
      <c r="EV12" s="17">
        <v>527000</v>
      </c>
      <c r="EW12" s="18">
        <f>ET12/EU12</f>
        <v>18.2</v>
      </c>
      <c r="EX12">
        <v>1</v>
      </c>
      <c r="EY12">
        <v>1</v>
      </c>
      <c r="EZ12" s="18">
        <f>EV12/EU12</f>
        <v>1054</v>
      </c>
      <c r="FA12" s="18">
        <f>(10*EQ12)+(0.005*EU12)</f>
        <v>33.5</v>
      </c>
      <c r="FB12" s="18">
        <f>EV12*ET12/EU12</f>
        <v>9591400</v>
      </c>
      <c r="FC12">
        <v>1</v>
      </c>
      <c r="FD12">
        <v>1</v>
      </c>
      <c r="FE12" s="16">
        <v>43522</v>
      </c>
      <c r="FG12" s="16">
        <v>43047</v>
      </c>
      <c r="FH12" s="18">
        <f t="shared" si="17"/>
        <v>1.8726899383983575</v>
      </c>
      <c r="FI12">
        <v>0</v>
      </c>
      <c r="FJ12" s="16">
        <v>43522</v>
      </c>
      <c r="FK12" s="18">
        <f t="shared" si="18"/>
        <v>17.478439425051334</v>
      </c>
      <c r="FL12">
        <v>0</v>
      </c>
    </row>
    <row r="13" spans="1:267" x14ac:dyDescent="0.3">
      <c r="A13" t="s">
        <v>311</v>
      </c>
      <c r="B13" t="s">
        <v>312</v>
      </c>
      <c r="C13">
        <v>2</v>
      </c>
      <c r="D13" s="16">
        <v>18833</v>
      </c>
      <c r="E13" s="16">
        <v>43039</v>
      </c>
      <c r="F13" s="17">
        <f t="shared" si="19"/>
        <v>66.272416153319639</v>
      </c>
      <c r="G13" s="17">
        <v>0</v>
      </c>
      <c r="H13">
        <v>1</v>
      </c>
      <c r="I13">
        <v>66.3</v>
      </c>
      <c r="J13">
        <v>1.63</v>
      </c>
      <c r="K13" s="18">
        <f t="shared" si="23"/>
        <v>24.953893635439798</v>
      </c>
      <c r="L13" s="19">
        <v>0.22900000000000001</v>
      </c>
      <c r="M13">
        <v>1</v>
      </c>
      <c r="N13">
        <v>1</v>
      </c>
      <c r="O13">
        <v>4</v>
      </c>
      <c r="P13">
        <v>1</v>
      </c>
      <c r="AR13">
        <v>1</v>
      </c>
      <c r="AS13">
        <v>50</v>
      </c>
      <c r="AT13">
        <v>0</v>
      </c>
      <c r="AU13">
        <v>1</v>
      </c>
      <c r="AV13">
        <v>0</v>
      </c>
      <c r="AW13" t="s">
        <v>264</v>
      </c>
      <c r="AX13">
        <v>0</v>
      </c>
      <c r="AY13" t="s">
        <v>265</v>
      </c>
      <c r="AZ13">
        <v>1</v>
      </c>
      <c r="BA13" t="s">
        <v>313</v>
      </c>
      <c r="BB13" t="s">
        <v>292</v>
      </c>
      <c r="BC13">
        <v>4</v>
      </c>
      <c r="BD13">
        <v>50</v>
      </c>
      <c r="BE13">
        <v>0</v>
      </c>
      <c r="BF13">
        <v>0</v>
      </c>
      <c r="BI13">
        <v>1</v>
      </c>
      <c r="BJ13">
        <v>182</v>
      </c>
      <c r="BK13" s="20"/>
      <c r="BL13" s="20"/>
      <c r="BM13">
        <v>198</v>
      </c>
      <c r="BN13">
        <v>6.5</v>
      </c>
      <c r="BO13">
        <v>3.7</v>
      </c>
      <c r="BP13">
        <v>43</v>
      </c>
      <c r="BQ13" s="20"/>
      <c r="BR13">
        <v>11.4</v>
      </c>
      <c r="BS13">
        <v>8700</v>
      </c>
      <c r="BT13">
        <v>5000</v>
      </c>
      <c r="BU13">
        <v>2500</v>
      </c>
      <c r="BV13">
        <v>216000</v>
      </c>
      <c r="BW13" s="18">
        <f t="shared" si="0"/>
        <v>2</v>
      </c>
      <c r="BX13" s="18">
        <f t="shared" si="1"/>
        <v>86.4</v>
      </c>
      <c r="BY13" s="18">
        <f t="shared" si="2"/>
        <v>49.5</v>
      </c>
      <c r="BZ13" s="18">
        <f t="shared" si="3"/>
        <v>46.164703225563628</v>
      </c>
      <c r="CA13" s="18">
        <f t="shared" si="4"/>
        <v>432000</v>
      </c>
      <c r="CB13">
        <v>2064</v>
      </c>
      <c r="CC13" s="21">
        <v>0.876</v>
      </c>
      <c r="CD13">
        <v>1206</v>
      </c>
      <c r="CE13" s="21">
        <v>0.51259999999999994</v>
      </c>
      <c r="CF13">
        <v>847</v>
      </c>
      <c r="CG13" s="21">
        <v>0.3599</v>
      </c>
      <c r="CH13" s="18">
        <f t="shared" si="24"/>
        <v>1.4238488783943331</v>
      </c>
      <c r="CI13" s="17">
        <v>198</v>
      </c>
      <c r="CJ13" s="21">
        <v>8.4000000000000005E-2</v>
      </c>
      <c r="CK13">
        <v>74</v>
      </c>
      <c r="CL13" s="21">
        <v>3.1300000000000001E-2</v>
      </c>
      <c r="CM13" s="20"/>
      <c r="CN13" s="20"/>
      <c r="CO13" s="16">
        <v>43182</v>
      </c>
      <c r="CQ13">
        <v>7.1</v>
      </c>
      <c r="CR13">
        <v>4.0999999999999996</v>
      </c>
      <c r="CS13">
        <v>11.6</v>
      </c>
      <c r="CT13">
        <v>7600</v>
      </c>
      <c r="CU13">
        <v>3700</v>
      </c>
      <c r="CV13">
        <v>2900</v>
      </c>
      <c r="CW13">
        <v>242000</v>
      </c>
      <c r="CX13" s="18">
        <f t="shared" si="5"/>
        <v>1.2758620689655173</v>
      </c>
      <c r="CY13">
        <v>0</v>
      </c>
      <c r="CZ13">
        <v>0</v>
      </c>
      <c r="DA13" s="18">
        <f t="shared" si="6"/>
        <v>83.448275862068968</v>
      </c>
      <c r="DB13" s="18">
        <f t="shared" si="7"/>
        <v>55.5</v>
      </c>
      <c r="DC13" s="18">
        <f t="shared" si="8"/>
        <v>308758.62068965519</v>
      </c>
      <c r="DD13" s="20"/>
      <c r="DE13">
        <v>6.8</v>
      </c>
      <c r="DF13">
        <v>3.9</v>
      </c>
      <c r="DG13">
        <v>11.4</v>
      </c>
      <c r="DH13">
        <v>9400</v>
      </c>
      <c r="DI13">
        <v>4400</v>
      </c>
      <c r="DJ13">
        <v>3100</v>
      </c>
      <c r="DK13">
        <v>260000</v>
      </c>
      <c r="DL13" s="18">
        <f t="shared" si="20"/>
        <v>1.4193548387096775</v>
      </c>
      <c r="DM13">
        <v>0</v>
      </c>
      <c r="DN13" s="18">
        <f t="shared" si="21"/>
        <v>83.870967741935488</v>
      </c>
      <c r="DO13">
        <f t="shared" si="22"/>
        <v>54.5</v>
      </c>
      <c r="DP13">
        <f t="shared" si="12"/>
        <v>369032.25806451612</v>
      </c>
      <c r="DQ13" t="s">
        <v>269</v>
      </c>
      <c r="DR13">
        <v>2</v>
      </c>
      <c r="DT13">
        <v>7.2</v>
      </c>
      <c r="DU13">
        <v>4</v>
      </c>
      <c r="DV13">
        <v>10.8</v>
      </c>
      <c r="DW13">
        <v>11100</v>
      </c>
      <c r="DX13">
        <v>7200</v>
      </c>
      <c r="DY13">
        <v>2600</v>
      </c>
      <c r="DZ13">
        <v>227000</v>
      </c>
      <c r="EA13" s="18">
        <f t="shared" si="13"/>
        <v>2.7692307692307692</v>
      </c>
      <c r="EB13" s="18">
        <f t="shared" si="14"/>
        <v>87.307692307692307</v>
      </c>
      <c r="EC13" s="18">
        <f t="shared" si="15"/>
        <v>53</v>
      </c>
      <c r="ED13" s="18">
        <f t="shared" si="16"/>
        <v>628615.38461538462</v>
      </c>
      <c r="EE13" t="s">
        <v>278</v>
      </c>
      <c r="EF13">
        <v>1</v>
      </c>
      <c r="EG13">
        <v>5</v>
      </c>
      <c r="EH13">
        <v>0</v>
      </c>
      <c r="EI13" t="s">
        <v>297</v>
      </c>
      <c r="EJ13">
        <v>3</v>
      </c>
      <c r="EK13">
        <v>1</v>
      </c>
      <c r="EL13" t="s">
        <v>282</v>
      </c>
      <c r="EM13">
        <v>0</v>
      </c>
      <c r="EU13" s="17"/>
      <c r="EV13" s="17"/>
      <c r="EW13" s="18"/>
      <c r="EZ13" s="18"/>
      <c r="FA13" s="18"/>
      <c r="FB13" s="18"/>
      <c r="FC13">
        <v>0</v>
      </c>
      <c r="FD13">
        <v>1</v>
      </c>
      <c r="FE13" s="16">
        <v>44422</v>
      </c>
      <c r="FF13" s="16">
        <v>44422</v>
      </c>
      <c r="FG13" s="16">
        <v>44422</v>
      </c>
      <c r="FH13" s="18">
        <f t="shared" si="17"/>
        <v>40.739219712525667</v>
      </c>
      <c r="FI13">
        <v>1</v>
      </c>
      <c r="FJ13" s="16">
        <v>44422</v>
      </c>
      <c r="FK13" s="18">
        <f t="shared" si="18"/>
        <v>40.739219712525667</v>
      </c>
      <c r="FL13">
        <v>0</v>
      </c>
      <c r="FM13" t="s">
        <v>307</v>
      </c>
    </row>
    <row r="14" spans="1:267" x14ac:dyDescent="0.3">
      <c r="A14" t="s">
        <v>314</v>
      </c>
      <c r="B14" t="s">
        <v>315</v>
      </c>
      <c r="C14">
        <v>1</v>
      </c>
      <c r="D14" s="16">
        <v>20269</v>
      </c>
      <c r="E14" s="16">
        <v>42901</v>
      </c>
      <c r="F14" s="17">
        <f t="shared" si="19"/>
        <v>61.963039014373713</v>
      </c>
      <c r="G14" s="17">
        <v>0</v>
      </c>
      <c r="H14">
        <v>1</v>
      </c>
      <c r="I14">
        <v>63.8</v>
      </c>
      <c r="J14">
        <v>1.56</v>
      </c>
      <c r="K14" s="18">
        <f t="shared" si="23"/>
        <v>26.216305062458904</v>
      </c>
      <c r="L14" s="21">
        <v>0.13800000000000001</v>
      </c>
      <c r="M14">
        <v>1</v>
      </c>
      <c r="N14">
        <v>2</v>
      </c>
      <c r="AR14">
        <v>0</v>
      </c>
      <c r="AS14">
        <v>0</v>
      </c>
      <c r="AT14">
        <v>1</v>
      </c>
      <c r="AU14">
        <v>0</v>
      </c>
      <c r="AV14">
        <v>0</v>
      </c>
      <c r="AW14" t="s">
        <v>264</v>
      </c>
      <c r="AX14">
        <v>0</v>
      </c>
      <c r="AY14">
        <v>4</v>
      </c>
      <c r="AZ14">
        <v>3</v>
      </c>
      <c r="BA14" t="s">
        <v>291</v>
      </c>
      <c r="BB14" t="s">
        <v>292</v>
      </c>
      <c r="BC14">
        <v>4</v>
      </c>
      <c r="BD14">
        <v>80</v>
      </c>
      <c r="BE14">
        <v>0</v>
      </c>
      <c r="BF14">
        <v>0</v>
      </c>
      <c r="BI14">
        <v>0</v>
      </c>
      <c r="BJ14">
        <v>242</v>
      </c>
      <c r="BK14" s="20"/>
      <c r="BL14" s="20"/>
      <c r="BM14">
        <v>184</v>
      </c>
      <c r="BN14">
        <v>7.3</v>
      </c>
      <c r="BO14">
        <v>4.0999999999999996</v>
      </c>
      <c r="BP14">
        <v>35</v>
      </c>
      <c r="BQ14" s="20"/>
      <c r="BR14">
        <v>13.7</v>
      </c>
      <c r="BS14">
        <v>12600</v>
      </c>
      <c r="BT14">
        <v>8700</v>
      </c>
      <c r="BU14">
        <v>2200</v>
      </c>
      <c r="BV14">
        <v>455000</v>
      </c>
      <c r="BW14" s="18">
        <f t="shared" si="0"/>
        <v>3.9545454545454546</v>
      </c>
      <c r="BX14" s="18">
        <f t="shared" si="1"/>
        <v>206.81818181818181</v>
      </c>
      <c r="BY14" s="18">
        <f t="shared" si="2"/>
        <v>52</v>
      </c>
      <c r="BZ14" s="18">
        <f t="shared" si="3"/>
        <v>27.180582949813711</v>
      </c>
      <c r="CA14" s="18">
        <f t="shared" si="4"/>
        <v>1799318.1818181819</v>
      </c>
      <c r="CB14">
        <v>1443</v>
      </c>
      <c r="CC14" s="21">
        <v>0.69420000000000004</v>
      </c>
      <c r="CD14">
        <v>925</v>
      </c>
      <c r="CE14" s="21">
        <v>0.44140000000000001</v>
      </c>
      <c r="CF14">
        <v>502</v>
      </c>
      <c r="CG14" s="21">
        <v>0.2397</v>
      </c>
      <c r="CH14" s="18">
        <f t="shared" si="24"/>
        <v>1.8426294820717131</v>
      </c>
      <c r="CI14" s="17">
        <v>72</v>
      </c>
      <c r="CJ14" s="21">
        <v>3.5000000000000003E-2</v>
      </c>
      <c r="CK14">
        <v>492</v>
      </c>
      <c r="CL14" s="21">
        <v>0.2384</v>
      </c>
      <c r="CM14" s="20"/>
      <c r="CN14" s="20"/>
      <c r="CO14" s="16">
        <v>42963</v>
      </c>
      <c r="CP14">
        <v>178</v>
      </c>
      <c r="CQ14">
        <v>7.3</v>
      </c>
      <c r="CR14">
        <v>4</v>
      </c>
      <c r="CS14">
        <v>14.3</v>
      </c>
      <c r="CT14">
        <v>11300</v>
      </c>
      <c r="CU14">
        <v>6200</v>
      </c>
      <c r="CV14">
        <v>3600</v>
      </c>
      <c r="CW14">
        <v>452000</v>
      </c>
      <c r="CX14" s="18">
        <f t="shared" si="5"/>
        <v>1.7222222222222223</v>
      </c>
      <c r="CY14">
        <v>0</v>
      </c>
      <c r="CZ14">
        <v>0</v>
      </c>
      <c r="DA14" s="18">
        <f t="shared" si="6"/>
        <v>125.55555555555556</v>
      </c>
      <c r="DB14" s="18">
        <f t="shared" si="7"/>
        <v>58</v>
      </c>
      <c r="DC14" s="18">
        <f t="shared" si="8"/>
        <v>778444.4444444445</v>
      </c>
      <c r="DD14">
        <v>166</v>
      </c>
      <c r="DE14">
        <v>7.1</v>
      </c>
      <c r="DF14">
        <v>4.2</v>
      </c>
      <c r="DG14">
        <v>15</v>
      </c>
      <c r="DH14">
        <v>10200</v>
      </c>
      <c r="DI14">
        <v>5100</v>
      </c>
      <c r="DJ14">
        <v>2900</v>
      </c>
      <c r="DK14">
        <v>319000</v>
      </c>
      <c r="DL14" s="18">
        <f t="shared" si="20"/>
        <v>1.7586206896551724</v>
      </c>
      <c r="DM14">
        <v>0</v>
      </c>
      <c r="DN14" s="18">
        <f t="shared" si="21"/>
        <v>110</v>
      </c>
      <c r="DO14">
        <f t="shared" si="22"/>
        <v>56.5</v>
      </c>
      <c r="DP14">
        <f t="shared" si="12"/>
        <v>561000</v>
      </c>
      <c r="DQ14" t="s">
        <v>278</v>
      </c>
      <c r="DR14">
        <v>1</v>
      </c>
      <c r="DS14">
        <v>173</v>
      </c>
      <c r="DT14">
        <v>7.1</v>
      </c>
      <c r="DU14">
        <v>4.2</v>
      </c>
      <c r="DV14">
        <v>15.1</v>
      </c>
      <c r="DW14">
        <v>9100</v>
      </c>
      <c r="DX14">
        <v>5000</v>
      </c>
      <c r="DY14">
        <v>2900</v>
      </c>
      <c r="DZ14">
        <v>308000</v>
      </c>
      <c r="EA14" s="18">
        <f t="shared" si="13"/>
        <v>1.7241379310344827</v>
      </c>
      <c r="EB14" s="18">
        <f t="shared" si="14"/>
        <v>106.20689655172414</v>
      </c>
      <c r="EC14" s="18">
        <f t="shared" si="15"/>
        <v>56.5</v>
      </c>
      <c r="ED14" s="18">
        <f t="shared" si="16"/>
        <v>531034.48275862064</v>
      </c>
      <c r="EE14" t="s">
        <v>278</v>
      </c>
      <c r="EF14">
        <v>1</v>
      </c>
      <c r="EG14">
        <v>11</v>
      </c>
      <c r="EH14">
        <v>1</v>
      </c>
      <c r="EI14" t="s">
        <v>316</v>
      </c>
      <c r="EJ14">
        <v>1</v>
      </c>
      <c r="EK14">
        <v>1</v>
      </c>
      <c r="EL14" t="s">
        <v>288</v>
      </c>
      <c r="EM14">
        <v>1</v>
      </c>
      <c r="EN14" s="16">
        <v>43190</v>
      </c>
      <c r="EO14">
        <v>253</v>
      </c>
      <c r="EP14">
        <v>7.3</v>
      </c>
      <c r="EQ14">
        <v>4.3</v>
      </c>
      <c r="ER14">
        <v>14.4</v>
      </c>
      <c r="ES14">
        <v>9300</v>
      </c>
      <c r="ET14">
        <v>5800</v>
      </c>
      <c r="EU14" s="17">
        <v>2500</v>
      </c>
      <c r="EV14" s="17">
        <v>343000</v>
      </c>
      <c r="EW14" s="18">
        <f>ET14/EU14</f>
        <v>2.3199999999999998</v>
      </c>
      <c r="EX14">
        <v>0</v>
      </c>
      <c r="EY14">
        <v>0</v>
      </c>
      <c r="EZ14" s="18">
        <f>EV14/EU14</f>
        <v>137.19999999999999</v>
      </c>
      <c r="FA14" s="18">
        <f>(10*EQ14)+(0.005*EU14)</f>
        <v>55.5</v>
      </c>
      <c r="FB14" s="18">
        <f>EV14*ET14/EU14</f>
        <v>795760</v>
      </c>
      <c r="FC14">
        <v>1</v>
      </c>
      <c r="FD14">
        <v>1</v>
      </c>
      <c r="FE14" s="16">
        <v>44211</v>
      </c>
      <c r="FF14" s="16"/>
      <c r="FG14" s="16">
        <v>43190</v>
      </c>
      <c r="FH14" s="18">
        <f t="shared" si="17"/>
        <v>7.4579055441478435</v>
      </c>
      <c r="FI14">
        <v>0</v>
      </c>
      <c r="FJ14" s="16">
        <v>44211</v>
      </c>
      <c r="FK14" s="18">
        <f t="shared" si="18"/>
        <v>41.002053388090346</v>
      </c>
      <c r="FL14">
        <v>0</v>
      </c>
    </row>
    <row r="15" spans="1:267" x14ac:dyDescent="0.3">
      <c r="A15" t="s">
        <v>317</v>
      </c>
      <c r="B15" t="s">
        <v>318</v>
      </c>
      <c r="C15">
        <v>2</v>
      </c>
      <c r="D15" s="16">
        <v>19839</v>
      </c>
      <c r="E15" s="16">
        <v>43383</v>
      </c>
      <c r="F15" s="17">
        <f t="shared" si="19"/>
        <v>64.459958932238195</v>
      </c>
      <c r="G15" s="17">
        <v>0</v>
      </c>
      <c r="H15">
        <v>1</v>
      </c>
      <c r="I15">
        <v>65</v>
      </c>
      <c r="J15">
        <v>1.79</v>
      </c>
      <c r="K15" s="18">
        <f t="shared" si="23"/>
        <v>20.286507911738084</v>
      </c>
      <c r="L15" s="19">
        <v>0.11</v>
      </c>
      <c r="M15">
        <v>1</v>
      </c>
      <c r="O15">
        <v>3</v>
      </c>
      <c r="P15">
        <v>1</v>
      </c>
      <c r="AR15">
        <v>1</v>
      </c>
      <c r="AS15">
        <v>50</v>
      </c>
      <c r="AT15">
        <v>0</v>
      </c>
      <c r="AU15">
        <v>0</v>
      </c>
      <c r="AV15">
        <v>0</v>
      </c>
      <c r="AW15" t="s">
        <v>276</v>
      </c>
      <c r="AX15">
        <v>2</v>
      </c>
      <c r="AY15" t="s">
        <v>294</v>
      </c>
      <c r="AZ15">
        <v>0</v>
      </c>
      <c r="BA15" t="s">
        <v>313</v>
      </c>
      <c r="BB15" t="s">
        <v>292</v>
      </c>
      <c r="BC15">
        <v>4</v>
      </c>
      <c r="BD15">
        <v>100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133</v>
      </c>
      <c r="BK15" s="20"/>
      <c r="BL15" s="20"/>
      <c r="BM15">
        <v>183</v>
      </c>
      <c r="BN15">
        <v>7</v>
      </c>
      <c r="BO15">
        <v>4.0999999999999996</v>
      </c>
      <c r="BP15">
        <v>53</v>
      </c>
      <c r="BQ15" s="20"/>
      <c r="BR15">
        <v>13.7</v>
      </c>
      <c r="BS15">
        <v>11400</v>
      </c>
      <c r="BT15">
        <v>7600</v>
      </c>
      <c r="BU15">
        <v>2300</v>
      </c>
      <c r="BV15">
        <v>274000</v>
      </c>
      <c r="BW15" s="18">
        <f t="shared" si="0"/>
        <v>3.3043478260869565</v>
      </c>
      <c r="BX15" s="18">
        <f t="shared" si="1"/>
        <v>119.1304347826087</v>
      </c>
      <c r="BY15" s="18">
        <f t="shared" si="2"/>
        <v>52.5</v>
      </c>
      <c r="BZ15" s="18">
        <f t="shared" si="3"/>
        <v>25.17128547469607</v>
      </c>
      <c r="CA15" s="18">
        <f t="shared" si="4"/>
        <v>905391.30434782605</v>
      </c>
      <c r="CB15">
        <v>1438</v>
      </c>
      <c r="CC15" s="21">
        <v>0.66510000000000002</v>
      </c>
      <c r="CD15">
        <v>1009</v>
      </c>
      <c r="CE15" s="21">
        <v>0.46560000000000001</v>
      </c>
      <c r="CF15">
        <v>493</v>
      </c>
      <c r="CG15" s="21">
        <v>0.22750000000000001</v>
      </c>
      <c r="CH15" s="18">
        <f t="shared" si="24"/>
        <v>2.046653144016227</v>
      </c>
      <c r="CI15" s="17">
        <v>427</v>
      </c>
      <c r="CJ15" s="21">
        <v>0.19800000000000001</v>
      </c>
      <c r="CK15">
        <v>265</v>
      </c>
      <c r="CL15" s="21">
        <v>0.1226</v>
      </c>
      <c r="CM15" s="20"/>
      <c r="CN15" s="20"/>
      <c r="CO15" s="16">
        <v>43438</v>
      </c>
      <c r="CP15">
        <v>266</v>
      </c>
      <c r="CQ15">
        <v>7</v>
      </c>
      <c r="CR15">
        <v>3.7</v>
      </c>
      <c r="CS15">
        <v>10.8</v>
      </c>
      <c r="CT15">
        <v>15400</v>
      </c>
      <c r="CU15">
        <v>11300</v>
      </c>
      <c r="CV15">
        <v>2500</v>
      </c>
      <c r="CW15">
        <v>444000</v>
      </c>
      <c r="CX15" s="18">
        <f t="shared" si="5"/>
        <v>4.5199999999999996</v>
      </c>
      <c r="CY15">
        <v>1</v>
      </c>
      <c r="CZ15">
        <v>0</v>
      </c>
      <c r="DA15" s="18">
        <f t="shared" si="6"/>
        <v>177.6</v>
      </c>
      <c r="DB15" s="18">
        <f t="shared" si="7"/>
        <v>49.5</v>
      </c>
      <c r="DC15" s="18">
        <f t="shared" si="8"/>
        <v>2006880</v>
      </c>
      <c r="DD15">
        <v>256</v>
      </c>
      <c r="DE15">
        <v>7.2</v>
      </c>
      <c r="DF15">
        <v>4</v>
      </c>
      <c r="DG15">
        <v>10.9</v>
      </c>
      <c r="DH15">
        <v>14700</v>
      </c>
      <c r="DI15">
        <v>9900</v>
      </c>
      <c r="DJ15">
        <v>3500</v>
      </c>
      <c r="DK15">
        <v>408000</v>
      </c>
      <c r="DL15" s="18">
        <f t="shared" si="20"/>
        <v>2.8285714285714287</v>
      </c>
      <c r="DM15">
        <v>0</v>
      </c>
      <c r="DN15" s="18">
        <f t="shared" si="21"/>
        <v>116.57142857142857</v>
      </c>
      <c r="DO15">
        <f t="shared" si="22"/>
        <v>57.5</v>
      </c>
      <c r="DP15">
        <f t="shared" si="12"/>
        <v>1154057.142857143</v>
      </c>
      <c r="DQ15" t="s">
        <v>269</v>
      </c>
      <c r="DR15">
        <v>2</v>
      </c>
      <c r="DS15">
        <v>257</v>
      </c>
      <c r="DT15">
        <v>8</v>
      </c>
      <c r="DU15">
        <v>4.5</v>
      </c>
      <c r="DV15">
        <v>12.9</v>
      </c>
      <c r="DW15">
        <v>18400</v>
      </c>
      <c r="DX15">
        <v>13600</v>
      </c>
      <c r="DY15">
        <v>3200</v>
      </c>
      <c r="DZ15">
        <v>328000</v>
      </c>
      <c r="EA15" s="18">
        <f t="shared" si="13"/>
        <v>4.25</v>
      </c>
      <c r="EB15" s="18">
        <f t="shared" si="14"/>
        <v>102.5</v>
      </c>
      <c r="EC15" s="18">
        <f t="shared" si="15"/>
        <v>61</v>
      </c>
      <c r="ED15" s="18">
        <f t="shared" si="16"/>
        <v>1394000</v>
      </c>
      <c r="EE15" t="s">
        <v>269</v>
      </c>
      <c r="EF15">
        <v>2</v>
      </c>
      <c r="EG15">
        <v>6</v>
      </c>
      <c r="EH15">
        <v>0</v>
      </c>
      <c r="EI15">
        <v>0</v>
      </c>
      <c r="EJ15">
        <v>0</v>
      </c>
      <c r="EK15">
        <v>1</v>
      </c>
      <c r="EL15" t="s">
        <v>288</v>
      </c>
      <c r="EM15">
        <v>1</v>
      </c>
      <c r="EN15" s="16">
        <v>43610</v>
      </c>
      <c r="EO15">
        <v>395</v>
      </c>
      <c r="EP15">
        <v>5</v>
      </c>
      <c r="EQ15">
        <v>3</v>
      </c>
      <c r="ER15">
        <v>13.2</v>
      </c>
      <c r="ES15">
        <v>31000</v>
      </c>
      <c r="ET15">
        <v>27200</v>
      </c>
      <c r="EU15" s="17">
        <v>2600</v>
      </c>
      <c r="EV15" s="17">
        <v>162000</v>
      </c>
      <c r="EW15" s="18">
        <f>ET15/EU15</f>
        <v>10.461538461538462</v>
      </c>
      <c r="EX15">
        <v>1</v>
      </c>
      <c r="EY15">
        <v>1</v>
      </c>
      <c r="EZ15" s="18">
        <f>EV15/EU15</f>
        <v>62.307692307692307</v>
      </c>
      <c r="FA15" s="18">
        <f>(10*EQ15)+(0.005*EU15)</f>
        <v>43</v>
      </c>
      <c r="FB15" s="18">
        <f>EV15*ET15/EU15</f>
        <v>1694769.2307692308</v>
      </c>
      <c r="FC15">
        <v>0</v>
      </c>
      <c r="FD15">
        <v>1</v>
      </c>
      <c r="FE15" s="16">
        <v>43707</v>
      </c>
      <c r="FF15" s="16"/>
      <c r="FG15" s="16">
        <v>43610</v>
      </c>
      <c r="FH15" s="18">
        <f t="shared" si="17"/>
        <v>5.6509240246406574</v>
      </c>
      <c r="FI15">
        <v>0</v>
      </c>
      <c r="FJ15" s="16">
        <v>43707</v>
      </c>
      <c r="FK15" s="18">
        <f t="shared" si="18"/>
        <v>8.8377823408624234</v>
      </c>
      <c r="FL15">
        <v>0</v>
      </c>
    </row>
    <row r="16" spans="1:267" x14ac:dyDescent="0.3">
      <c r="A16" t="s">
        <v>319</v>
      </c>
      <c r="B16" t="s">
        <v>320</v>
      </c>
      <c r="C16">
        <v>1</v>
      </c>
      <c r="D16" s="16">
        <v>21498</v>
      </c>
      <c r="E16" s="16">
        <v>42940</v>
      </c>
      <c r="F16" s="17">
        <f t="shared" si="19"/>
        <v>58.704996577686515</v>
      </c>
      <c r="G16" s="17">
        <v>0</v>
      </c>
      <c r="H16">
        <v>2</v>
      </c>
      <c r="I16">
        <v>53</v>
      </c>
      <c r="J16">
        <v>1.55</v>
      </c>
      <c r="K16" s="18">
        <f t="shared" si="23"/>
        <v>22.060353798126947</v>
      </c>
      <c r="L16" s="19">
        <v>0</v>
      </c>
      <c r="M16">
        <v>0</v>
      </c>
      <c r="N16">
        <v>2</v>
      </c>
      <c r="P16">
        <v>2</v>
      </c>
      <c r="AR16">
        <v>1</v>
      </c>
      <c r="AS16">
        <v>25</v>
      </c>
      <c r="AT16">
        <v>0</v>
      </c>
      <c r="AU16">
        <v>0</v>
      </c>
      <c r="AV16">
        <v>0</v>
      </c>
      <c r="AW16" t="s">
        <v>264</v>
      </c>
      <c r="AX16">
        <v>0</v>
      </c>
      <c r="AY16">
        <v>4</v>
      </c>
      <c r="AZ16">
        <v>0</v>
      </c>
      <c r="BA16" t="s">
        <v>266</v>
      </c>
      <c r="BB16" t="s">
        <v>267</v>
      </c>
      <c r="BC16">
        <v>4</v>
      </c>
      <c r="BD16">
        <v>95</v>
      </c>
      <c r="BE16">
        <v>0</v>
      </c>
      <c r="BF16">
        <v>0</v>
      </c>
      <c r="BI16">
        <v>0</v>
      </c>
      <c r="BJ16">
        <v>215</v>
      </c>
      <c r="BK16">
        <v>45</v>
      </c>
      <c r="BL16">
        <v>147</v>
      </c>
      <c r="BM16">
        <v>204</v>
      </c>
      <c r="BN16">
        <v>7.2</v>
      </c>
      <c r="BO16">
        <v>4.4000000000000004</v>
      </c>
      <c r="BP16">
        <v>40</v>
      </c>
      <c r="BQ16" s="20"/>
      <c r="BR16">
        <v>11.9</v>
      </c>
      <c r="BS16">
        <v>13400</v>
      </c>
      <c r="BT16">
        <v>9400</v>
      </c>
      <c r="BU16">
        <v>2900</v>
      </c>
      <c r="BV16">
        <v>208000</v>
      </c>
      <c r="BW16" s="18">
        <f t="shared" si="0"/>
        <v>3.2413793103448274</v>
      </c>
      <c r="BX16" s="18">
        <f t="shared" si="1"/>
        <v>71.724137931034477</v>
      </c>
      <c r="BY16" s="18">
        <f t="shared" si="2"/>
        <v>58.5</v>
      </c>
      <c r="BZ16" s="18">
        <f t="shared" si="3"/>
        <v>29.945756857882966</v>
      </c>
      <c r="CA16" s="18">
        <f t="shared" si="4"/>
        <v>674206.89655172417</v>
      </c>
      <c r="CB16">
        <v>1603</v>
      </c>
      <c r="CC16" s="21">
        <v>0.69769999999999999</v>
      </c>
      <c r="CD16">
        <v>1270</v>
      </c>
      <c r="CE16" s="21">
        <v>0.53080000000000005</v>
      </c>
      <c r="CF16">
        <v>393</v>
      </c>
      <c r="CG16" s="21">
        <v>0.16439999999999999</v>
      </c>
      <c r="CH16" s="18">
        <f t="shared" si="24"/>
        <v>3.2315521628498729</v>
      </c>
      <c r="CI16" s="17">
        <v>223</v>
      </c>
      <c r="CJ16" s="21">
        <v>0.10100000000000001</v>
      </c>
      <c r="CK16">
        <v>397</v>
      </c>
      <c r="CL16" s="21">
        <v>0.1802</v>
      </c>
      <c r="CM16" s="20"/>
      <c r="CN16" s="20"/>
      <c r="CO16" s="16">
        <v>42965</v>
      </c>
      <c r="CP16">
        <v>337</v>
      </c>
      <c r="CQ16">
        <v>6.9</v>
      </c>
      <c r="CR16">
        <v>3.7</v>
      </c>
      <c r="CS16">
        <v>11.3</v>
      </c>
      <c r="CT16">
        <v>10400</v>
      </c>
      <c r="CU16">
        <v>8400</v>
      </c>
      <c r="CV16">
        <v>1000</v>
      </c>
      <c r="CW16">
        <v>272000</v>
      </c>
      <c r="CX16" s="18">
        <f t="shared" si="5"/>
        <v>8.4</v>
      </c>
      <c r="CY16">
        <v>1</v>
      </c>
      <c r="CZ16">
        <v>1</v>
      </c>
      <c r="DA16" s="18">
        <f t="shared" si="6"/>
        <v>272</v>
      </c>
      <c r="DB16" s="18">
        <f t="shared" si="7"/>
        <v>42</v>
      </c>
      <c r="DC16" s="18">
        <f t="shared" si="8"/>
        <v>2284800</v>
      </c>
      <c r="DD16">
        <v>397</v>
      </c>
      <c r="DE16">
        <v>7.2</v>
      </c>
      <c r="DF16">
        <v>3.9</v>
      </c>
      <c r="DG16">
        <v>11.2</v>
      </c>
      <c r="DH16">
        <v>10600</v>
      </c>
      <c r="DI16">
        <v>7900</v>
      </c>
      <c r="DJ16">
        <v>1400</v>
      </c>
      <c r="DK16">
        <v>254000</v>
      </c>
      <c r="DL16" s="18">
        <f t="shared" si="20"/>
        <v>5.6428571428571432</v>
      </c>
      <c r="DM16">
        <v>1</v>
      </c>
      <c r="DN16" s="18">
        <f t="shared" si="21"/>
        <v>181.42857142857142</v>
      </c>
      <c r="DO16">
        <f t="shared" si="22"/>
        <v>46</v>
      </c>
      <c r="DP16">
        <f t="shared" si="12"/>
        <v>1433285.7142857143</v>
      </c>
      <c r="DQ16" t="s">
        <v>269</v>
      </c>
      <c r="DR16">
        <v>2</v>
      </c>
      <c r="DS16">
        <v>392</v>
      </c>
      <c r="DU16">
        <v>3.8</v>
      </c>
      <c r="DV16">
        <v>11.3</v>
      </c>
      <c r="DW16">
        <v>9400</v>
      </c>
      <c r="DX16">
        <v>7200</v>
      </c>
      <c r="DY16">
        <v>900</v>
      </c>
      <c r="DZ16">
        <v>309000</v>
      </c>
      <c r="EA16" s="18">
        <f t="shared" si="13"/>
        <v>8</v>
      </c>
      <c r="EB16" s="18">
        <f t="shared" si="14"/>
        <v>343.33333333333331</v>
      </c>
      <c r="EC16" s="18">
        <f t="shared" si="15"/>
        <v>42.5</v>
      </c>
      <c r="ED16" s="18">
        <f t="shared" si="16"/>
        <v>2472000</v>
      </c>
      <c r="EE16" t="s">
        <v>269</v>
      </c>
      <c r="EF16">
        <v>2</v>
      </c>
      <c r="EG16">
        <v>6</v>
      </c>
      <c r="EH16">
        <v>1</v>
      </c>
      <c r="EI16" t="s">
        <v>279</v>
      </c>
      <c r="EJ16">
        <v>1</v>
      </c>
      <c r="EK16">
        <v>1</v>
      </c>
      <c r="EL16" t="s">
        <v>288</v>
      </c>
      <c r="EM16">
        <v>1</v>
      </c>
      <c r="EN16" s="16">
        <v>43077</v>
      </c>
      <c r="EQ16">
        <v>3.7</v>
      </c>
      <c r="ER16">
        <v>11.1</v>
      </c>
      <c r="ES16">
        <v>11400</v>
      </c>
      <c r="ET16">
        <v>9600</v>
      </c>
      <c r="EU16" s="17">
        <v>800</v>
      </c>
      <c r="EV16" s="17">
        <v>291000</v>
      </c>
      <c r="EW16" s="18">
        <f>ET16/EU16</f>
        <v>12</v>
      </c>
      <c r="EX16">
        <v>1</v>
      </c>
      <c r="EY16">
        <v>1</v>
      </c>
      <c r="EZ16" s="18">
        <f>EV16/EU16</f>
        <v>363.75</v>
      </c>
      <c r="FA16" s="18">
        <f>(10*EQ16)+(0.005*EU16)</f>
        <v>41</v>
      </c>
      <c r="FB16" s="18">
        <f>EV16*ET16/EU16</f>
        <v>3492000</v>
      </c>
      <c r="FC16">
        <v>1</v>
      </c>
      <c r="FD16">
        <v>1</v>
      </c>
      <c r="FE16" s="16">
        <v>43165</v>
      </c>
      <c r="FG16" s="16">
        <v>43077</v>
      </c>
      <c r="FH16" s="18">
        <f t="shared" si="17"/>
        <v>3.6796714579055436</v>
      </c>
      <c r="FI16">
        <v>0</v>
      </c>
      <c r="FJ16" s="16">
        <v>43165</v>
      </c>
      <c r="FK16" s="18">
        <f t="shared" si="18"/>
        <v>6.5708418891170428</v>
      </c>
      <c r="FL16">
        <v>0</v>
      </c>
    </row>
    <row r="17" spans="1:267" x14ac:dyDescent="0.3">
      <c r="A17" t="s">
        <v>321</v>
      </c>
      <c r="B17" t="s">
        <v>322</v>
      </c>
      <c r="C17">
        <v>2</v>
      </c>
      <c r="D17" s="16">
        <v>21043</v>
      </c>
      <c r="E17" s="16">
        <v>43070</v>
      </c>
      <c r="F17" s="17">
        <f t="shared" si="19"/>
        <v>60.306639288158799</v>
      </c>
      <c r="G17" s="17">
        <v>0</v>
      </c>
      <c r="H17">
        <v>1</v>
      </c>
      <c r="I17">
        <v>72</v>
      </c>
      <c r="J17">
        <v>1.71</v>
      </c>
      <c r="K17" s="18">
        <f t="shared" si="23"/>
        <v>24.622960911049557</v>
      </c>
      <c r="L17" s="19">
        <v>0</v>
      </c>
      <c r="M17">
        <v>0</v>
      </c>
      <c r="N17">
        <v>1</v>
      </c>
      <c r="O17">
        <v>2</v>
      </c>
      <c r="P17">
        <v>2</v>
      </c>
      <c r="AR17">
        <v>1</v>
      </c>
      <c r="AS17">
        <v>82</v>
      </c>
      <c r="AT17">
        <v>0</v>
      </c>
      <c r="AU17">
        <v>0</v>
      </c>
      <c r="AV17">
        <v>0</v>
      </c>
      <c r="AW17" t="s">
        <v>264</v>
      </c>
      <c r="AX17">
        <v>0</v>
      </c>
      <c r="AY17" t="s">
        <v>294</v>
      </c>
      <c r="AZ17">
        <v>2</v>
      </c>
      <c r="BA17" t="s">
        <v>313</v>
      </c>
      <c r="BB17" t="s">
        <v>267</v>
      </c>
      <c r="BC17">
        <v>4</v>
      </c>
      <c r="BD17">
        <v>90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202</v>
      </c>
      <c r="BK17" s="20"/>
      <c r="BL17" s="20"/>
      <c r="BM17">
        <v>276</v>
      </c>
      <c r="BN17">
        <v>5.6</v>
      </c>
      <c r="BO17">
        <v>3.2</v>
      </c>
      <c r="BP17">
        <v>17</v>
      </c>
      <c r="BQ17" s="20"/>
      <c r="BR17">
        <v>15.5</v>
      </c>
      <c r="BS17">
        <v>13100</v>
      </c>
      <c r="BT17">
        <v>12300</v>
      </c>
      <c r="BU17">
        <v>500</v>
      </c>
      <c r="BV17">
        <v>112000</v>
      </c>
      <c r="BW17" s="18">
        <f t="shared" si="0"/>
        <v>24.6</v>
      </c>
      <c r="BX17" s="18">
        <f t="shared" si="1"/>
        <v>224</v>
      </c>
      <c r="BY17" s="18">
        <f t="shared" si="2"/>
        <v>34.5</v>
      </c>
      <c r="BZ17" s="18">
        <f t="shared" si="3"/>
        <v>3.2029867851771781</v>
      </c>
      <c r="CA17" s="18">
        <f t="shared" si="4"/>
        <v>2755200</v>
      </c>
      <c r="CB17">
        <v>186</v>
      </c>
      <c r="CC17" s="21">
        <v>0.41060000000000002</v>
      </c>
      <c r="CD17">
        <v>122</v>
      </c>
      <c r="CE17" s="21">
        <v>0.26860000000000001</v>
      </c>
      <c r="CF17">
        <v>58</v>
      </c>
      <c r="CG17" s="21">
        <v>0.12889999999999999</v>
      </c>
      <c r="CH17" s="18">
        <f t="shared" si="24"/>
        <v>2.103448275862069</v>
      </c>
      <c r="CI17" s="17">
        <v>170</v>
      </c>
      <c r="CJ17" s="21">
        <v>0.375</v>
      </c>
      <c r="CK17">
        <v>84</v>
      </c>
      <c r="CL17" s="21">
        <v>0.1865</v>
      </c>
      <c r="CM17" s="20"/>
      <c r="CN17" s="20"/>
      <c r="CO17" s="16">
        <v>43129</v>
      </c>
      <c r="CP17">
        <v>208</v>
      </c>
      <c r="CQ17">
        <v>7.8</v>
      </c>
      <c r="CR17">
        <v>4.2</v>
      </c>
      <c r="CS17">
        <v>13.7</v>
      </c>
      <c r="CT17">
        <v>14100</v>
      </c>
      <c r="CU17">
        <v>9700</v>
      </c>
      <c r="CV17">
        <v>3100</v>
      </c>
      <c r="CW17">
        <v>494000</v>
      </c>
      <c r="CX17" s="18">
        <f t="shared" si="5"/>
        <v>3.129032258064516</v>
      </c>
      <c r="CY17">
        <v>0</v>
      </c>
      <c r="CZ17">
        <v>0</v>
      </c>
      <c r="DA17" s="18">
        <f t="shared" si="6"/>
        <v>159.35483870967741</v>
      </c>
      <c r="DB17" s="18">
        <f t="shared" si="7"/>
        <v>57.5</v>
      </c>
      <c r="DC17" s="18">
        <f t="shared" si="8"/>
        <v>1545741.935483871</v>
      </c>
      <c r="DD17">
        <v>171</v>
      </c>
      <c r="DE17">
        <v>7.2</v>
      </c>
      <c r="DF17">
        <v>3.9</v>
      </c>
      <c r="DG17">
        <v>13.3</v>
      </c>
      <c r="DH17">
        <v>9900</v>
      </c>
      <c r="DI17">
        <v>6100</v>
      </c>
      <c r="DJ17">
        <v>2500</v>
      </c>
      <c r="DK17">
        <v>297000</v>
      </c>
      <c r="DL17" s="18">
        <f t="shared" si="20"/>
        <v>2.44</v>
      </c>
      <c r="DM17">
        <v>0</v>
      </c>
      <c r="DN17" s="18">
        <f t="shared" si="21"/>
        <v>118.8</v>
      </c>
      <c r="DO17">
        <f t="shared" si="22"/>
        <v>51.5</v>
      </c>
      <c r="DP17">
        <f t="shared" si="12"/>
        <v>724680</v>
      </c>
      <c r="DQ17" t="s">
        <v>278</v>
      </c>
      <c r="DR17">
        <v>1</v>
      </c>
      <c r="DS17">
        <v>211</v>
      </c>
      <c r="DT17">
        <v>7</v>
      </c>
      <c r="DU17">
        <v>4.0999999999999996</v>
      </c>
      <c r="DV17">
        <v>15.8</v>
      </c>
      <c r="DW17">
        <v>9800</v>
      </c>
      <c r="DX17">
        <v>6000</v>
      </c>
      <c r="DY17">
        <v>2600</v>
      </c>
      <c r="DZ17">
        <v>205000</v>
      </c>
      <c r="EA17" s="18">
        <f t="shared" si="13"/>
        <v>2.3076923076923075</v>
      </c>
      <c r="EB17" s="18">
        <f t="shared" si="14"/>
        <v>78.84615384615384</v>
      </c>
      <c r="EC17" s="18">
        <f t="shared" si="15"/>
        <v>54</v>
      </c>
      <c r="ED17" s="18">
        <f t="shared" si="16"/>
        <v>473076.92307692306</v>
      </c>
      <c r="EE17" t="s">
        <v>278</v>
      </c>
      <c r="EF17">
        <v>1</v>
      </c>
      <c r="EG17">
        <v>32</v>
      </c>
      <c r="EH17">
        <v>1</v>
      </c>
      <c r="EI17" t="s">
        <v>323</v>
      </c>
      <c r="EJ17">
        <v>1</v>
      </c>
      <c r="EK17">
        <v>1</v>
      </c>
      <c r="EL17" t="s">
        <v>288</v>
      </c>
      <c r="EM17">
        <v>1</v>
      </c>
      <c r="EN17" s="16">
        <v>43810</v>
      </c>
      <c r="EO17">
        <v>342</v>
      </c>
      <c r="EP17">
        <v>7.7</v>
      </c>
      <c r="EQ17">
        <v>4.8</v>
      </c>
      <c r="ER17">
        <v>16.600000000000001</v>
      </c>
      <c r="ES17">
        <v>11000</v>
      </c>
      <c r="ET17">
        <v>7900</v>
      </c>
      <c r="EU17" s="17">
        <v>1700</v>
      </c>
      <c r="EV17" s="17">
        <v>230000</v>
      </c>
      <c r="EW17" s="18">
        <f>ET17/EU17</f>
        <v>4.6470588235294121</v>
      </c>
      <c r="EX17">
        <v>1</v>
      </c>
      <c r="EY17">
        <v>0</v>
      </c>
      <c r="EZ17" s="18">
        <f>EV17/EU17</f>
        <v>135.29411764705881</v>
      </c>
      <c r="FA17" s="18">
        <f>(10*EQ17)+(0.005*EU17)</f>
        <v>56.5</v>
      </c>
      <c r="FB17" s="18">
        <f>EV17*ET17/EU17</f>
        <v>1068823.5294117648</v>
      </c>
      <c r="FC17">
        <v>1</v>
      </c>
      <c r="FD17">
        <v>1</v>
      </c>
      <c r="FE17" s="16">
        <v>44004</v>
      </c>
      <c r="FF17" s="16"/>
      <c r="FG17" s="16">
        <v>43810</v>
      </c>
      <c r="FH17" s="18">
        <f t="shared" si="17"/>
        <v>22.373716632443532</v>
      </c>
      <c r="FI17">
        <v>0</v>
      </c>
      <c r="FJ17" s="16">
        <v>44004</v>
      </c>
      <c r="FK17" s="18">
        <f t="shared" si="18"/>
        <v>28.747433264887064</v>
      </c>
      <c r="FL17">
        <v>0</v>
      </c>
      <c r="FM17" t="s">
        <v>324</v>
      </c>
    </row>
    <row r="18" spans="1:267" x14ac:dyDescent="0.3">
      <c r="A18" t="s">
        <v>325</v>
      </c>
      <c r="B18" s="20" t="s">
        <v>326</v>
      </c>
      <c r="C18">
        <v>2</v>
      </c>
      <c r="D18" s="16">
        <v>17325</v>
      </c>
      <c r="E18" s="16">
        <v>43145</v>
      </c>
      <c r="F18" s="17">
        <f t="shared" si="19"/>
        <v>70.691307323750863</v>
      </c>
      <c r="G18" s="17">
        <v>1</v>
      </c>
      <c r="H18">
        <v>3</v>
      </c>
      <c r="I18">
        <v>63</v>
      </c>
      <c r="J18">
        <v>1.63</v>
      </c>
      <c r="K18" s="18">
        <f t="shared" si="23"/>
        <v>23.711844630960897</v>
      </c>
      <c r="AR18">
        <v>1</v>
      </c>
      <c r="AS18">
        <v>110</v>
      </c>
      <c r="AT18">
        <v>0</v>
      </c>
      <c r="AU18">
        <v>0</v>
      </c>
      <c r="AV18">
        <v>0</v>
      </c>
      <c r="AW18" t="s">
        <v>264</v>
      </c>
      <c r="AX18">
        <v>0</v>
      </c>
      <c r="AY18">
        <v>4</v>
      </c>
      <c r="AZ18">
        <v>3</v>
      </c>
      <c r="BA18" t="s">
        <v>266</v>
      </c>
      <c r="BB18" t="s">
        <v>267</v>
      </c>
      <c r="BC18">
        <v>4</v>
      </c>
      <c r="BD18">
        <v>95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217</v>
      </c>
      <c r="BK18" s="20"/>
      <c r="BL18" s="20"/>
      <c r="BM18">
        <v>198</v>
      </c>
      <c r="BN18">
        <v>7.5</v>
      </c>
      <c r="BO18">
        <v>4.2</v>
      </c>
      <c r="BP18">
        <v>128</v>
      </c>
      <c r="BQ18" s="20"/>
      <c r="BR18">
        <v>15.9</v>
      </c>
      <c r="BS18">
        <v>19100</v>
      </c>
      <c r="BT18">
        <v>13200</v>
      </c>
      <c r="BU18">
        <v>2600</v>
      </c>
      <c r="BV18">
        <v>429000</v>
      </c>
      <c r="BW18" s="18">
        <f t="shared" si="0"/>
        <v>5.0769230769230766</v>
      </c>
      <c r="BX18" s="18">
        <f t="shared" si="1"/>
        <v>165</v>
      </c>
      <c r="BY18" s="18">
        <f t="shared" si="2"/>
        <v>55</v>
      </c>
      <c r="BZ18" s="18">
        <f t="shared" si="3"/>
        <v>19.616162376522198</v>
      </c>
      <c r="CA18" s="18">
        <f t="shared" si="4"/>
        <v>2178000</v>
      </c>
      <c r="CB18">
        <v>972</v>
      </c>
      <c r="CC18" s="21">
        <v>0.58320000000000005</v>
      </c>
      <c r="CD18">
        <v>594</v>
      </c>
      <c r="CE18" s="21">
        <v>0.36299999999999999</v>
      </c>
      <c r="CF18">
        <v>313</v>
      </c>
      <c r="CG18" s="21">
        <v>0.1913</v>
      </c>
      <c r="CH18" s="18">
        <f t="shared" si="24"/>
        <v>1.8977635782747604</v>
      </c>
      <c r="CI18" s="17">
        <v>28</v>
      </c>
      <c r="CJ18" s="21">
        <v>1.6E-2</v>
      </c>
      <c r="CK18">
        <v>690</v>
      </c>
      <c r="CL18" s="21">
        <v>0.40710000000000002</v>
      </c>
      <c r="CM18" s="20"/>
      <c r="CN18" s="20"/>
      <c r="CO18" s="16">
        <v>43181</v>
      </c>
      <c r="CP18" s="20"/>
      <c r="CQ18" s="20"/>
      <c r="CR18" s="20"/>
      <c r="CS18" s="20"/>
      <c r="CT18" s="20"/>
      <c r="CU18" s="20"/>
      <c r="CV18" s="20"/>
      <c r="CW18" s="20"/>
      <c r="CX18" s="29"/>
      <c r="CY18" s="20"/>
      <c r="CZ18" s="20"/>
      <c r="DA18" s="29"/>
      <c r="DB18" s="29"/>
      <c r="DC18" s="29"/>
      <c r="DD18" s="20"/>
      <c r="DE18" s="20"/>
      <c r="DF18" s="20"/>
      <c r="DG18" s="20"/>
      <c r="DH18" s="20"/>
      <c r="DI18" s="20"/>
      <c r="DJ18" s="20"/>
      <c r="DK18" s="20"/>
      <c r="DL18" s="29"/>
      <c r="DM18" s="20"/>
      <c r="DN18" s="29"/>
      <c r="DO18" s="20"/>
      <c r="DP18" s="20"/>
      <c r="DQ18" t="s">
        <v>327</v>
      </c>
      <c r="EA18" s="18"/>
      <c r="EB18" s="18"/>
      <c r="EC18" s="18"/>
      <c r="ED18" s="18"/>
      <c r="EE18" t="s">
        <v>327</v>
      </c>
      <c r="EG18">
        <v>1</v>
      </c>
      <c r="EH18">
        <v>0</v>
      </c>
      <c r="EI18">
        <v>0</v>
      </c>
      <c r="EJ18">
        <v>0</v>
      </c>
      <c r="EK18">
        <v>1</v>
      </c>
      <c r="EL18" t="s">
        <v>303</v>
      </c>
      <c r="EM18">
        <v>1</v>
      </c>
      <c r="EN18" s="16">
        <v>43197</v>
      </c>
      <c r="EO18" s="20"/>
      <c r="EU18" s="17"/>
      <c r="EV18" s="17"/>
      <c r="EW18" s="18"/>
      <c r="EZ18" s="18"/>
      <c r="FA18" s="18"/>
      <c r="FB18" s="18"/>
      <c r="FC18">
        <v>0</v>
      </c>
      <c r="FD18">
        <v>1</v>
      </c>
      <c r="FE18" s="16">
        <v>43197</v>
      </c>
      <c r="FF18" s="16"/>
      <c r="FG18" s="16">
        <v>43197</v>
      </c>
      <c r="FH18" s="18">
        <f t="shared" si="17"/>
        <v>0.52566735112936347</v>
      </c>
      <c r="FI18">
        <v>0</v>
      </c>
      <c r="FJ18" s="16">
        <v>43197</v>
      </c>
      <c r="FK18" s="18">
        <f t="shared" si="18"/>
        <v>0.52566735112936347</v>
      </c>
      <c r="FL18">
        <v>0</v>
      </c>
      <c r="FM18" t="s">
        <v>328</v>
      </c>
    </row>
    <row r="19" spans="1:267" x14ac:dyDescent="0.3">
      <c r="A19" t="s">
        <v>329</v>
      </c>
      <c r="B19" s="27">
        <v>84</v>
      </c>
      <c r="C19">
        <v>1</v>
      </c>
      <c r="D19" s="16">
        <v>20141</v>
      </c>
      <c r="E19" s="16">
        <v>43515</v>
      </c>
      <c r="F19" s="17">
        <f t="shared" ref="F19:F37" si="25">TRUNC(((E19-D19)/365.25),0)</f>
        <v>63</v>
      </c>
      <c r="G19" s="17">
        <v>0</v>
      </c>
      <c r="H19">
        <v>0</v>
      </c>
      <c r="I19">
        <v>67</v>
      </c>
      <c r="J19">
        <v>1.5</v>
      </c>
      <c r="K19" s="18">
        <f t="shared" ref="K19:K37" si="26">I19/J19^2</f>
        <v>29.777777777777779</v>
      </c>
      <c r="L19" s="19">
        <v>0</v>
      </c>
      <c r="M19">
        <v>0</v>
      </c>
      <c r="N19">
        <v>1</v>
      </c>
      <c r="O19">
        <v>2</v>
      </c>
      <c r="P19">
        <v>2</v>
      </c>
      <c r="Q19">
        <v>25</v>
      </c>
      <c r="R19">
        <v>9</v>
      </c>
      <c r="S19">
        <v>1</v>
      </c>
      <c r="T19">
        <v>14</v>
      </c>
      <c r="AR19">
        <v>1</v>
      </c>
      <c r="AS19">
        <v>60</v>
      </c>
      <c r="AT19">
        <v>0</v>
      </c>
      <c r="AU19">
        <v>0</v>
      </c>
      <c r="AV19">
        <v>0</v>
      </c>
      <c r="AW19" t="s">
        <v>264</v>
      </c>
      <c r="AX19">
        <v>0</v>
      </c>
      <c r="AY19" t="s">
        <v>265</v>
      </c>
      <c r="AZ19">
        <v>2</v>
      </c>
      <c r="BA19" t="s">
        <v>266</v>
      </c>
      <c r="BB19" t="s">
        <v>267</v>
      </c>
      <c r="BC19">
        <v>4</v>
      </c>
      <c r="BD19">
        <v>100</v>
      </c>
      <c r="BE19">
        <v>0</v>
      </c>
      <c r="BF19">
        <v>0</v>
      </c>
      <c r="BG19" t="s">
        <v>268</v>
      </c>
      <c r="BI19">
        <v>0</v>
      </c>
      <c r="BJ19">
        <v>262</v>
      </c>
      <c r="BK19">
        <v>61</v>
      </c>
      <c r="BL19">
        <v>185</v>
      </c>
      <c r="BM19">
        <v>201</v>
      </c>
      <c r="BN19">
        <v>5.4</v>
      </c>
      <c r="BO19">
        <v>2.8</v>
      </c>
      <c r="BP19">
        <v>9</v>
      </c>
      <c r="BQ19" s="20"/>
      <c r="BR19">
        <v>11.6</v>
      </c>
      <c r="BS19">
        <v>4100</v>
      </c>
      <c r="BT19">
        <v>2500</v>
      </c>
      <c r="BU19">
        <v>800</v>
      </c>
      <c r="BV19">
        <v>293000</v>
      </c>
      <c r="BW19" s="18">
        <f t="shared" si="0"/>
        <v>3.125</v>
      </c>
      <c r="BX19" s="18">
        <f t="shared" si="1"/>
        <v>366.25</v>
      </c>
      <c r="BY19" s="18">
        <f t="shared" si="2"/>
        <v>32</v>
      </c>
      <c r="BZ19" s="18">
        <f t="shared" si="3"/>
        <v>26.680888888888891</v>
      </c>
      <c r="CA19" s="18">
        <f t="shared" si="4"/>
        <v>915625</v>
      </c>
      <c r="CB19">
        <v>584</v>
      </c>
      <c r="CC19" s="21">
        <v>0.77470000000000006</v>
      </c>
      <c r="CD19">
        <v>264</v>
      </c>
      <c r="CE19" s="21">
        <v>0.37030000000000002</v>
      </c>
      <c r="CF19">
        <v>288</v>
      </c>
      <c r="CG19" s="21">
        <v>0.40410000000000001</v>
      </c>
      <c r="CH19" s="18">
        <f t="shared" si="24"/>
        <v>0.91666666666666663</v>
      </c>
      <c r="CI19" s="17">
        <v>13</v>
      </c>
      <c r="CJ19" s="21">
        <v>1.7000000000000001E-2</v>
      </c>
      <c r="CK19">
        <v>159</v>
      </c>
      <c r="CL19" s="21">
        <v>0.1996</v>
      </c>
      <c r="CM19">
        <v>0</v>
      </c>
      <c r="CN19">
        <v>1</v>
      </c>
      <c r="CO19" s="16">
        <v>43873</v>
      </c>
      <c r="CP19">
        <v>212</v>
      </c>
      <c r="CQ19">
        <v>4.5999999999999996</v>
      </c>
      <c r="CR19">
        <v>3.1</v>
      </c>
      <c r="CS19">
        <v>8.4</v>
      </c>
      <c r="CT19">
        <v>4800</v>
      </c>
      <c r="CU19">
        <v>3300</v>
      </c>
      <c r="CV19">
        <v>700</v>
      </c>
      <c r="CW19">
        <v>226000</v>
      </c>
      <c r="CX19" s="18">
        <f t="shared" ref="CX19:CX37" si="27">CU19/CV19</f>
        <v>4.7142857142857144</v>
      </c>
      <c r="CY19">
        <v>1</v>
      </c>
      <c r="CZ19">
        <v>0</v>
      </c>
      <c r="DA19" s="18">
        <f t="shared" ref="DA19:DA37" si="28">CW19/CV19</f>
        <v>322.85714285714283</v>
      </c>
      <c r="DB19" s="18">
        <f t="shared" ref="DB19:DB35" si="29">(10*CR19)+(0.005*CV19)</f>
        <v>34.5</v>
      </c>
      <c r="DC19" s="18">
        <f t="shared" ref="DC19:DC37" si="30">CW19*CU19/CV19</f>
        <v>1065428.5714285714</v>
      </c>
      <c r="DD19" s="20"/>
      <c r="DE19">
        <v>5.3</v>
      </c>
      <c r="DF19">
        <v>3</v>
      </c>
      <c r="DG19">
        <v>10.3</v>
      </c>
      <c r="DH19">
        <v>3800</v>
      </c>
      <c r="DI19">
        <v>2300</v>
      </c>
      <c r="DJ19">
        <v>800</v>
      </c>
      <c r="DK19">
        <v>218000</v>
      </c>
      <c r="DL19" s="18">
        <f>DI19/DJ19</f>
        <v>2.875</v>
      </c>
      <c r="DM19">
        <v>0</v>
      </c>
      <c r="DN19" s="18">
        <f>DK19/DJ19</f>
        <v>272.5</v>
      </c>
      <c r="DO19">
        <f>(10*DF19)+(0.005*DJ19)</f>
        <v>34</v>
      </c>
      <c r="DP19">
        <f>DK19*DI19/DJ19</f>
        <v>626750</v>
      </c>
      <c r="DQ19" t="s">
        <v>269</v>
      </c>
      <c r="DR19">
        <v>2</v>
      </c>
      <c r="DS19">
        <v>186</v>
      </c>
      <c r="DT19">
        <v>5.5</v>
      </c>
      <c r="DU19">
        <v>3.6</v>
      </c>
      <c r="DV19">
        <v>13.7</v>
      </c>
      <c r="DW19">
        <v>4600</v>
      </c>
      <c r="DX19">
        <v>2600</v>
      </c>
      <c r="DY19">
        <v>1100</v>
      </c>
      <c r="DZ19">
        <v>220000</v>
      </c>
      <c r="EA19" s="18">
        <f>DX19/DY19</f>
        <v>2.3636363636363638</v>
      </c>
      <c r="EB19" s="18">
        <f>DZ19/DY19</f>
        <v>200</v>
      </c>
      <c r="EC19" s="18">
        <f>(10*DU19)+(0.005*DY19)</f>
        <v>41.5</v>
      </c>
      <c r="ED19" s="18">
        <f>DZ19*DX19/DY19</f>
        <v>520000</v>
      </c>
      <c r="EE19" t="s">
        <v>278</v>
      </c>
      <c r="EF19">
        <v>1</v>
      </c>
      <c r="EG19">
        <v>25</v>
      </c>
      <c r="EH19">
        <v>0</v>
      </c>
      <c r="EI19">
        <v>0</v>
      </c>
      <c r="EJ19">
        <v>0</v>
      </c>
      <c r="EK19">
        <v>1</v>
      </c>
      <c r="EL19" t="s">
        <v>306</v>
      </c>
      <c r="EM19">
        <v>0</v>
      </c>
      <c r="EU19" s="17"/>
      <c r="EV19" s="17"/>
      <c r="EW19" s="18"/>
      <c r="EZ19" s="18"/>
      <c r="FA19" s="18"/>
      <c r="FB19" s="18"/>
      <c r="FD19">
        <v>1</v>
      </c>
      <c r="FE19" s="16">
        <v>44542</v>
      </c>
      <c r="FF19" s="16">
        <v>44542</v>
      </c>
      <c r="FG19" s="16">
        <v>44542</v>
      </c>
      <c r="FH19" s="18">
        <f t="shared" si="17"/>
        <v>21.979466119096511</v>
      </c>
      <c r="FI19">
        <v>1</v>
      </c>
      <c r="FJ19" s="16">
        <v>44542</v>
      </c>
      <c r="FK19" s="18">
        <f t="shared" si="18"/>
        <v>21.979466119096511</v>
      </c>
      <c r="FL19">
        <v>0</v>
      </c>
      <c r="FN19">
        <v>0.38</v>
      </c>
      <c r="FO19">
        <v>0.3</v>
      </c>
      <c r="FP19">
        <v>7.0000000000000007E-2</v>
      </c>
      <c r="FQ19">
        <v>22.87</v>
      </c>
      <c r="FR19">
        <v>14.13</v>
      </c>
      <c r="FS19">
        <v>8.92</v>
      </c>
      <c r="FT19">
        <v>0.18</v>
      </c>
      <c r="FU19">
        <v>1.81</v>
      </c>
      <c r="FV19">
        <v>6.95</v>
      </c>
      <c r="FW19">
        <v>6.12</v>
      </c>
      <c r="FX19">
        <v>2.2400000000000002</v>
      </c>
      <c r="FY19">
        <v>84.12</v>
      </c>
      <c r="FZ19">
        <v>14.7</v>
      </c>
      <c r="GA19">
        <v>0.89</v>
      </c>
      <c r="GB19">
        <v>67.92</v>
      </c>
      <c r="GC19">
        <v>10.25</v>
      </c>
      <c r="GD19">
        <v>4.58</v>
      </c>
      <c r="GE19">
        <v>9.85</v>
      </c>
      <c r="GF19">
        <v>9.34</v>
      </c>
      <c r="GG19">
        <v>47.71</v>
      </c>
      <c r="GH19">
        <v>11.3</v>
      </c>
      <c r="GI19">
        <v>17.68</v>
      </c>
      <c r="GJ19">
        <v>15.94</v>
      </c>
      <c r="GK19">
        <v>5.92</v>
      </c>
      <c r="GL19">
        <v>7.8</v>
      </c>
      <c r="GM19">
        <v>73.36</v>
      </c>
      <c r="GN19">
        <v>46.52</v>
      </c>
      <c r="GO19">
        <v>21.64</v>
      </c>
      <c r="GP19">
        <v>14.44</v>
      </c>
      <c r="GQ19">
        <v>1.32</v>
      </c>
      <c r="GR19">
        <v>0.85</v>
      </c>
      <c r="GS19">
        <v>15.88</v>
      </c>
      <c r="GT19" t="s">
        <v>274</v>
      </c>
      <c r="GU19" t="s">
        <v>274</v>
      </c>
      <c r="GV19">
        <v>61.57</v>
      </c>
      <c r="GW19">
        <v>1.1200000000000001</v>
      </c>
      <c r="GX19">
        <v>1.17</v>
      </c>
      <c r="GY19">
        <v>0.01</v>
      </c>
      <c r="GZ19">
        <v>0.12</v>
      </c>
      <c r="HA19">
        <v>0.48</v>
      </c>
      <c r="HB19" s="20"/>
      <c r="HC19">
        <v>1.83</v>
      </c>
      <c r="HD19">
        <v>1.7</v>
      </c>
      <c r="HE19" s="20"/>
      <c r="HF19" s="20"/>
      <c r="HG19" s="20"/>
      <c r="HH19" s="20"/>
      <c r="HI19" s="20"/>
      <c r="HJ19" s="20"/>
      <c r="HK19" s="20"/>
      <c r="HL19" s="18">
        <v>45.22</v>
      </c>
      <c r="HM19">
        <v>35.700000000000003</v>
      </c>
      <c r="HN19">
        <v>8.33</v>
      </c>
      <c r="HO19">
        <v>411.66</v>
      </c>
      <c r="HP19">
        <v>254.34</v>
      </c>
      <c r="HQ19">
        <v>160.56</v>
      </c>
      <c r="HR19">
        <v>3.24</v>
      </c>
      <c r="HS19">
        <v>32.58</v>
      </c>
      <c r="HT19">
        <v>125.1</v>
      </c>
      <c r="HU19">
        <v>110.16</v>
      </c>
      <c r="HV19">
        <v>40.32</v>
      </c>
      <c r="HW19" s="18">
        <v>30.030840000000001</v>
      </c>
      <c r="HX19" s="18">
        <v>5.2478999999999996</v>
      </c>
      <c r="HY19" s="18">
        <v>0.31773000000000001</v>
      </c>
      <c r="HZ19">
        <v>1222.56</v>
      </c>
      <c r="IA19" s="18">
        <v>184.5</v>
      </c>
      <c r="IB19" s="18">
        <v>55.993248000000001</v>
      </c>
      <c r="IC19" s="18">
        <v>120.42216000000001</v>
      </c>
      <c r="IE19">
        <v>858.78</v>
      </c>
      <c r="IF19">
        <v>203.4</v>
      </c>
      <c r="IG19">
        <v>318.24</v>
      </c>
      <c r="IH19">
        <v>286.92</v>
      </c>
      <c r="II19" s="18">
        <v>72.375551999999999</v>
      </c>
      <c r="IJ19" s="18">
        <v>95.359679999999997</v>
      </c>
      <c r="IK19" s="18">
        <v>896.87001599999996</v>
      </c>
      <c r="IL19">
        <v>837.36</v>
      </c>
      <c r="IM19" s="18">
        <v>264.561984</v>
      </c>
      <c r="IN19">
        <v>259.92</v>
      </c>
      <c r="IO19">
        <v>23.76</v>
      </c>
      <c r="IP19">
        <v>15.3</v>
      </c>
      <c r="IQ19">
        <v>285.83999999999997</v>
      </c>
      <c r="IR19">
        <v>1108.26</v>
      </c>
      <c r="IS19">
        <v>20.16</v>
      </c>
      <c r="IT19" s="18">
        <v>14.303952000000001</v>
      </c>
      <c r="IU19" s="18">
        <v>0.122256</v>
      </c>
      <c r="IV19" s="18">
        <v>1.4670719999999999</v>
      </c>
      <c r="IW19" s="18">
        <v>5.8682879999999997</v>
      </c>
      <c r="IY19">
        <v>32.94</v>
      </c>
      <c r="IZ19">
        <v>30.6</v>
      </c>
    </row>
    <row r="20" spans="1:267" x14ac:dyDescent="0.3">
      <c r="A20" t="s">
        <v>330</v>
      </c>
      <c r="B20" s="27">
        <v>158</v>
      </c>
      <c r="C20">
        <v>2</v>
      </c>
      <c r="D20" s="16">
        <v>13516</v>
      </c>
      <c r="E20" s="16">
        <v>43736</v>
      </c>
      <c r="F20" s="17">
        <f t="shared" si="25"/>
        <v>82</v>
      </c>
      <c r="G20" s="17">
        <v>1</v>
      </c>
      <c r="H20">
        <v>1</v>
      </c>
      <c r="I20">
        <v>61</v>
      </c>
      <c r="J20">
        <v>1.63</v>
      </c>
      <c r="K20" s="18">
        <f t="shared" si="26"/>
        <v>22.959087658549439</v>
      </c>
      <c r="L20" s="19">
        <v>0</v>
      </c>
      <c r="M20">
        <v>0</v>
      </c>
      <c r="U20">
        <v>11</v>
      </c>
      <c r="V20">
        <v>1</v>
      </c>
      <c r="W20">
        <v>100</v>
      </c>
      <c r="X20">
        <v>5</v>
      </c>
      <c r="Y20" t="s">
        <v>331</v>
      </c>
      <c r="Z20">
        <v>0</v>
      </c>
      <c r="AB20">
        <v>2</v>
      </c>
      <c r="AC20">
        <v>3</v>
      </c>
      <c r="AD20">
        <v>33</v>
      </c>
      <c r="AE20">
        <v>4</v>
      </c>
      <c r="AF20">
        <v>2</v>
      </c>
      <c r="AG20">
        <v>25</v>
      </c>
      <c r="AH20">
        <v>7</v>
      </c>
      <c r="AI20">
        <v>0</v>
      </c>
      <c r="AJ20">
        <v>2</v>
      </c>
      <c r="AK20">
        <v>0</v>
      </c>
      <c r="AL20">
        <v>6</v>
      </c>
      <c r="AM20">
        <v>7</v>
      </c>
      <c r="AN20">
        <v>3</v>
      </c>
      <c r="AO20">
        <v>0</v>
      </c>
      <c r="AP20">
        <v>1</v>
      </c>
      <c r="AQ20">
        <v>1</v>
      </c>
      <c r="AR20">
        <v>2</v>
      </c>
      <c r="AS20">
        <v>100</v>
      </c>
      <c r="AT20">
        <v>0</v>
      </c>
      <c r="AU20">
        <v>0</v>
      </c>
      <c r="AV20">
        <v>0</v>
      </c>
      <c r="AW20" t="s">
        <v>264</v>
      </c>
      <c r="AX20">
        <v>0</v>
      </c>
      <c r="AY20">
        <v>4</v>
      </c>
      <c r="AZ20">
        <v>3</v>
      </c>
      <c r="BA20" t="s">
        <v>266</v>
      </c>
      <c r="BB20" t="s">
        <v>267</v>
      </c>
      <c r="BC20">
        <v>4</v>
      </c>
      <c r="BD20">
        <v>90</v>
      </c>
      <c r="BE20">
        <v>0</v>
      </c>
      <c r="BG20" t="s">
        <v>268</v>
      </c>
      <c r="BI20">
        <v>0</v>
      </c>
      <c r="BJ20">
        <v>200</v>
      </c>
      <c r="BK20">
        <v>37</v>
      </c>
      <c r="BL20">
        <v>142</v>
      </c>
      <c r="BM20">
        <v>383</v>
      </c>
      <c r="BN20">
        <v>8.9</v>
      </c>
      <c r="BO20">
        <v>3.9</v>
      </c>
      <c r="BP20">
        <v>64</v>
      </c>
      <c r="BQ20" s="20"/>
      <c r="BR20">
        <v>12.1</v>
      </c>
      <c r="BS20">
        <v>11700</v>
      </c>
      <c r="BT20">
        <v>7100</v>
      </c>
      <c r="BU20">
        <v>2700</v>
      </c>
      <c r="BV20">
        <v>358000</v>
      </c>
      <c r="BW20" s="18">
        <f t="shared" si="0"/>
        <v>2.6296296296296298</v>
      </c>
      <c r="BX20" s="18">
        <f t="shared" si="1"/>
        <v>132.59259259259258</v>
      </c>
      <c r="BY20" s="18">
        <f t="shared" si="2"/>
        <v>52.5</v>
      </c>
      <c r="BZ20" s="18">
        <f t="shared" si="3"/>
        <v>34.05059056965149</v>
      </c>
      <c r="CA20" s="18">
        <f t="shared" si="4"/>
        <v>941407.40740740742</v>
      </c>
      <c r="CB20">
        <v>1968</v>
      </c>
      <c r="CC20" s="21">
        <v>0.75249999999999995</v>
      </c>
      <c r="CD20">
        <v>776</v>
      </c>
      <c r="CE20" s="21">
        <v>0.3004</v>
      </c>
      <c r="CF20">
        <v>1060</v>
      </c>
      <c r="CG20" s="21">
        <v>0.41</v>
      </c>
      <c r="CH20" s="18">
        <f t="shared" si="24"/>
        <v>0.73207547169811316</v>
      </c>
      <c r="CI20" s="17">
        <v>75</v>
      </c>
      <c r="CJ20" s="21">
        <v>2.9000000000000001E-2</v>
      </c>
      <c r="CK20">
        <v>461</v>
      </c>
      <c r="CL20" s="21">
        <v>0.17419999999999999</v>
      </c>
      <c r="CM20">
        <v>0</v>
      </c>
      <c r="CN20">
        <v>1</v>
      </c>
      <c r="CO20" s="16">
        <v>43795</v>
      </c>
      <c r="CP20">
        <v>235</v>
      </c>
      <c r="CQ20">
        <v>9.1</v>
      </c>
      <c r="CR20">
        <v>4</v>
      </c>
      <c r="CS20">
        <v>11.9</v>
      </c>
      <c r="CT20">
        <v>11100</v>
      </c>
      <c r="CU20">
        <v>6000</v>
      </c>
      <c r="CV20">
        <v>3000</v>
      </c>
      <c r="CW20">
        <v>380000</v>
      </c>
      <c r="CX20" s="18">
        <f t="shared" si="27"/>
        <v>2</v>
      </c>
      <c r="CY20">
        <v>0</v>
      </c>
      <c r="CZ20">
        <v>0</v>
      </c>
      <c r="DA20" s="18">
        <f t="shared" si="28"/>
        <v>126.66666666666667</v>
      </c>
      <c r="DB20" s="18">
        <f t="shared" si="29"/>
        <v>55</v>
      </c>
      <c r="DC20" s="18">
        <f t="shared" si="30"/>
        <v>760000</v>
      </c>
      <c r="DD20" s="20"/>
      <c r="DE20">
        <v>8.8000000000000007</v>
      </c>
      <c r="DF20">
        <v>4.0999999999999996</v>
      </c>
      <c r="DG20">
        <v>12.9</v>
      </c>
      <c r="DH20">
        <v>11200</v>
      </c>
      <c r="DI20">
        <v>6100</v>
      </c>
      <c r="DJ20">
        <v>3300</v>
      </c>
      <c r="DK20">
        <v>272000</v>
      </c>
      <c r="DL20" s="18">
        <f>DI20/DJ20</f>
        <v>1.8484848484848484</v>
      </c>
      <c r="DM20">
        <v>0</v>
      </c>
      <c r="DN20" s="18">
        <f>DK20/DJ20</f>
        <v>82.424242424242422</v>
      </c>
      <c r="DO20">
        <f>(10*DF20)+(0.005*DJ20)</f>
        <v>57.5</v>
      </c>
      <c r="DP20">
        <f>DK20*DI20/DJ20</f>
        <v>502787.87878787878</v>
      </c>
      <c r="DQ20" t="s">
        <v>278</v>
      </c>
      <c r="DR20">
        <v>1</v>
      </c>
      <c r="DS20" s="20"/>
      <c r="DT20">
        <v>8.5</v>
      </c>
      <c r="DU20">
        <v>4.0999999999999996</v>
      </c>
      <c r="DV20">
        <v>12.7</v>
      </c>
      <c r="DW20">
        <v>10200</v>
      </c>
      <c r="DX20">
        <v>5400</v>
      </c>
      <c r="DY20">
        <v>3100</v>
      </c>
      <c r="DZ20">
        <v>282000</v>
      </c>
      <c r="EA20" s="18">
        <f>DX20/DY20</f>
        <v>1.7419354838709677</v>
      </c>
      <c r="EB20" s="18">
        <f>DZ20/DY20</f>
        <v>90.967741935483872</v>
      </c>
      <c r="EC20" s="18">
        <f>(10*DU20)+(0.005*DY20)</f>
        <v>56.5</v>
      </c>
      <c r="ED20" s="18">
        <f>DZ20*DX20/DY20</f>
        <v>491225.80645161291</v>
      </c>
      <c r="EE20" t="s">
        <v>278</v>
      </c>
      <c r="EF20">
        <v>1</v>
      </c>
      <c r="EG20">
        <v>35</v>
      </c>
      <c r="EH20">
        <v>1</v>
      </c>
      <c r="EI20" t="s">
        <v>332</v>
      </c>
      <c r="EJ20">
        <v>1</v>
      </c>
      <c r="EK20">
        <v>1</v>
      </c>
      <c r="EL20" t="s">
        <v>272</v>
      </c>
      <c r="EM20" s="24">
        <v>0</v>
      </c>
      <c r="EU20" s="17"/>
      <c r="EV20" s="17"/>
      <c r="EW20" s="18"/>
      <c r="EZ20" s="18"/>
      <c r="FA20" s="18"/>
      <c r="FB20" s="18"/>
      <c r="FD20" s="24">
        <v>0</v>
      </c>
      <c r="FF20" s="25">
        <v>45205</v>
      </c>
      <c r="FG20" s="25">
        <v>45205</v>
      </c>
      <c r="FH20" s="30">
        <f t="shared" si="17"/>
        <v>46.32443531827515</v>
      </c>
      <c r="FI20" s="24">
        <v>1</v>
      </c>
      <c r="FJ20" s="25">
        <v>45205</v>
      </c>
      <c r="FK20" s="30">
        <f t="shared" si="18"/>
        <v>46.32443531827515</v>
      </c>
      <c r="FL20" s="24">
        <v>1</v>
      </c>
      <c r="FN20">
        <v>0.31</v>
      </c>
      <c r="FO20">
        <v>0.23</v>
      </c>
      <c r="FP20">
        <v>7.0000000000000007E-2</v>
      </c>
      <c r="FQ20">
        <v>8.0399999999999991</v>
      </c>
      <c r="FR20">
        <v>2.57</v>
      </c>
      <c r="FS20">
        <v>17.489999999999998</v>
      </c>
      <c r="FT20">
        <v>0.32</v>
      </c>
      <c r="FU20">
        <v>2.15</v>
      </c>
      <c r="FV20">
        <v>2.88</v>
      </c>
      <c r="FW20">
        <v>4.9000000000000004</v>
      </c>
      <c r="FX20">
        <v>30</v>
      </c>
      <c r="FY20">
        <v>68.91</v>
      </c>
      <c r="FZ20">
        <v>34.21</v>
      </c>
      <c r="GA20">
        <v>2.23</v>
      </c>
      <c r="GB20">
        <v>77.8</v>
      </c>
      <c r="GC20">
        <v>24.56</v>
      </c>
      <c r="GD20">
        <v>0.9</v>
      </c>
      <c r="GE20">
        <v>30.35</v>
      </c>
      <c r="GF20">
        <v>18.36</v>
      </c>
      <c r="GG20">
        <v>29.07</v>
      </c>
      <c r="GH20">
        <v>26.99</v>
      </c>
      <c r="GI20">
        <v>47.28</v>
      </c>
      <c r="GJ20">
        <v>23.95</v>
      </c>
      <c r="GK20">
        <v>18.7</v>
      </c>
      <c r="GL20">
        <v>13.23</v>
      </c>
      <c r="GM20">
        <v>39.159999999999997</v>
      </c>
      <c r="GN20">
        <v>27.41</v>
      </c>
      <c r="GO20">
        <v>57.35</v>
      </c>
      <c r="GP20">
        <v>40.840000000000003</v>
      </c>
      <c r="GQ20">
        <v>0.96</v>
      </c>
      <c r="GR20">
        <v>0.49</v>
      </c>
      <c r="GS20">
        <v>38.71</v>
      </c>
      <c r="GT20" t="s">
        <v>274</v>
      </c>
      <c r="GU20" t="s">
        <v>274</v>
      </c>
      <c r="GV20">
        <v>68.430000000000007</v>
      </c>
      <c r="GW20">
        <v>0.85</v>
      </c>
      <c r="GX20">
        <v>0.1</v>
      </c>
      <c r="GY20">
        <v>0</v>
      </c>
      <c r="GZ20">
        <v>0.79</v>
      </c>
      <c r="HA20">
        <v>0.34</v>
      </c>
      <c r="HB20" s="20"/>
      <c r="HC20">
        <v>2.91</v>
      </c>
      <c r="HD20">
        <v>2.42</v>
      </c>
      <c r="HE20" s="20"/>
      <c r="HF20" s="20"/>
      <c r="HG20" s="20"/>
      <c r="HH20" s="20"/>
      <c r="HI20" s="20"/>
      <c r="HJ20" s="20"/>
      <c r="HK20" s="20"/>
      <c r="HL20" s="18">
        <v>36.270000000000003</v>
      </c>
      <c r="HM20">
        <v>26.91</v>
      </c>
      <c r="HN20">
        <v>8.19</v>
      </c>
      <c r="HO20">
        <v>217.08</v>
      </c>
      <c r="HP20">
        <v>69.39</v>
      </c>
      <c r="HQ20">
        <v>472.23</v>
      </c>
      <c r="HR20">
        <v>8.64</v>
      </c>
      <c r="HS20">
        <v>58.05</v>
      </c>
      <c r="HT20">
        <v>77.760000000000005</v>
      </c>
      <c r="HU20">
        <v>132.30000000000001</v>
      </c>
      <c r="HV20">
        <v>810</v>
      </c>
      <c r="HW20" s="18">
        <v>18.543680999999999</v>
      </c>
      <c r="HX20" s="18">
        <v>9.2059110000000004</v>
      </c>
      <c r="HY20" s="18">
        <v>0.60009299999999999</v>
      </c>
      <c r="HZ20">
        <v>2100.6</v>
      </c>
      <c r="IA20" s="18">
        <v>663.12</v>
      </c>
      <c r="IB20" s="18">
        <v>18.9054</v>
      </c>
      <c r="IC20" s="18">
        <v>637.53210000000001</v>
      </c>
      <c r="IE20">
        <v>784.89</v>
      </c>
      <c r="IF20">
        <v>728.73</v>
      </c>
      <c r="IG20">
        <v>1276.56</v>
      </c>
      <c r="IH20">
        <v>646.65</v>
      </c>
      <c r="II20" s="18">
        <v>392.81220000000002</v>
      </c>
      <c r="IJ20" s="18">
        <v>277.90938</v>
      </c>
      <c r="IK20" s="18">
        <v>822.59496000000001</v>
      </c>
      <c r="IL20">
        <v>740.07</v>
      </c>
      <c r="IM20" s="18">
        <v>1204.6940999999999</v>
      </c>
      <c r="IN20">
        <v>1102.68</v>
      </c>
      <c r="IO20">
        <v>25.92</v>
      </c>
      <c r="IP20">
        <v>13.23</v>
      </c>
      <c r="IQ20">
        <v>1045.17</v>
      </c>
      <c r="IR20">
        <v>1847.61</v>
      </c>
      <c r="IS20">
        <v>22.95</v>
      </c>
      <c r="IT20" s="18">
        <v>2.1006</v>
      </c>
      <c r="IU20" s="18">
        <v>0</v>
      </c>
      <c r="IV20" s="18">
        <v>16.594740000000002</v>
      </c>
      <c r="IW20" s="18">
        <v>7.1420399999999997</v>
      </c>
      <c r="IY20">
        <v>78.569999999999993</v>
      </c>
      <c r="IZ20">
        <v>65.34</v>
      </c>
    </row>
    <row r="21" spans="1:267" x14ac:dyDescent="0.3">
      <c r="A21" t="s">
        <v>333</v>
      </c>
      <c r="C21">
        <v>1</v>
      </c>
      <c r="D21" s="16">
        <v>19219</v>
      </c>
      <c r="E21" s="16">
        <v>43524</v>
      </c>
      <c r="F21" s="17">
        <f t="shared" si="25"/>
        <v>66</v>
      </c>
      <c r="G21" s="17">
        <v>0</v>
      </c>
      <c r="H21">
        <v>1</v>
      </c>
      <c r="I21">
        <v>64.2</v>
      </c>
      <c r="J21">
        <v>1.61</v>
      </c>
      <c r="K21" s="18">
        <f t="shared" si="26"/>
        <v>24.767562979823307</v>
      </c>
      <c r="L21" s="19">
        <v>0</v>
      </c>
      <c r="M21">
        <v>0</v>
      </c>
      <c r="AR21">
        <v>2</v>
      </c>
      <c r="AS21">
        <v>50</v>
      </c>
      <c r="AT21">
        <v>0</v>
      </c>
      <c r="AU21">
        <v>0</v>
      </c>
      <c r="AV21">
        <v>0</v>
      </c>
      <c r="AW21" t="s">
        <v>334</v>
      </c>
      <c r="AX21">
        <v>2</v>
      </c>
      <c r="AY21">
        <v>4</v>
      </c>
      <c r="AZ21">
        <v>2</v>
      </c>
      <c r="BA21" t="s">
        <v>266</v>
      </c>
      <c r="BB21" t="s">
        <v>267</v>
      </c>
      <c r="BC21">
        <v>4</v>
      </c>
      <c r="BD21">
        <v>60</v>
      </c>
      <c r="BE21">
        <v>0</v>
      </c>
      <c r="BF21">
        <v>0</v>
      </c>
      <c r="BG21" t="s">
        <v>268</v>
      </c>
      <c r="BI21">
        <v>0</v>
      </c>
      <c r="BJ21">
        <v>199</v>
      </c>
      <c r="BK21">
        <v>38</v>
      </c>
      <c r="BL21">
        <v>139</v>
      </c>
      <c r="BM21">
        <v>382</v>
      </c>
      <c r="BN21">
        <v>6.3</v>
      </c>
      <c r="BO21">
        <v>3.7</v>
      </c>
      <c r="BP21">
        <v>22</v>
      </c>
      <c r="BQ21">
        <v>42.2</v>
      </c>
      <c r="BR21">
        <v>10.6</v>
      </c>
      <c r="BS21">
        <v>4000</v>
      </c>
      <c r="BT21">
        <v>2600</v>
      </c>
      <c r="BU21">
        <v>900</v>
      </c>
      <c r="BV21">
        <v>338000</v>
      </c>
      <c r="BW21" s="18">
        <f t="shared" si="0"/>
        <v>2.8888888888888888</v>
      </c>
      <c r="BX21" s="18">
        <f t="shared" si="1"/>
        <v>375.55555555555554</v>
      </c>
      <c r="BY21" s="18">
        <f t="shared" si="2"/>
        <v>41.5</v>
      </c>
      <c r="BZ21" s="18">
        <f t="shared" si="3"/>
        <v>31.721532585696774</v>
      </c>
      <c r="CA21" s="18">
        <f t="shared" si="4"/>
        <v>976444.4444444445</v>
      </c>
      <c r="CB21">
        <v>721</v>
      </c>
      <c r="CC21" s="21">
        <v>0.90349999999999997</v>
      </c>
      <c r="CD21">
        <v>216</v>
      </c>
      <c r="CE21" s="21">
        <v>0.27289999999999998</v>
      </c>
      <c r="CF21">
        <v>492</v>
      </c>
      <c r="CG21" s="21">
        <v>0.62280000000000002</v>
      </c>
      <c r="CH21" s="18">
        <f t="shared" si="24"/>
        <v>0.43902439024390244</v>
      </c>
      <c r="CI21" s="17">
        <v>22</v>
      </c>
      <c r="CJ21" s="21">
        <v>2.7E-2</v>
      </c>
      <c r="CK21">
        <v>31</v>
      </c>
      <c r="CL21" s="21">
        <v>3.8199999999999998E-2</v>
      </c>
      <c r="CM21" s="20"/>
      <c r="CN21" s="20"/>
      <c r="CO21" s="16">
        <v>43570</v>
      </c>
      <c r="CP21">
        <v>259</v>
      </c>
      <c r="CQ21">
        <v>6</v>
      </c>
      <c r="CR21">
        <v>3.1</v>
      </c>
      <c r="CS21">
        <v>11.1</v>
      </c>
      <c r="CT21">
        <v>3600</v>
      </c>
      <c r="CU21">
        <v>1700</v>
      </c>
      <c r="CV21">
        <v>1100</v>
      </c>
      <c r="CW21">
        <v>338000</v>
      </c>
      <c r="CX21" s="18">
        <f t="shared" si="27"/>
        <v>1.5454545454545454</v>
      </c>
      <c r="CY21">
        <v>0</v>
      </c>
      <c r="CZ21">
        <v>0</v>
      </c>
      <c r="DA21" s="18">
        <f t="shared" si="28"/>
        <v>307.27272727272725</v>
      </c>
      <c r="DB21" s="18">
        <f t="shared" si="29"/>
        <v>36.5</v>
      </c>
      <c r="DC21" s="18">
        <f t="shared" si="30"/>
        <v>522363.63636363635</v>
      </c>
      <c r="DD21">
        <v>205</v>
      </c>
      <c r="DE21">
        <v>6.7</v>
      </c>
      <c r="DF21">
        <v>3.7</v>
      </c>
      <c r="DG21">
        <v>11.6</v>
      </c>
      <c r="DH21">
        <v>4000</v>
      </c>
      <c r="DI21">
        <v>1800</v>
      </c>
      <c r="DJ21">
        <v>1500</v>
      </c>
      <c r="DK21">
        <v>394000</v>
      </c>
      <c r="DL21" s="18">
        <f>DI21/DJ21</f>
        <v>1.2</v>
      </c>
      <c r="DM21">
        <v>0</v>
      </c>
      <c r="DN21" s="18">
        <f>DK21/DJ21</f>
        <v>262.66666666666669</v>
      </c>
      <c r="DO21">
        <f>(10*DF21)+(0.005*DJ21)</f>
        <v>44.5</v>
      </c>
      <c r="DP21">
        <f>DK21*DI21/DJ21</f>
        <v>472800</v>
      </c>
      <c r="DQ21" t="s">
        <v>278</v>
      </c>
      <c r="DR21">
        <v>1</v>
      </c>
      <c r="DS21">
        <v>181</v>
      </c>
      <c r="DT21">
        <v>7.1</v>
      </c>
      <c r="DU21">
        <v>3.9</v>
      </c>
      <c r="DV21">
        <v>12.2</v>
      </c>
      <c r="DW21">
        <v>3100</v>
      </c>
      <c r="DX21">
        <v>1400</v>
      </c>
      <c r="DY21">
        <v>1300</v>
      </c>
      <c r="DZ21">
        <v>290000</v>
      </c>
      <c r="EA21" s="18">
        <f>DX21/DY21</f>
        <v>1.0769230769230769</v>
      </c>
      <c r="EB21" s="18">
        <f>DZ21/DY21</f>
        <v>223.07692307692307</v>
      </c>
      <c r="EC21" s="18">
        <f>(10*DU21)+(0.005*DY21)</f>
        <v>45.5</v>
      </c>
      <c r="ED21" s="18">
        <f>DZ21*DX21/DY21</f>
        <v>312307.69230769231</v>
      </c>
      <c r="EE21" t="s">
        <v>278</v>
      </c>
      <c r="EF21">
        <v>1</v>
      </c>
      <c r="EG21">
        <v>16</v>
      </c>
      <c r="EH21">
        <v>1</v>
      </c>
      <c r="EI21" t="s">
        <v>335</v>
      </c>
      <c r="EJ21">
        <v>3</v>
      </c>
      <c r="EK21">
        <v>1</v>
      </c>
      <c r="EL21" t="s">
        <v>282</v>
      </c>
      <c r="EM21">
        <v>1</v>
      </c>
      <c r="EN21" s="16">
        <v>44160</v>
      </c>
      <c r="EO21">
        <v>187</v>
      </c>
      <c r="EP21">
        <v>7.6</v>
      </c>
      <c r="EQ21">
        <v>4.8</v>
      </c>
      <c r="ER21">
        <v>13.5</v>
      </c>
      <c r="ES21">
        <v>5700</v>
      </c>
      <c r="ET21">
        <v>3600</v>
      </c>
      <c r="EU21" s="17">
        <v>1500</v>
      </c>
      <c r="EV21" s="17">
        <v>337000</v>
      </c>
      <c r="EW21" s="18">
        <f>ET21/EU21</f>
        <v>2.4</v>
      </c>
      <c r="EX21">
        <v>0</v>
      </c>
      <c r="EY21">
        <v>0</v>
      </c>
      <c r="EZ21" s="18">
        <f>EV21/EU21</f>
        <v>224.66666666666666</v>
      </c>
      <c r="FA21" s="18">
        <f>(10*EQ21)+(0.005*EU21)</f>
        <v>55.5</v>
      </c>
      <c r="FB21" s="18">
        <f>EV21*ET21/EU21</f>
        <v>808800</v>
      </c>
      <c r="FC21">
        <v>0</v>
      </c>
      <c r="FD21" s="24">
        <v>0</v>
      </c>
      <c r="FF21" s="25">
        <v>44645</v>
      </c>
      <c r="FG21" s="25">
        <v>44645</v>
      </c>
      <c r="FH21" s="18">
        <f t="shared" si="17"/>
        <v>35.318275154004105</v>
      </c>
      <c r="FI21">
        <v>0</v>
      </c>
      <c r="FJ21" s="25">
        <v>44645</v>
      </c>
      <c r="FK21" s="18">
        <f t="shared" si="18"/>
        <v>35.318275154004105</v>
      </c>
      <c r="FL21" s="24">
        <v>1</v>
      </c>
      <c r="FM21" t="s">
        <v>336</v>
      </c>
    </row>
    <row r="22" spans="1:267" x14ac:dyDescent="0.3">
      <c r="A22" t="s">
        <v>337</v>
      </c>
      <c r="B22" s="31">
        <v>208</v>
      </c>
      <c r="C22">
        <v>2</v>
      </c>
      <c r="D22" s="16">
        <v>15179</v>
      </c>
      <c r="E22" s="16">
        <v>43885</v>
      </c>
      <c r="F22" s="17">
        <f t="shared" si="25"/>
        <v>78</v>
      </c>
      <c r="G22" s="17">
        <v>1</v>
      </c>
      <c r="H22">
        <v>2</v>
      </c>
      <c r="I22">
        <v>89</v>
      </c>
      <c r="J22">
        <v>1.73</v>
      </c>
      <c r="K22" s="18">
        <f t="shared" si="26"/>
        <v>29.737044338267232</v>
      </c>
      <c r="L22" s="19">
        <v>3.3000000000000002E-2</v>
      </c>
      <c r="M22">
        <v>0</v>
      </c>
      <c r="U22">
        <v>12</v>
      </c>
      <c r="V22">
        <v>1</v>
      </c>
      <c r="W22">
        <v>100</v>
      </c>
      <c r="X22">
        <v>3</v>
      </c>
      <c r="Y22">
        <v>5</v>
      </c>
      <c r="Z22">
        <v>0</v>
      </c>
      <c r="AA22">
        <v>11</v>
      </c>
      <c r="AB22">
        <v>1</v>
      </c>
      <c r="AC22">
        <v>1</v>
      </c>
      <c r="AD22">
        <v>29</v>
      </c>
      <c r="AE22">
        <v>2</v>
      </c>
      <c r="AF22">
        <v>2</v>
      </c>
      <c r="AG22">
        <v>15</v>
      </c>
      <c r="AH22">
        <v>7</v>
      </c>
      <c r="AI22">
        <v>9</v>
      </c>
      <c r="AJ22">
        <v>9</v>
      </c>
      <c r="AK22">
        <v>7</v>
      </c>
      <c r="AL22">
        <v>21</v>
      </c>
      <c r="AM22">
        <v>9</v>
      </c>
      <c r="AN22">
        <v>10</v>
      </c>
      <c r="AO22">
        <v>0</v>
      </c>
      <c r="AP22">
        <v>2</v>
      </c>
      <c r="AQ22">
        <v>2</v>
      </c>
      <c r="AR22">
        <v>2</v>
      </c>
      <c r="AS22">
        <v>100</v>
      </c>
      <c r="AT22">
        <v>1</v>
      </c>
      <c r="AU22">
        <v>0</v>
      </c>
      <c r="AV22">
        <v>0</v>
      </c>
      <c r="AW22" t="s">
        <v>264</v>
      </c>
      <c r="AX22">
        <v>0</v>
      </c>
      <c r="AY22">
        <v>4</v>
      </c>
      <c r="AZ22">
        <v>3</v>
      </c>
      <c r="BA22" t="s">
        <v>313</v>
      </c>
      <c r="BB22" t="s">
        <v>292</v>
      </c>
      <c r="BC22">
        <v>4</v>
      </c>
      <c r="BD22">
        <v>60</v>
      </c>
      <c r="BE22">
        <v>0</v>
      </c>
      <c r="BF22">
        <v>0</v>
      </c>
      <c r="BG22" t="s">
        <v>268</v>
      </c>
      <c r="BI22">
        <v>1</v>
      </c>
      <c r="BJ22">
        <v>120</v>
      </c>
      <c r="BK22">
        <v>31</v>
      </c>
      <c r="BL22">
        <v>66</v>
      </c>
      <c r="BM22">
        <v>284</v>
      </c>
      <c r="BN22">
        <v>7</v>
      </c>
      <c r="BO22">
        <v>3.2</v>
      </c>
      <c r="BP22">
        <v>56</v>
      </c>
      <c r="BQ22">
        <v>79</v>
      </c>
      <c r="BR22">
        <v>10.1</v>
      </c>
      <c r="BS22">
        <v>8900</v>
      </c>
      <c r="BT22">
        <v>6800</v>
      </c>
      <c r="BU22">
        <v>900</v>
      </c>
      <c r="BV22">
        <v>187000</v>
      </c>
      <c r="BW22" s="18">
        <f t="shared" si="0"/>
        <v>7.5555555555555554</v>
      </c>
      <c r="BX22" s="18">
        <f t="shared" si="1"/>
        <v>207.77777777777777</v>
      </c>
      <c r="BY22" s="18">
        <f t="shared" si="2"/>
        <v>36.5</v>
      </c>
      <c r="BZ22" s="18">
        <f t="shared" si="3"/>
        <v>12.5945128962073</v>
      </c>
      <c r="CA22" s="18">
        <f t="shared" si="4"/>
        <v>1412888.888888889</v>
      </c>
      <c r="CB22">
        <v>585</v>
      </c>
      <c r="CC22" s="21">
        <v>0.61670000000000003</v>
      </c>
      <c r="CD22">
        <v>325</v>
      </c>
      <c r="CE22" s="21">
        <v>0.34610000000000002</v>
      </c>
      <c r="CF22">
        <v>257</v>
      </c>
      <c r="CG22" s="21">
        <v>0.27439999999999998</v>
      </c>
      <c r="CH22" s="18">
        <f t="shared" si="24"/>
        <v>1.2645914396887159</v>
      </c>
      <c r="CI22" s="17">
        <v>124</v>
      </c>
      <c r="CJ22" s="21">
        <v>0.129</v>
      </c>
      <c r="CK22">
        <v>202</v>
      </c>
      <c r="CL22" s="21">
        <v>0.21110000000000001</v>
      </c>
      <c r="CM22">
        <v>0</v>
      </c>
      <c r="CN22">
        <v>1</v>
      </c>
      <c r="CO22" s="16">
        <v>43920</v>
      </c>
      <c r="CP22">
        <v>239</v>
      </c>
      <c r="CQ22">
        <v>6.6</v>
      </c>
      <c r="CR22">
        <v>3</v>
      </c>
      <c r="CS22">
        <v>8.6</v>
      </c>
      <c r="CT22">
        <v>10700</v>
      </c>
      <c r="CU22">
        <v>8100</v>
      </c>
      <c r="CV22">
        <v>1200</v>
      </c>
      <c r="CW22">
        <v>292000</v>
      </c>
      <c r="CX22" s="18">
        <f t="shared" si="27"/>
        <v>6.75</v>
      </c>
      <c r="CY22">
        <v>1</v>
      </c>
      <c r="CZ22">
        <v>1</v>
      </c>
      <c r="DA22" s="18">
        <f t="shared" si="28"/>
        <v>243.33333333333334</v>
      </c>
      <c r="DB22" s="18">
        <f t="shared" si="29"/>
        <v>36</v>
      </c>
      <c r="DC22" s="18">
        <f t="shared" si="30"/>
        <v>1971000</v>
      </c>
      <c r="DL22" s="18"/>
      <c r="DN22" s="18"/>
      <c r="DQ22" t="s">
        <v>327</v>
      </c>
      <c r="DS22" s="20"/>
      <c r="DT22" s="20"/>
      <c r="DU22" s="20"/>
      <c r="DV22" s="20"/>
      <c r="DW22" s="20"/>
      <c r="DX22" s="20"/>
      <c r="DY22" s="20"/>
      <c r="DZ22" s="20"/>
      <c r="EA22" s="18"/>
      <c r="EB22" s="18"/>
      <c r="EC22" s="18"/>
      <c r="ED22" s="18"/>
      <c r="EE22" t="s">
        <v>327</v>
      </c>
      <c r="EG22">
        <v>1</v>
      </c>
      <c r="EH22">
        <v>0</v>
      </c>
      <c r="EI22">
        <v>0</v>
      </c>
      <c r="EJ22">
        <v>0</v>
      </c>
      <c r="EK22">
        <v>1</v>
      </c>
      <c r="EL22" t="s">
        <v>338</v>
      </c>
      <c r="EM22">
        <v>1</v>
      </c>
      <c r="EN22" s="16">
        <v>43948</v>
      </c>
      <c r="EO22">
        <v>281</v>
      </c>
      <c r="EP22">
        <v>6.7</v>
      </c>
      <c r="EQ22">
        <v>2.9</v>
      </c>
      <c r="ER22">
        <v>8.9</v>
      </c>
      <c r="ES22">
        <v>13300</v>
      </c>
      <c r="ET22">
        <v>10900</v>
      </c>
      <c r="EU22" s="17">
        <v>1000</v>
      </c>
      <c r="EV22" s="17">
        <v>347000</v>
      </c>
      <c r="EW22" s="18">
        <f>ET22/EU22</f>
        <v>10.9</v>
      </c>
      <c r="EX22">
        <v>1</v>
      </c>
      <c r="EY22">
        <v>1</v>
      </c>
      <c r="EZ22" s="18">
        <f>EV22/EU22</f>
        <v>347</v>
      </c>
      <c r="FA22" s="18">
        <f>(10*EQ22)+(0.005*EU22)</f>
        <v>34</v>
      </c>
      <c r="FB22" s="18">
        <f>EV22*ET22/EU22</f>
        <v>3782300</v>
      </c>
      <c r="FC22">
        <v>0</v>
      </c>
      <c r="FD22">
        <v>1</v>
      </c>
      <c r="FE22" s="16">
        <v>43973</v>
      </c>
      <c r="FF22" s="16"/>
      <c r="FG22" s="16">
        <v>43948</v>
      </c>
      <c r="FH22" s="18">
        <f t="shared" si="17"/>
        <v>0.9199178644763859</v>
      </c>
      <c r="FI22">
        <v>0</v>
      </c>
      <c r="FJ22" s="16">
        <v>43973</v>
      </c>
      <c r="FK22" s="18">
        <f t="shared" si="18"/>
        <v>1.7412731006160165</v>
      </c>
      <c r="FL22">
        <v>0</v>
      </c>
      <c r="FM22" t="s">
        <v>339</v>
      </c>
      <c r="FN22">
        <v>0.11</v>
      </c>
      <c r="FO22">
        <v>0.02</v>
      </c>
      <c r="FP22">
        <v>0.08</v>
      </c>
      <c r="FQ22">
        <v>13.79</v>
      </c>
      <c r="FR22">
        <v>10.23</v>
      </c>
      <c r="FS22">
        <v>15.67</v>
      </c>
      <c r="FT22">
        <v>3.02</v>
      </c>
      <c r="FU22">
        <v>3.64</v>
      </c>
      <c r="FV22">
        <v>3.31</v>
      </c>
      <c r="FW22">
        <v>1.69</v>
      </c>
      <c r="FX22">
        <v>6.45</v>
      </c>
      <c r="FY22">
        <v>25.93</v>
      </c>
      <c r="FZ22">
        <v>59.26</v>
      </c>
      <c r="GA22">
        <v>5.56</v>
      </c>
      <c r="GB22">
        <v>64.66</v>
      </c>
      <c r="GC22">
        <v>14.78</v>
      </c>
      <c r="GD22">
        <v>13.73</v>
      </c>
      <c r="GE22">
        <v>7.75</v>
      </c>
      <c r="GF22">
        <v>10.37</v>
      </c>
      <c r="GG22">
        <v>44.19</v>
      </c>
      <c r="GH22">
        <v>16.690000000000001</v>
      </c>
      <c r="GI22">
        <v>17.14</v>
      </c>
      <c r="GJ22">
        <v>19.190000000000001</v>
      </c>
      <c r="GK22">
        <v>5.86</v>
      </c>
      <c r="GL22">
        <v>4.9800000000000004</v>
      </c>
      <c r="GM22">
        <v>65.510000000000005</v>
      </c>
      <c r="GN22">
        <v>40.79</v>
      </c>
      <c r="GO22">
        <v>22.29</v>
      </c>
      <c r="GP22">
        <v>15.83</v>
      </c>
      <c r="GQ22">
        <v>4.41</v>
      </c>
      <c r="GR22">
        <v>0.94</v>
      </c>
      <c r="GS22">
        <v>24.43</v>
      </c>
      <c r="GT22" t="s">
        <v>274</v>
      </c>
      <c r="GU22" t="s">
        <v>274</v>
      </c>
      <c r="GV22">
        <v>59.53</v>
      </c>
      <c r="GW22">
        <v>2.08</v>
      </c>
      <c r="GX22">
        <v>2.97</v>
      </c>
      <c r="GY22">
        <v>0.02</v>
      </c>
      <c r="GZ22">
        <v>0.03</v>
      </c>
      <c r="HA22">
        <v>0.35</v>
      </c>
      <c r="HB22">
        <v>6.31</v>
      </c>
      <c r="HC22">
        <v>1.93</v>
      </c>
      <c r="HD22">
        <v>2.02</v>
      </c>
      <c r="HE22">
        <v>1.67</v>
      </c>
      <c r="HF22">
        <v>6.26</v>
      </c>
      <c r="HG22">
        <v>0.85</v>
      </c>
      <c r="HH22" t="s">
        <v>274</v>
      </c>
      <c r="HI22">
        <v>0.89</v>
      </c>
      <c r="HJ22">
        <v>0</v>
      </c>
      <c r="HK22">
        <v>6.68</v>
      </c>
      <c r="HL22">
        <v>9.7899999999999991</v>
      </c>
      <c r="HM22">
        <v>1.78</v>
      </c>
      <c r="HN22">
        <v>7.12</v>
      </c>
      <c r="HO22">
        <v>124.11</v>
      </c>
      <c r="HP22">
        <v>92.07</v>
      </c>
      <c r="HQ22">
        <v>141.03</v>
      </c>
      <c r="HR22">
        <v>27.18</v>
      </c>
      <c r="HS22">
        <v>32.76</v>
      </c>
      <c r="HT22">
        <v>29.79</v>
      </c>
      <c r="HU22">
        <v>15.21</v>
      </c>
      <c r="HV22">
        <v>58.05</v>
      </c>
      <c r="HW22">
        <v>0.46155400000000002</v>
      </c>
      <c r="HX22">
        <v>1.0548280000000001</v>
      </c>
      <c r="HY22">
        <v>9.8968E-2</v>
      </c>
      <c r="HZ22">
        <v>581.94000000000005</v>
      </c>
      <c r="IA22">
        <v>133.02000000000001</v>
      </c>
      <c r="IB22">
        <v>79.900362000000001</v>
      </c>
      <c r="IC22">
        <v>45.100349999999999</v>
      </c>
      <c r="IE22">
        <v>397.71</v>
      </c>
      <c r="IF22">
        <v>150.21</v>
      </c>
      <c r="IG22">
        <v>154.26</v>
      </c>
      <c r="IH22">
        <v>172.71</v>
      </c>
      <c r="II22">
        <v>34.101683999999999</v>
      </c>
      <c r="IJ22">
        <v>28.980612000000001</v>
      </c>
      <c r="IK22">
        <v>381.22889400000003</v>
      </c>
      <c r="IL22">
        <v>367.11</v>
      </c>
      <c r="IM22">
        <v>129.714426</v>
      </c>
      <c r="IN22">
        <v>142.47</v>
      </c>
      <c r="IO22">
        <v>39.69</v>
      </c>
      <c r="IP22">
        <v>8.4600000000000009</v>
      </c>
      <c r="IQ22">
        <v>219.87</v>
      </c>
      <c r="IR22">
        <v>535.77</v>
      </c>
      <c r="IS22">
        <v>18.72</v>
      </c>
      <c r="IT22">
        <v>17.283618000000001</v>
      </c>
      <c r="IU22">
        <v>0.11638800000000001</v>
      </c>
      <c r="IV22">
        <v>0.17458199999999999</v>
      </c>
      <c r="IW22">
        <v>2.0367899999999999</v>
      </c>
      <c r="IX22">
        <v>20.5075</v>
      </c>
      <c r="IY22">
        <v>17.37</v>
      </c>
      <c r="IZ22">
        <v>18.18</v>
      </c>
      <c r="JA22">
        <v>15.03</v>
      </c>
      <c r="JB22">
        <v>20.344999999999999</v>
      </c>
      <c r="JE22">
        <v>8.01</v>
      </c>
      <c r="JF22">
        <v>0</v>
      </c>
      <c r="JG22">
        <v>21.71</v>
      </c>
    </row>
    <row r="23" spans="1:267" x14ac:dyDescent="0.3">
      <c r="A23" t="s">
        <v>340</v>
      </c>
      <c r="B23" s="31">
        <v>207</v>
      </c>
      <c r="C23">
        <v>2</v>
      </c>
      <c r="D23" s="16">
        <v>25339</v>
      </c>
      <c r="E23" s="16">
        <v>43873</v>
      </c>
      <c r="F23" s="17">
        <f t="shared" si="25"/>
        <v>50</v>
      </c>
      <c r="G23" s="17">
        <v>0</v>
      </c>
      <c r="H23">
        <v>0</v>
      </c>
      <c r="I23">
        <v>55</v>
      </c>
      <c r="J23">
        <v>1.63</v>
      </c>
      <c r="K23" s="18">
        <f t="shared" si="26"/>
        <v>20.700816741315069</v>
      </c>
      <c r="L23" s="19">
        <v>0</v>
      </c>
      <c r="M23">
        <v>0</v>
      </c>
      <c r="R23">
        <v>6</v>
      </c>
      <c r="S23">
        <v>7</v>
      </c>
      <c r="T23">
        <v>14</v>
      </c>
      <c r="AT23">
        <v>0</v>
      </c>
      <c r="AU23">
        <v>0</v>
      </c>
      <c r="AV23">
        <v>0</v>
      </c>
      <c r="AW23" t="s">
        <v>264</v>
      </c>
      <c r="AX23">
        <v>0</v>
      </c>
      <c r="AY23" t="s">
        <v>294</v>
      </c>
      <c r="AZ23" t="s">
        <v>294</v>
      </c>
      <c r="BA23" t="s">
        <v>291</v>
      </c>
      <c r="BB23" t="s">
        <v>292</v>
      </c>
      <c r="BC23">
        <v>4</v>
      </c>
      <c r="BD23">
        <v>100</v>
      </c>
      <c r="BE23">
        <v>0</v>
      </c>
      <c r="BF23">
        <v>0</v>
      </c>
      <c r="BG23" t="s">
        <v>268</v>
      </c>
      <c r="BI23">
        <v>0</v>
      </c>
      <c r="BJ23">
        <v>194</v>
      </c>
      <c r="BK23">
        <v>44</v>
      </c>
      <c r="BL23">
        <v>128</v>
      </c>
      <c r="BM23">
        <v>156</v>
      </c>
      <c r="BN23">
        <v>7.3</v>
      </c>
      <c r="BO23">
        <v>4.3</v>
      </c>
      <c r="BP23">
        <v>40</v>
      </c>
      <c r="BQ23">
        <v>2.2000000000000002</v>
      </c>
      <c r="BR23">
        <v>11.5</v>
      </c>
      <c r="BS23">
        <v>10800</v>
      </c>
      <c r="BT23">
        <v>9400</v>
      </c>
      <c r="BU23">
        <v>500</v>
      </c>
      <c r="BV23">
        <v>464000</v>
      </c>
      <c r="BW23" s="18">
        <f t="shared" si="0"/>
        <v>18.8</v>
      </c>
      <c r="BX23" s="18">
        <f t="shared" si="1"/>
        <v>928</v>
      </c>
      <c r="BY23" s="18">
        <f t="shared" si="2"/>
        <v>45.5</v>
      </c>
      <c r="BZ23" s="18">
        <f t="shared" si="3"/>
        <v>4.7347612759390847</v>
      </c>
      <c r="CA23" s="18">
        <f t="shared" si="4"/>
        <v>8723200</v>
      </c>
      <c r="CB23">
        <v>263</v>
      </c>
      <c r="CC23" s="21">
        <v>0.44979999999999998</v>
      </c>
      <c r="CD23">
        <v>155</v>
      </c>
      <c r="CE23" s="21">
        <v>0.26269999999999999</v>
      </c>
      <c r="CF23">
        <v>110</v>
      </c>
      <c r="CG23" s="21">
        <v>0.18659999999999999</v>
      </c>
      <c r="CH23" s="18">
        <f t="shared" si="24"/>
        <v>1.4090909090909092</v>
      </c>
      <c r="CI23" s="17">
        <v>136</v>
      </c>
      <c r="CJ23" s="21">
        <v>0.23300000000000001</v>
      </c>
      <c r="CK23">
        <v>149</v>
      </c>
      <c r="CL23" s="21">
        <v>0.25650000000000001</v>
      </c>
      <c r="CM23">
        <v>0</v>
      </c>
      <c r="CN23">
        <v>0</v>
      </c>
      <c r="CO23" s="16">
        <v>43945</v>
      </c>
      <c r="CP23">
        <v>138</v>
      </c>
      <c r="CQ23">
        <v>8</v>
      </c>
      <c r="CR23">
        <v>4.5</v>
      </c>
      <c r="CS23">
        <v>11.9</v>
      </c>
      <c r="CT23">
        <v>10900</v>
      </c>
      <c r="CU23">
        <v>8900</v>
      </c>
      <c r="CV23">
        <v>1200</v>
      </c>
      <c r="CW23">
        <v>465000</v>
      </c>
      <c r="CX23" s="18">
        <f t="shared" si="27"/>
        <v>7.416666666666667</v>
      </c>
      <c r="CY23">
        <v>1</v>
      </c>
      <c r="CZ23">
        <v>1</v>
      </c>
      <c r="DA23" s="18">
        <f t="shared" si="28"/>
        <v>387.5</v>
      </c>
      <c r="DB23" s="18">
        <f t="shared" si="29"/>
        <v>51</v>
      </c>
      <c r="DC23" s="18">
        <f t="shared" si="30"/>
        <v>3448750</v>
      </c>
      <c r="DD23">
        <v>188</v>
      </c>
      <c r="DE23">
        <v>7.9</v>
      </c>
      <c r="DF23">
        <v>4.5999999999999996</v>
      </c>
      <c r="DG23">
        <v>12.3</v>
      </c>
      <c r="DH23">
        <v>8600</v>
      </c>
      <c r="DI23">
        <v>6300</v>
      </c>
      <c r="DJ23">
        <v>1200</v>
      </c>
      <c r="DK23">
        <v>425000</v>
      </c>
      <c r="DL23" s="18">
        <f t="shared" ref="DL23:DL28" si="31">DI23/DJ23</f>
        <v>5.25</v>
      </c>
      <c r="DM23">
        <v>1</v>
      </c>
      <c r="DN23" s="18">
        <f t="shared" ref="DN23:DN28" si="32">DK23/DJ23</f>
        <v>354.16666666666669</v>
      </c>
      <c r="DO23">
        <f t="shared" ref="DO23:DO28" si="33">(10*DF23)+(0.005*DJ23)</f>
        <v>52</v>
      </c>
      <c r="DP23">
        <f t="shared" ref="DP23:DP28" si="34">DK23*DI23/DJ23</f>
        <v>2231250</v>
      </c>
      <c r="DQ23" t="s">
        <v>269</v>
      </c>
      <c r="DR23">
        <v>1</v>
      </c>
      <c r="DS23" s="20"/>
      <c r="DT23">
        <v>7.3</v>
      </c>
      <c r="DU23">
        <v>3.7</v>
      </c>
      <c r="DV23">
        <v>12.5</v>
      </c>
      <c r="DW23">
        <v>9200</v>
      </c>
      <c r="DX23">
        <v>7100</v>
      </c>
      <c r="DY23">
        <v>1100</v>
      </c>
      <c r="DZ23">
        <v>400000</v>
      </c>
      <c r="EA23" s="18">
        <f t="shared" ref="EA23:EA37" si="35">DX23/DY23</f>
        <v>6.4545454545454541</v>
      </c>
      <c r="EB23" s="18">
        <f t="shared" ref="EB23:EB37" si="36">DZ23/DY23</f>
        <v>363.63636363636363</v>
      </c>
      <c r="EC23" s="18">
        <f t="shared" ref="EC23:EC37" si="37">(10*DU23)+(0.005*DY23)</f>
        <v>42.5</v>
      </c>
      <c r="ED23" s="18">
        <f t="shared" ref="ED23:ED37" si="38">DZ23*DX23/DY23</f>
        <v>2581818.1818181816</v>
      </c>
      <c r="EE23" t="s">
        <v>270</v>
      </c>
      <c r="EF23">
        <v>0</v>
      </c>
      <c r="EG23">
        <v>25</v>
      </c>
      <c r="EH23">
        <v>1</v>
      </c>
      <c r="EI23" t="s">
        <v>297</v>
      </c>
      <c r="EJ23">
        <v>2</v>
      </c>
      <c r="EK23">
        <v>1</v>
      </c>
      <c r="EL23" t="s">
        <v>282</v>
      </c>
      <c r="EM23" s="24">
        <v>0</v>
      </c>
      <c r="EU23" s="17"/>
      <c r="EV23" s="17"/>
      <c r="EW23" s="18"/>
      <c r="EZ23" s="18"/>
      <c r="FA23" s="18"/>
      <c r="FB23" s="18"/>
      <c r="FC23">
        <v>0</v>
      </c>
      <c r="FD23" s="24">
        <v>0</v>
      </c>
      <c r="FF23" s="25">
        <v>45334</v>
      </c>
      <c r="FG23" s="25">
        <v>45334</v>
      </c>
      <c r="FH23" s="30">
        <f t="shared" si="17"/>
        <v>45.634496919917865</v>
      </c>
      <c r="FI23" s="24">
        <v>1</v>
      </c>
      <c r="FJ23" s="25">
        <v>45334</v>
      </c>
      <c r="FK23" s="30">
        <f t="shared" si="18"/>
        <v>45.634496919917865</v>
      </c>
      <c r="FL23" s="24">
        <v>1</v>
      </c>
    </row>
    <row r="24" spans="1:267" x14ac:dyDescent="0.3">
      <c r="A24" t="s">
        <v>341</v>
      </c>
      <c r="C24">
        <v>2</v>
      </c>
      <c r="D24" s="16">
        <v>14896</v>
      </c>
      <c r="E24" s="16">
        <v>43558</v>
      </c>
      <c r="F24" s="17">
        <f t="shared" si="25"/>
        <v>78</v>
      </c>
      <c r="G24" s="17">
        <v>1</v>
      </c>
      <c r="H24">
        <v>2</v>
      </c>
      <c r="I24">
        <v>69</v>
      </c>
      <c r="J24">
        <v>1.55</v>
      </c>
      <c r="K24" s="18">
        <f t="shared" si="26"/>
        <v>28.720083246618103</v>
      </c>
      <c r="L24" s="19">
        <v>6.7000000000000004E-2</v>
      </c>
      <c r="M24">
        <v>1</v>
      </c>
      <c r="U24">
        <v>6</v>
      </c>
      <c r="W24">
        <v>90</v>
      </c>
      <c r="X24">
        <v>1</v>
      </c>
      <c r="Z24">
        <v>0</v>
      </c>
      <c r="AA24">
        <v>7</v>
      </c>
      <c r="AB24">
        <v>2</v>
      </c>
      <c r="AC24">
        <v>2</v>
      </c>
      <c r="AD24">
        <v>22</v>
      </c>
      <c r="AE24">
        <v>2</v>
      </c>
      <c r="AF24">
        <v>2</v>
      </c>
      <c r="AG24">
        <v>22</v>
      </c>
      <c r="AH24">
        <v>10</v>
      </c>
      <c r="AI24">
        <v>4</v>
      </c>
      <c r="AJ24">
        <v>12</v>
      </c>
      <c r="AK24">
        <v>13</v>
      </c>
      <c r="AL24">
        <v>15</v>
      </c>
      <c r="AM24">
        <v>11</v>
      </c>
      <c r="AN24">
        <v>10</v>
      </c>
      <c r="AO24">
        <v>0</v>
      </c>
      <c r="AR24">
        <v>2</v>
      </c>
      <c r="AS24">
        <v>75</v>
      </c>
      <c r="AT24">
        <v>1</v>
      </c>
      <c r="AU24">
        <v>0</v>
      </c>
      <c r="AV24">
        <v>1</v>
      </c>
      <c r="AW24" t="s">
        <v>264</v>
      </c>
      <c r="AX24">
        <v>0</v>
      </c>
      <c r="AY24">
        <v>3</v>
      </c>
      <c r="AZ24">
        <v>0</v>
      </c>
      <c r="BA24" t="s">
        <v>266</v>
      </c>
      <c r="BB24" t="s">
        <v>267</v>
      </c>
      <c r="BC24">
        <v>4</v>
      </c>
      <c r="BD24">
        <v>70</v>
      </c>
      <c r="BE24">
        <v>0</v>
      </c>
      <c r="BF24">
        <v>0</v>
      </c>
      <c r="BG24" t="s">
        <v>268</v>
      </c>
      <c r="BI24">
        <v>1</v>
      </c>
      <c r="BJ24">
        <v>176</v>
      </c>
      <c r="BK24" s="20"/>
      <c r="BL24" s="20"/>
      <c r="BM24">
        <v>175</v>
      </c>
      <c r="BN24">
        <v>7.1</v>
      </c>
      <c r="BO24">
        <v>4.3</v>
      </c>
      <c r="BP24" s="20"/>
      <c r="BQ24" s="20"/>
      <c r="BR24">
        <v>11.5</v>
      </c>
      <c r="BS24">
        <v>10600</v>
      </c>
      <c r="BT24">
        <v>7300</v>
      </c>
      <c r="BU24">
        <v>1200</v>
      </c>
      <c r="BV24">
        <v>158000</v>
      </c>
      <c r="BW24" s="18">
        <f t="shared" si="0"/>
        <v>6.083333333333333</v>
      </c>
      <c r="BX24" s="18">
        <f t="shared" si="1"/>
        <v>131.66666666666666</v>
      </c>
      <c r="BY24" s="18">
        <f t="shared" si="2"/>
        <v>49</v>
      </c>
      <c r="BZ24" s="18">
        <f t="shared" si="3"/>
        <v>20.300771171582113</v>
      </c>
      <c r="CA24" s="18">
        <f t="shared" si="4"/>
        <v>961166.66666666663</v>
      </c>
      <c r="CB24" s="20"/>
      <c r="CC24" s="20"/>
      <c r="CD24" s="20"/>
      <c r="CE24" s="20"/>
      <c r="CF24" s="20"/>
      <c r="CG24" s="20"/>
      <c r="CH24" s="29"/>
      <c r="CI24" s="20"/>
      <c r="CJ24" s="20"/>
      <c r="CK24" s="20"/>
      <c r="CL24" s="20"/>
      <c r="CM24" s="20"/>
      <c r="CN24" s="20"/>
      <c r="CO24" s="16">
        <v>43641</v>
      </c>
      <c r="CP24">
        <v>220</v>
      </c>
      <c r="CQ24">
        <v>7.2</v>
      </c>
      <c r="CR24">
        <v>4.2</v>
      </c>
      <c r="CS24">
        <v>10.199999999999999</v>
      </c>
      <c r="CT24">
        <v>13800</v>
      </c>
      <c r="CU24">
        <v>9300</v>
      </c>
      <c r="CV24">
        <v>1600</v>
      </c>
      <c r="CW24">
        <v>205000</v>
      </c>
      <c r="CX24" s="18">
        <f t="shared" si="27"/>
        <v>5.8125</v>
      </c>
      <c r="CY24">
        <v>1</v>
      </c>
      <c r="CZ24">
        <v>1</v>
      </c>
      <c r="DA24" s="18">
        <f t="shared" si="28"/>
        <v>128.125</v>
      </c>
      <c r="DB24" s="18">
        <f t="shared" si="29"/>
        <v>50</v>
      </c>
      <c r="DC24" s="18">
        <f t="shared" si="30"/>
        <v>1191562.5</v>
      </c>
      <c r="DD24">
        <v>213</v>
      </c>
      <c r="DE24">
        <v>6.9</v>
      </c>
      <c r="DF24">
        <v>4.4000000000000004</v>
      </c>
      <c r="DG24">
        <v>10.4</v>
      </c>
      <c r="DH24">
        <v>12500</v>
      </c>
      <c r="DI24">
        <v>8500</v>
      </c>
      <c r="DJ24">
        <v>1500</v>
      </c>
      <c r="DK24">
        <v>217000</v>
      </c>
      <c r="DL24" s="18">
        <f t="shared" si="31"/>
        <v>5.666666666666667</v>
      </c>
      <c r="DM24">
        <v>1</v>
      </c>
      <c r="DN24" s="18">
        <f t="shared" si="32"/>
        <v>144.66666666666666</v>
      </c>
      <c r="DO24">
        <f t="shared" si="33"/>
        <v>51.5</v>
      </c>
      <c r="DP24">
        <f t="shared" si="34"/>
        <v>1229666.6666666667</v>
      </c>
      <c r="DQ24" t="s">
        <v>310</v>
      </c>
      <c r="DR24">
        <v>3</v>
      </c>
      <c r="DS24" s="20"/>
      <c r="DT24">
        <v>6.4</v>
      </c>
      <c r="DU24">
        <v>3.9</v>
      </c>
      <c r="DV24">
        <v>9.9</v>
      </c>
      <c r="DW24">
        <v>10000</v>
      </c>
      <c r="DX24">
        <v>7500</v>
      </c>
      <c r="DY24">
        <v>800</v>
      </c>
      <c r="DZ24">
        <v>216000</v>
      </c>
      <c r="EA24" s="18">
        <f t="shared" si="35"/>
        <v>9.375</v>
      </c>
      <c r="EB24" s="18">
        <f t="shared" si="36"/>
        <v>270</v>
      </c>
      <c r="EC24" s="18">
        <f t="shared" si="37"/>
        <v>43</v>
      </c>
      <c r="ED24" s="18">
        <f t="shared" si="38"/>
        <v>2025000</v>
      </c>
      <c r="EE24" t="s">
        <v>310</v>
      </c>
      <c r="EF24">
        <v>3</v>
      </c>
      <c r="EG24">
        <v>3</v>
      </c>
      <c r="EH24">
        <v>0</v>
      </c>
      <c r="EI24">
        <v>0</v>
      </c>
      <c r="EJ24">
        <v>0</v>
      </c>
      <c r="EK24">
        <v>1</v>
      </c>
      <c r="EL24" t="s">
        <v>288</v>
      </c>
      <c r="EM24">
        <v>1</v>
      </c>
      <c r="EN24" s="16">
        <v>44065</v>
      </c>
      <c r="EO24" s="20"/>
      <c r="EP24">
        <v>6.4</v>
      </c>
      <c r="EQ24">
        <v>3.9</v>
      </c>
      <c r="ER24">
        <v>9.9</v>
      </c>
      <c r="ES24">
        <v>10000</v>
      </c>
      <c r="ET24">
        <v>7500</v>
      </c>
      <c r="EU24" s="17">
        <v>800</v>
      </c>
      <c r="EV24" s="17">
        <v>216000</v>
      </c>
      <c r="EW24" s="18">
        <f>ET24/EU24</f>
        <v>9.375</v>
      </c>
      <c r="EX24">
        <v>1</v>
      </c>
      <c r="EY24">
        <v>1</v>
      </c>
      <c r="EZ24" s="18">
        <f>EV24/EU24</f>
        <v>270</v>
      </c>
      <c r="FA24" s="18">
        <f>(10*EQ24)+(0.005*EU24)</f>
        <v>43</v>
      </c>
      <c r="FB24" s="18">
        <f>EV24*ET24/EU24</f>
        <v>2025000</v>
      </c>
      <c r="FC24">
        <v>0</v>
      </c>
      <c r="FD24">
        <v>1</v>
      </c>
      <c r="FE24" s="16">
        <v>43816</v>
      </c>
      <c r="FG24" s="16">
        <v>43699</v>
      </c>
      <c r="FH24" s="18">
        <f t="shared" si="17"/>
        <v>1.9055441478439425</v>
      </c>
      <c r="FI24">
        <v>0</v>
      </c>
      <c r="FJ24" s="16">
        <v>43816</v>
      </c>
      <c r="FK24" s="18">
        <f t="shared" si="18"/>
        <v>5.7494866529774127</v>
      </c>
      <c r="FL24">
        <v>0</v>
      </c>
    </row>
    <row r="25" spans="1:267" x14ac:dyDescent="0.3">
      <c r="A25" t="s">
        <v>342</v>
      </c>
      <c r="C25">
        <v>2</v>
      </c>
      <c r="D25" s="16">
        <v>17127</v>
      </c>
      <c r="E25" s="16">
        <v>43915</v>
      </c>
      <c r="F25" s="17">
        <f t="shared" si="25"/>
        <v>73</v>
      </c>
      <c r="G25" s="17">
        <v>1</v>
      </c>
      <c r="H25">
        <v>1</v>
      </c>
      <c r="I25">
        <v>102</v>
      </c>
      <c r="J25">
        <v>1.91</v>
      </c>
      <c r="K25" s="18">
        <f t="shared" si="26"/>
        <v>27.959759875003428</v>
      </c>
      <c r="L25" s="19">
        <v>0.01</v>
      </c>
      <c r="M25">
        <v>0</v>
      </c>
      <c r="V25">
        <v>1</v>
      </c>
      <c r="W25">
        <v>100</v>
      </c>
      <c r="AA25">
        <v>13</v>
      </c>
      <c r="AE25">
        <v>2</v>
      </c>
      <c r="AF25">
        <v>2</v>
      </c>
      <c r="AL25">
        <v>5</v>
      </c>
      <c r="AM25">
        <v>7</v>
      </c>
      <c r="AN25">
        <v>2</v>
      </c>
      <c r="AO25">
        <v>0</v>
      </c>
      <c r="AR25">
        <v>1</v>
      </c>
      <c r="AS25">
        <v>83</v>
      </c>
      <c r="AT25">
        <v>0</v>
      </c>
      <c r="AU25">
        <v>0</v>
      </c>
      <c r="AV25">
        <v>0</v>
      </c>
      <c r="AW25" t="s">
        <v>285</v>
      </c>
      <c r="AX25">
        <v>1</v>
      </c>
      <c r="AY25">
        <v>3</v>
      </c>
      <c r="AZ25">
        <v>2</v>
      </c>
      <c r="BA25" t="s">
        <v>266</v>
      </c>
      <c r="BB25" t="s">
        <v>267</v>
      </c>
      <c r="BC25">
        <v>4</v>
      </c>
      <c r="BD25">
        <v>70</v>
      </c>
      <c r="BI25">
        <v>0</v>
      </c>
      <c r="BJ25">
        <v>160</v>
      </c>
      <c r="BK25" s="20"/>
      <c r="BL25" s="20"/>
      <c r="BM25">
        <v>195</v>
      </c>
      <c r="BN25">
        <v>7.3</v>
      </c>
      <c r="BO25">
        <v>4.0999999999999996</v>
      </c>
      <c r="BP25">
        <v>47</v>
      </c>
      <c r="BQ25" s="20"/>
      <c r="BR25">
        <v>12.6</v>
      </c>
      <c r="BS25">
        <v>7700</v>
      </c>
      <c r="BT25">
        <v>4800</v>
      </c>
      <c r="BU25">
        <v>1900</v>
      </c>
      <c r="BV25">
        <v>248000</v>
      </c>
      <c r="BW25" s="18">
        <f t="shared" si="0"/>
        <v>2.5263157894736841</v>
      </c>
      <c r="BX25" s="18">
        <f t="shared" si="1"/>
        <v>130.52631578947367</v>
      </c>
      <c r="BY25" s="18">
        <f t="shared" si="2"/>
        <v>50.5</v>
      </c>
      <c r="BZ25" s="18">
        <f t="shared" si="3"/>
        <v>45.376360297140977</v>
      </c>
      <c r="CA25" s="18">
        <f t="shared" si="4"/>
        <v>626526.31578947371</v>
      </c>
      <c r="CB25">
        <v>1532</v>
      </c>
      <c r="CC25" s="21">
        <v>0.71079999999999999</v>
      </c>
      <c r="CD25">
        <v>877</v>
      </c>
      <c r="CE25" s="21">
        <v>0.41020000000000001</v>
      </c>
      <c r="CF25">
        <v>634</v>
      </c>
      <c r="CG25" s="21">
        <v>0.29670000000000002</v>
      </c>
      <c r="CH25" s="18">
        <f>CD25/CF25</f>
        <v>1.3832807570977919</v>
      </c>
      <c r="CI25" s="17">
        <v>192</v>
      </c>
      <c r="CJ25" s="21">
        <v>8.7999999999999995E-2</v>
      </c>
      <c r="CK25">
        <v>400</v>
      </c>
      <c r="CL25" s="21">
        <v>0.184</v>
      </c>
      <c r="CM25" s="20"/>
      <c r="CN25" s="20"/>
      <c r="CO25" s="16">
        <v>43943</v>
      </c>
      <c r="CP25">
        <v>179</v>
      </c>
      <c r="CQ25">
        <v>7.3</v>
      </c>
      <c r="CR25">
        <v>3.8</v>
      </c>
      <c r="CS25">
        <v>12.5</v>
      </c>
      <c r="CT25">
        <v>7400</v>
      </c>
      <c r="CU25">
        <v>4600</v>
      </c>
      <c r="CV25">
        <v>1800</v>
      </c>
      <c r="CW25">
        <v>304000</v>
      </c>
      <c r="CX25" s="18">
        <f t="shared" si="27"/>
        <v>2.5555555555555554</v>
      </c>
      <c r="CY25">
        <v>0</v>
      </c>
      <c r="CZ25">
        <v>0</v>
      </c>
      <c r="DA25" s="18">
        <f t="shared" si="28"/>
        <v>168.88888888888889</v>
      </c>
      <c r="DB25" s="18">
        <f t="shared" si="29"/>
        <v>47</v>
      </c>
      <c r="DC25" s="18">
        <f t="shared" si="30"/>
        <v>776888.88888888888</v>
      </c>
      <c r="DD25">
        <v>360</v>
      </c>
      <c r="DE25">
        <v>7.7</v>
      </c>
      <c r="DF25">
        <v>3.9</v>
      </c>
      <c r="DG25">
        <v>13.4</v>
      </c>
      <c r="DH25">
        <v>6400</v>
      </c>
      <c r="DI25">
        <v>3600</v>
      </c>
      <c r="DJ25">
        <v>1800</v>
      </c>
      <c r="DK25">
        <v>194000</v>
      </c>
      <c r="DL25" s="18">
        <f t="shared" si="31"/>
        <v>2</v>
      </c>
      <c r="DM25">
        <v>0</v>
      </c>
      <c r="DN25" s="18">
        <f t="shared" si="32"/>
        <v>107.77777777777777</v>
      </c>
      <c r="DO25">
        <f t="shared" si="33"/>
        <v>48</v>
      </c>
      <c r="DP25">
        <f t="shared" si="34"/>
        <v>388000</v>
      </c>
      <c r="DQ25" t="s">
        <v>269</v>
      </c>
      <c r="DR25">
        <v>2</v>
      </c>
      <c r="DS25">
        <v>360</v>
      </c>
      <c r="DT25">
        <v>7.7</v>
      </c>
      <c r="DU25">
        <v>3.9</v>
      </c>
      <c r="DV25">
        <v>13.4</v>
      </c>
      <c r="DW25">
        <v>6400</v>
      </c>
      <c r="DX25">
        <v>3600</v>
      </c>
      <c r="DY25">
        <v>1800</v>
      </c>
      <c r="DZ25">
        <v>194000</v>
      </c>
      <c r="EA25" s="18">
        <f t="shared" si="35"/>
        <v>2</v>
      </c>
      <c r="EB25" s="18">
        <f t="shared" si="36"/>
        <v>107.77777777777777</v>
      </c>
      <c r="EC25" s="18">
        <f t="shared" si="37"/>
        <v>48</v>
      </c>
      <c r="ED25" s="18">
        <f t="shared" si="38"/>
        <v>388000</v>
      </c>
      <c r="EE25" t="s">
        <v>278</v>
      </c>
      <c r="EF25">
        <v>1</v>
      </c>
      <c r="EG25">
        <v>5</v>
      </c>
      <c r="EH25">
        <v>1</v>
      </c>
      <c r="EI25" t="s">
        <v>297</v>
      </c>
      <c r="EJ25">
        <v>3</v>
      </c>
      <c r="EK25">
        <v>1</v>
      </c>
      <c r="EL25" t="s">
        <v>282</v>
      </c>
      <c r="EM25">
        <v>1</v>
      </c>
      <c r="EN25" s="16">
        <v>44164</v>
      </c>
      <c r="EO25">
        <v>270</v>
      </c>
      <c r="EP25">
        <v>6.2</v>
      </c>
      <c r="EQ25">
        <v>3.3</v>
      </c>
      <c r="ER25">
        <v>12</v>
      </c>
      <c r="ES25">
        <v>6600</v>
      </c>
      <c r="ET25">
        <v>4400</v>
      </c>
      <c r="EU25" s="17">
        <v>1400</v>
      </c>
      <c r="EV25" s="17">
        <v>180000</v>
      </c>
      <c r="EW25" s="18">
        <f>ET25/EU25</f>
        <v>3.1428571428571428</v>
      </c>
      <c r="EX25">
        <v>0</v>
      </c>
      <c r="EY25">
        <v>0</v>
      </c>
      <c r="EZ25" s="18">
        <f>EV25/EU25</f>
        <v>128.57142857142858</v>
      </c>
      <c r="FA25" s="18">
        <f>(10*EQ25)+(0.005*EU25)</f>
        <v>40</v>
      </c>
      <c r="FB25" s="18">
        <f>EV25*ET25/EU25</f>
        <v>565714.28571428568</v>
      </c>
      <c r="FC25">
        <v>1</v>
      </c>
      <c r="FD25">
        <v>1</v>
      </c>
      <c r="FE25" s="16">
        <v>44615</v>
      </c>
      <c r="FF25" s="16">
        <v>44615</v>
      </c>
      <c r="FG25" s="16">
        <v>44164</v>
      </c>
      <c r="FH25" s="18">
        <f t="shared" si="17"/>
        <v>7.2607802874743328</v>
      </c>
      <c r="FI25">
        <v>0</v>
      </c>
      <c r="FJ25" s="16">
        <v>44615</v>
      </c>
      <c r="FK25" s="18">
        <f t="shared" si="18"/>
        <v>22.078028747433265</v>
      </c>
      <c r="FL25">
        <v>0</v>
      </c>
    </row>
    <row r="26" spans="1:267" x14ac:dyDescent="0.3">
      <c r="A26" t="s">
        <v>343</v>
      </c>
      <c r="C26">
        <v>2</v>
      </c>
      <c r="D26" s="16">
        <v>21648</v>
      </c>
      <c r="E26" s="16">
        <v>43635</v>
      </c>
      <c r="F26" s="17">
        <f t="shared" si="25"/>
        <v>60</v>
      </c>
      <c r="G26" s="17">
        <v>0</v>
      </c>
      <c r="H26">
        <v>1</v>
      </c>
      <c r="I26">
        <v>67</v>
      </c>
      <c r="J26">
        <v>1.73</v>
      </c>
      <c r="K26" s="18">
        <f t="shared" si="26"/>
        <v>22.386314277122523</v>
      </c>
      <c r="L26" s="19">
        <v>0.13</v>
      </c>
      <c r="M26">
        <v>1</v>
      </c>
      <c r="N26">
        <v>1</v>
      </c>
      <c r="T26">
        <v>8</v>
      </c>
      <c r="AR26">
        <v>1</v>
      </c>
      <c r="AS26">
        <v>40</v>
      </c>
      <c r="AT26">
        <v>0</v>
      </c>
      <c r="AU26">
        <v>0</v>
      </c>
      <c r="AV26">
        <v>0</v>
      </c>
      <c r="AW26" t="s">
        <v>264</v>
      </c>
      <c r="AX26">
        <v>0</v>
      </c>
      <c r="AY26">
        <v>3</v>
      </c>
      <c r="AZ26">
        <v>3</v>
      </c>
      <c r="BA26" t="s">
        <v>266</v>
      </c>
      <c r="BB26" t="s">
        <v>267</v>
      </c>
      <c r="BC26">
        <v>4</v>
      </c>
      <c r="BD26">
        <v>100</v>
      </c>
      <c r="BE26">
        <v>0</v>
      </c>
      <c r="BF26">
        <v>0</v>
      </c>
      <c r="BG26" t="s">
        <v>268</v>
      </c>
      <c r="BI26">
        <v>0</v>
      </c>
      <c r="BJ26">
        <v>111</v>
      </c>
      <c r="BK26" s="20"/>
      <c r="BL26" s="20"/>
      <c r="BM26">
        <v>326</v>
      </c>
      <c r="BN26">
        <v>6.4</v>
      </c>
      <c r="BO26">
        <v>3</v>
      </c>
      <c r="BP26">
        <v>68</v>
      </c>
      <c r="BQ26" s="20"/>
      <c r="BR26">
        <v>13.5</v>
      </c>
      <c r="BS26">
        <v>6800</v>
      </c>
      <c r="BT26">
        <v>5400</v>
      </c>
      <c r="BU26">
        <v>700</v>
      </c>
      <c r="BV26">
        <v>335000</v>
      </c>
      <c r="BW26" s="18">
        <f t="shared" si="0"/>
        <v>7.7142857142857144</v>
      </c>
      <c r="BX26" s="18">
        <f t="shared" si="1"/>
        <v>478.57142857142856</v>
      </c>
      <c r="BY26" s="18">
        <f t="shared" si="2"/>
        <v>33.5</v>
      </c>
      <c r="BZ26" s="18">
        <f t="shared" si="3"/>
        <v>8.7057888855476477</v>
      </c>
      <c r="CA26" s="18">
        <f t="shared" si="4"/>
        <v>2584285.7142857141</v>
      </c>
      <c r="CB26" s="20"/>
      <c r="CC26" s="20"/>
      <c r="CD26" s="20"/>
      <c r="CE26" s="20"/>
      <c r="CF26" s="20"/>
      <c r="CG26" s="20"/>
      <c r="CH26" s="29"/>
      <c r="CI26" s="20"/>
      <c r="CJ26" s="20"/>
      <c r="CK26" s="20"/>
      <c r="CL26" s="20"/>
      <c r="CM26" s="20"/>
      <c r="CN26" s="20"/>
      <c r="CO26" s="16">
        <v>43655</v>
      </c>
      <c r="CQ26">
        <v>6.8</v>
      </c>
      <c r="CR26">
        <v>3.6</v>
      </c>
      <c r="CS26">
        <v>16</v>
      </c>
      <c r="CT26">
        <v>4600</v>
      </c>
      <c r="CU26">
        <v>3000</v>
      </c>
      <c r="CV26">
        <v>1100</v>
      </c>
      <c r="CW26">
        <v>274000</v>
      </c>
      <c r="CX26" s="18">
        <f t="shared" si="27"/>
        <v>2.7272727272727271</v>
      </c>
      <c r="CY26">
        <v>0</v>
      </c>
      <c r="CZ26">
        <v>0</v>
      </c>
      <c r="DA26" s="18">
        <f t="shared" si="28"/>
        <v>249.09090909090909</v>
      </c>
      <c r="DB26" s="18">
        <f t="shared" si="29"/>
        <v>41.5</v>
      </c>
      <c r="DC26" s="18">
        <f t="shared" si="30"/>
        <v>747272.72727272729</v>
      </c>
      <c r="DD26" s="20"/>
      <c r="DE26">
        <v>7.8</v>
      </c>
      <c r="DF26">
        <v>3.6</v>
      </c>
      <c r="DG26">
        <v>15.8</v>
      </c>
      <c r="DH26">
        <v>5400</v>
      </c>
      <c r="DI26">
        <v>3700</v>
      </c>
      <c r="DJ26">
        <v>1000</v>
      </c>
      <c r="DK26">
        <v>237000</v>
      </c>
      <c r="DL26" s="18">
        <f t="shared" si="31"/>
        <v>3.7</v>
      </c>
      <c r="DM26">
        <v>0</v>
      </c>
      <c r="DN26" s="18">
        <f t="shared" si="32"/>
        <v>237</v>
      </c>
      <c r="DO26">
        <f t="shared" si="33"/>
        <v>41</v>
      </c>
      <c r="DP26">
        <f t="shared" si="34"/>
        <v>876900</v>
      </c>
      <c r="DQ26" t="s">
        <v>278</v>
      </c>
      <c r="DR26">
        <v>1</v>
      </c>
      <c r="DS26" s="20"/>
      <c r="DT26" s="20"/>
      <c r="DU26">
        <v>3.1</v>
      </c>
      <c r="DV26">
        <v>14.9</v>
      </c>
      <c r="DW26">
        <v>4500</v>
      </c>
      <c r="DX26">
        <v>2900</v>
      </c>
      <c r="DY26">
        <v>1000</v>
      </c>
      <c r="DZ26">
        <v>220000</v>
      </c>
      <c r="EA26" s="18">
        <f t="shared" si="35"/>
        <v>2.9</v>
      </c>
      <c r="EB26" s="18">
        <f t="shared" si="36"/>
        <v>220</v>
      </c>
      <c r="EC26" s="18">
        <f t="shared" si="37"/>
        <v>36</v>
      </c>
      <c r="ED26" s="18">
        <f t="shared" si="38"/>
        <v>638000</v>
      </c>
      <c r="EE26" t="s">
        <v>278</v>
      </c>
      <c r="EF26">
        <v>1</v>
      </c>
      <c r="EG26">
        <v>8</v>
      </c>
      <c r="EH26">
        <v>0</v>
      </c>
      <c r="EI26">
        <v>0</v>
      </c>
      <c r="EJ26">
        <v>0</v>
      </c>
      <c r="EK26">
        <v>1</v>
      </c>
      <c r="EL26" t="s">
        <v>344</v>
      </c>
      <c r="EM26">
        <v>0</v>
      </c>
      <c r="EU26" s="17"/>
      <c r="EV26" s="17"/>
      <c r="EW26" s="18"/>
      <c r="EZ26" s="18"/>
      <c r="FA26" s="18"/>
      <c r="FB26" s="18"/>
      <c r="FD26">
        <v>1</v>
      </c>
      <c r="FE26" s="16">
        <v>43939</v>
      </c>
      <c r="FG26" s="16">
        <v>43939</v>
      </c>
      <c r="FH26" s="18">
        <f t="shared" si="17"/>
        <v>9.330595482546201</v>
      </c>
      <c r="FI26">
        <v>1</v>
      </c>
      <c r="FJ26" s="16">
        <v>43939</v>
      </c>
      <c r="FK26" s="18">
        <f t="shared" si="18"/>
        <v>9.330595482546201</v>
      </c>
      <c r="FL26">
        <v>0</v>
      </c>
    </row>
    <row r="27" spans="1:267" x14ac:dyDescent="0.3">
      <c r="A27" t="s">
        <v>345</v>
      </c>
      <c r="C27">
        <v>1</v>
      </c>
      <c r="D27" s="16">
        <v>17578</v>
      </c>
      <c r="E27" s="16">
        <v>43243</v>
      </c>
      <c r="F27" s="17">
        <f t="shared" si="25"/>
        <v>70</v>
      </c>
      <c r="G27" s="17">
        <v>1</v>
      </c>
      <c r="H27">
        <v>1</v>
      </c>
      <c r="I27">
        <v>64.7</v>
      </c>
      <c r="J27">
        <v>1.6</v>
      </c>
      <c r="K27" s="18">
        <f t="shared" si="26"/>
        <v>25.273437499999996</v>
      </c>
      <c r="L27" s="19">
        <v>0.03</v>
      </c>
      <c r="M27">
        <v>0</v>
      </c>
      <c r="AT27">
        <v>0</v>
      </c>
      <c r="AU27">
        <v>0</v>
      </c>
      <c r="AV27">
        <v>0</v>
      </c>
      <c r="AW27" t="s">
        <v>264</v>
      </c>
      <c r="AX27">
        <v>0</v>
      </c>
      <c r="AY27" s="20"/>
      <c r="AZ27" s="20"/>
      <c r="BA27" s="20"/>
      <c r="BB27" t="s">
        <v>267</v>
      </c>
      <c r="BC27">
        <v>4</v>
      </c>
      <c r="BD27">
        <v>90</v>
      </c>
      <c r="BE27" t="s">
        <v>346</v>
      </c>
      <c r="BF27" t="s">
        <v>347</v>
      </c>
      <c r="BG27" t="s">
        <v>268</v>
      </c>
      <c r="BI27">
        <v>0</v>
      </c>
      <c r="BJ27">
        <v>276</v>
      </c>
      <c r="BK27">
        <v>257</v>
      </c>
      <c r="BL27" s="20"/>
      <c r="BM27" s="20"/>
      <c r="BN27">
        <v>7</v>
      </c>
      <c r="BO27">
        <v>3.9</v>
      </c>
      <c r="BP27" s="20"/>
      <c r="BQ27" s="20"/>
      <c r="BR27">
        <v>14.1</v>
      </c>
      <c r="BS27">
        <v>6000</v>
      </c>
      <c r="BT27">
        <v>3500</v>
      </c>
      <c r="BU27">
        <v>2000</v>
      </c>
      <c r="BV27">
        <v>143000</v>
      </c>
      <c r="BW27" s="18">
        <f t="shared" si="0"/>
        <v>1.75</v>
      </c>
      <c r="BX27" s="18">
        <f t="shared" si="1"/>
        <v>71.5</v>
      </c>
      <c r="BY27" s="18">
        <f t="shared" si="2"/>
        <v>49</v>
      </c>
      <c r="BZ27" s="18">
        <f t="shared" si="3"/>
        <v>56.323660714285708</v>
      </c>
      <c r="CA27" s="18">
        <f t="shared" si="4"/>
        <v>250250</v>
      </c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16">
        <v>43662</v>
      </c>
      <c r="CP27">
        <v>212</v>
      </c>
      <c r="CQ27">
        <v>7.4</v>
      </c>
      <c r="CR27">
        <v>3.9</v>
      </c>
      <c r="CS27">
        <v>12.9</v>
      </c>
      <c r="CT27">
        <v>6000</v>
      </c>
      <c r="CU27">
        <v>3000</v>
      </c>
      <c r="CV27">
        <v>2200</v>
      </c>
      <c r="CW27">
        <v>277000</v>
      </c>
      <c r="CX27" s="18">
        <f t="shared" si="27"/>
        <v>1.3636363636363635</v>
      </c>
      <c r="CY27">
        <v>0</v>
      </c>
      <c r="CZ27">
        <v>0</v>
      </c>
      <c r="DA27" s="18">
        <f t="shared" si="28"/>
        <v>125.90909090909091</v>
      </c>
      <c r="DB27" s="18">
        <f t="shared" si="29"/>
        <v>50</v>
      </c>
      <c r="DC27" s="18">
        <f t="shared" si="30"/>
        <v>377727.27272727271</v>
      </c>
      <c r="DD27" s="20"/>
      <c r="DE27">
        <v>7.4</v>
      </c>
      <c r="DF27">
        <v>4</v>
      </c>
      <c r="DG27">
        <v>13.2</v>
      </c>
      <c r="DH27">
        <v>5100</v>
      </c>
      <c r="DI27">
        <v>2400</v>
      </c>
      <c r="DJ27">
        <v>2100</v>
      </c>
      <c r="DK27">
        <v>240000</v>
      </c>
      <c r="DL27" s="18">
        <f t="shared" si="31"/>
        <v>1.1428571428571428</v>
      </c>
      <c r="DM27">
        <v>0</v>
      </c>
      <c r="DN27" s="18">
        <f t="shared" si="32"/>
        <v>114.28571428571429</v>
      </c>
      <c r="DO27">
        <f t="shared" si="33"/>
        <v>50.5</v>
      </c>
      <c r="DP27">
        <f t="shared" si="34"/>
        <v>274285.71428571426</v>
      </c>
      <c r="DQ27" t="s">
        <v>269</v>
      </c>
      <c r="DR27">
        <v>2</v>
      </c>
      <c r="DS27">
        <v>207</v>
      </c>
      <c r="DT27">
        <v>7.7</v>
      </c>
      <c r="DU27">
        <v>4.0999999999999996</v>
      </c>
      <c r="DV27">
        <v>13.8</v>
      </c>
      <c r="DW27">
        <v>4300</v>
      </c>
      <c r="DX27">
        <v>2200</v>
      </c>
      <c r="DY27">
        <v>1600</v>
      </c>
      <c r="DZ27">
        <v>234000</v>
      </c>
      <c r="EA27" s="18">
        <f t="shared" si="35"/>
        <v>1.375</v>
      </c>
      <c r="EB27" s="18">
        <f t="shared" si="36"/>
        <v>146.25</v>
      </c>
      <c r="EC27" s="18">
        <f t="shared" si="37"/>
        <v>49</v>
      </c>
      <c r="ED27" s="18">
        <f t="shared" si="38"/>
        <v>321750</v>
      </c>
      <c r="EE27" t="s">
        <v>269</v>
      </c>
      <c r="EF27">
        <v>2</v>
      </c>
      <c r="EG27">
        <v>8</v>
      </c>
      <c r="EH27">
        <v>0</v>
      </c>
      <c r="EI27">
        <v>0</v>
      </c>
      <c r="EJ27">
        <v>0</v>
      </c>
      <c r="EK27">
        <v>1</v>
      </c>
      <c r="EL27" t="s">
        <v>288</v>
      </c>
      <c r="EM27">
        <v>1</v>
      </c>
      <c r="EN27" s="16">
        <v>43879</v>
      </c>
      <c r="EO27" s="22"/>
      <c r="EP27">
        <v>7.1</v>
      </c>
      <c r="EQ27">
        <v>3.9</v>
      </c>
      <c r="ER27">
        <v>13.6</v>
      </c>
      <c r="ES27">
        <v>5000</v>
      </c>
      <c r="ET27">
        <v>2900</v>
      </c>
      <c r="EU27" s="17">
        <v>1500</v>
      </c>
      <c r="EV27" s="17">
        <v>258000</v>
      </c>
      <c r="EW27" s="18">
        <f>ET27/EU27</f>
        <v>1.9333333333333333</v>
      </c>
      <c r="EX27">
        <v>0</v>
      </c>
      <c r="EY27">
        <v>0</v>
      </c>
      <c r="EZ27" s="18">
        <f>EV27/EU27</f>
        <v>172</v>
      </c>
      <c r="FA27" s="18">
        <f>(10*EQ27)+(0.005*EU27)</f>
        <v>46.5</v>
      </c>
      <c r="FB27" s="18">
        <f>EV27*ET27/EU27</f>
        <v>498800</v>
      </c>
      <c r="FC27">
        <v>1</v>
      </c>
      <c r="FD27">
        <v>1</v>
      </c>
      <c r="FE27" s="16">
        <v>44153</v>
      </c>
      <c r="FF27" s="16"/>
      <c r="FG27" s="16">
        <v>43879</v>
      </c>
      <c r="FH27" s="18">
        <f t="shared" si="17"/>
        <v>7.1293634496919918</v>
      </c>
      <c r="FI27">
        <v>0</v>
      </c>
      <c r="FJ27" s="16">
        <v>44153</v>
      </c>
      <c r="FK27" s="18">
        <f t="shared" si="18"/>
        <v>16.131416837782339</v>
      </c>
      <c r="FL27">
        <v>0</v>
      </c>
      <c r="FM27" t="s">
        <v>348</v>
      </c>
    </row>
    <row r="28" spans="1:267" x14ac:dyDescent="0.3">
      <c r="A28" t="s">
        <v>349</v>
      </c>
      <c r="B28" s="31">
        <v>203</v>
      </c>
      <c r="C28">
        <v>2</v>
      </c>
      <c r="D28" s="16">
        <v>20539</v>
      </c>
      <c r="E28" s="16">
        <v>43998</v>
      </c>
      <c r="F28" s="17">
        <f t="shared" si="25"/>
        <v>64</v>
      </c>
      <c r="G28" s="17">
        <v>0</v>
      </c>
      <c r="H28">
        <v>1</v>
      </c>
      <c r="I28">
        <v>47</v>
      </c>
      <c r="J28">
        <v>1.6</v>
      </c>
      <c r="K28" s="18">
        <f t="shared" si="26"/>
        <v>18.359374999999996</v>
      </c>
      <c r="L28" s="19">
        <v>3.1E-2</v>
      </c>
      <c r="M28">
        <v>0</v>
      </c>
      <c r="N28">
        <v>1</v>
      </c>
      <c r="O28">
        <v>2</v>
      </c>
      <c r="P28">
        <v>2</v>
      </c>
      <c r="Q28">
        <v>25</v>
      </c>
      <c r="R28">
        <v>5</v>
      </c>
      <c r="S28">
        <v>3</v>
      </c>
      <c r="T28">
        <v>7</v>
      </c>
      <c r="AR28">
        <v>2</v>
      </c>
      <c r="AS28">
        <v>40</v>
      </c>
      <c r="AT28">
        <v>0</v>
      </c>
      <c r="AU28">
        <v>0</v>
      </c>
      <c r="AV28">
        <v>0</v>
      </c>
      <c r="AW28" t="s">
        <v>264</v>
      </c>
      <c r="AX28">
        <v>0</v>
      </c>
      <c r="AY28">
        <v>4</v>
      </c>
      <c r="AZ28">
        <v>3</v>
      </c>
      <c r="BA28" t="s">
        <v>266</v>
      </c>
      <c r="BB28" t="s">
        <v>267</v>
      </c>
      <c r="BC28">
        <v>4</v>
      </c>
      <c r="BD28">
        <v>70</v>
      </c>
      <c r="BE28">
        <v>0</v>
      </c>
      <c r="BG28" t="s">
        <v>268</v>
      </c>
      <c r="BI28" t="s">
        <v>350</v>
      </c>
      <c r="BJ28">
        <v>155</v>
      </c>
      <c r="BK28">
        <v>34</v>
      </c>
      <c r="BL28">
        <v>72</v>
      </c>
      <c r="BM28">
        <v>1644</v>
      </c>
      <c r="BN28">
        <v>6.9</v>
      </c>
      <c r="BO28">
        <v>3.4</v>
      </c>
      <c r="BP28">
        <v>99</v>
      </c>
      <c r="BQ28">
        <v>36.1</v>
      </c>
      <c r="BR28">
        <v>10.9</v>
      </c>
      <c r="BS28">
        <v>13800</v>
      </c>
      <c r="BT28">
        <v>8700</v>
      </c>
      <c r="BU28">
        <v>3000</v>
      </c>
      <c r="BV28">
        <v>709000</v>
      </c>
      <c r="BW28" s="18">
        <f t="shared" si="0"/>
        <v>2.9</v>
      </c>
      <c r="BX28" s="18">
        <f t="shared" si="1"/>
        <v>236.33333333333334</v>
      </c>
      <c r="BY28" s="18">
        <f t="shared" si="2"/>
        <v>49</v>
      </c>
      <c r="BZ28" s="18">
        <f t="shared" si="3"/>
        <v>21.524784482758616</v>
      </c>
      <c r="CA28" s="18">
        <f t="shared" si="4"/>
        <v>2056100</v>
      </c>
      <c r="CB28">
        <v>1089</v>
      </c>
      <c r="CC28" s="21">
        <v>0.50870000000000004</v>
      </c>
      <c r="CD28">
        <v>936</v>
      </c>
      <c r="CE28" s="21">
        <v>0.42280000000000001</v>
      </c>
      <c r="CF28">
        <v>181</v>
      </c>
      <c r="CG28" s="21">
        <v>8.1699999999999995E-2</v>
      </c>
      <c r="CH28" s="18">
        <f>CD28/CF28</f>
        <v>5.1712707182320443</v>
      </c>
      <c r="CI28" s="17">
        <v>144</v>
      </c>
      <c r="CJ28" s="21">
        <v>7.0000000000000007E-2</v>
      </c>
      <c r="CK28">
        <v>783</v>
      </c>
      <c r="CL28" s="21">
        <v>0.37880000000000003</v>
      </c>
      <c r="CM28">
        <v>0</v>
      </c>
      <c r="CN28">
        <v>1</v>
      </c>
      <c r="CO28" s="16">
        <v>44020</v>
      </c>
      <c r="CP28">
        <v>1380</v>
      </c>
      <c r="CQ28">
        <v>7.3</v>
      </c>
      <c r="CR28">
        <v>3.6</v>
      </c>
      <c r="CS28">
        <v>11.1</v>
      </c>
      <c r="CT28">
        <v>12600</v>
      </c>
      <c r="CU28">
        <v>7000</v>
      </c>
      <c r="CV28">
        <v>3600</v>
      </c>
      <c r="CW28">
        <v>650000</v>
      </c>
      <c r="CX28" s="18">
        <f t="shared" si="27"/>
        <v>1.9444444444444444</v>
      </c>
      <c r="CY28">
        <v>0</v>
      </c>
      <c r="CZ28">
        <v>0</v>
      </c>
      <c r="DA28" s="18">
        <f t="shared" si="28"/>
        <v>180.55555555555554</v>
      </c>
      <c r="DB28" s="18">
        <f t="shared" si="29"/>
        <v>54</v>
      </c>
      <c r="DC28" s="18">
        <f t="shared" si="30"/>
        <v>1263888.888888889</v>
      </c>
      <c r="DD28">
        <v>1025</v>
      </c>
      <c r="DE28">
        <v>7.5</v>
      </c>
      <c r="DF28">
        <v>3.8</v>
      </c>
      <c r="DG28">
        <v>11.4</v>
      </c>
      <c r="DH28">
        <v>13900</v>
      </c>
      <c r="DI28">
        <v>7900</v>
      </c>
      <c r="DJ28">
        <v>3900</v>
      </c>
      <c r="DK28">
        <v>615000</v>
      </c>
      <c r="DL28" s="18">
        <f t="shared" si="31"/>
        <v>2.0256410256410255</v>
      </c>
      <c r="DM28">
        <v>0</v>
      </c>
      <c r="DN28" s="18">
        <f t="shared" si="32"/>
        <v>157.69230769230768</v>
      </c>
      <c r="DO28">
        <f t="shared" si="33"/>
        <v>57.5</v>
      </c>
      <c r="DP28">
        <f t="shared" si="34"/>
        <v>1245769.2307692308</v>
      </c>
      <c r="DQ28" t="s">
        <v>269</v>
      </c>
      <c r="DR28">
        <v>1</v>
      </c>
      <c r="DS28">
        <v>1514</v>
      </c>
      <c r="DT28">
        <v>7.8</v>
      </c>
      <c r="DU28">
        <v>3.9</v>
      </c>
      <c r="DV28">
        <v>11.8</v>
      </c>
      <c r="DW28">
        <v>13900</v>
      </c>
      <c r="DX28">
        <v>7700</v>
      </c>
      <c r="DY28">
        <v>4000</v>
      </c>
      <c r="DZ28">
        <v>647000</v>
      </c>
      <c r="EA28" s="18">
        <f t="shared" si="35"/>
        <v>1.925</v>
      </c>
      <c r="EB28" s="18">
        <f t="shared" si="36"/>
        <v>161.75</v>
      </c>
      <c r="EC28" s="18">
        <f t="shared" si="37"/>
        <v>59</v>
      </c>
      <c r="ED28" s="18">
        <f t="shared" si="38"/>
        <v>1245475</v>
      </c>
      <c r="EE28" t="s">
        <v>269</v>
      </c>
      <c r="EF28">
        <v>1</v>
      </c>
      <c r="EG28">
        <v>8</v>
      </c>
      <c r="EH28">
        <v>0</v>
      </c>
      <c r="EI28">
        <v>0</v>
      </c>
      <c r="EJ28">
        <v>0</v>
      </c>
      <c r="EK28">
        <v>1</v>
      </c>
      <c r="EL28" t="s">
        <v>288</v>
      </c>
      <c r="EM28">
        <v>1</v>
      </c>
      <c r="EN28" s="16">
        <v>44191</v>
      </c>
      <c r="EO28">
        <v>1812</v>
      </c>
      <c r="EP28">
        <v>6.9</v>
      </c>
      <c r="EQ28">
        <v>3.5</v>
      </c>
      <c r="ER28">
        <v>10.7</v>
      </c>
      <c r="ES28">
        <v>13800</v>
      </c>
      <c r="ET28">
        <v>8900</v>
      </c>
      <c r="EU28" s="17">
        <v>2600</v>
      </c>
      <c r="EV28" s="17">
        <v>537000</v>
      </c>
      <c r="EW28" s="18">
        <f>ET28/EU28</f>
        <v>3.4230769230769229</v>
      </c>
      <c r="EX28" s="17">
        <v>0</v>
      </c>
      <c r="EY28" s="17">
        <v>0</v>
      </c>
      <c r="EZ28" s="18">
        <f>EV28/EU28</f>
        <v>206.53846153846155</v>
      </c>
      <c r="FA28" s="18">
        <f>(10*EQ28)+(0.005*EU28)</f>
        <v>48</v>
      </c>
      <c r="FB28" s="18">
        <f>EV28*ET28/EU28</f>
        <v>1838192.3076923077</v>
      </c>
      <c r="FC28">
        <v>1</v>
      </c>
      <c r="FD28" s="24">
        <v>0</v>
      </c>
      <c r="FE28" s="16">
        <v>44191</v>
      </c>
      <c r="FF28" s="16">
        <v>44309</v>
      </c>
      <c r="FG28" s="16">
        <v>44191</v>
      </c>
      <c r="FH28" s="18">
        <f t="shared" si="17"/>
        <v>5.6180698151950716</v>
      </c>
      <c r="FI28">
        <v>0</v>
      </c>
      <c r="FJ28" s="16">
        <v>44343</v>
      </c>
      <c r="FK28" s="18">
        <f t="shared" si="18"/>
        <v>10.611909650924025</v>
      </c>
      <c r="FL28">
        <v>0</v>
      </c>
      <c r="HB28">
        <v>1.88</v>
      </c>
      <c r="HC28">
        <v>1.2</v>
      </c>
      <c r="HD28">
        <v>1.28</v>
      </c>
      <c r="HE28">
        <v>0.84</v>
      </c>
      <c r="HF28">
        <v>1.62</v>
      </c>
      <c r="HG28">
        <v>3.98</v>
      </c>
      <c r="HH28" t="s">
        <v>274</v>
      </c>
      <c r="HI28">
        <v>1.93</v>
      </c>
      <c r="HJ28">
        <v>0.01</v>
      </c>
      <c r="HK28">
        <v>2.67</v>
      </c>
      <c r="HL28">
        <v>6.9</v>
      </c>
      <c r="HM28">
        <v>1.38</v>
      </c>
      <c r="HN28">
        <v>1.38</v>
      </c>
      <c r="HO28">
        <v>828.3</v>
      </c>
      <c r="HP28">
        <v>85.2</v>
      </c>
      <c r="HQ28">
        <v>565.79999999999995</v>
      </c>
      <c r="HR28">
        <v>0</v>
      </c>
      <c r="HS28">
        <v>17.399999999999999</v>
      </c>
      <c r="HT28">
        <v>126.6</v>
      </c>
      <c r="HU28">
        <v>47.4</v>
      </c>
      <c r="HV28">
        <v>10.8</v>
      </c>
      <c r="HW28">
        <v>0.59326199999999996</v>
      </c>
      <c r="HX28">
        <v>0.67440599999999995</v>
      </c>
      <c r="HY28">
        <v>3.7398000000000001E-2</v>
      </c>
      <c r="HZ28">
        <v>1758.6</v>
      </c>
      <c r="IA28">
        <v>64.8</v>
      </c>
      <c r="IB28">
        <v>1.0551600000000001</v>
      </c>
      <c r="IC28">
        <v>57.506219999999999</v>
      </c>
      <c r="IE28">
        <v>1497.6</v>
      </c>
      <c r="IF28">
        <v>108</v>
      </c>
      <c r="IG28">
        <v>221.7</v>
      </c>
      <c r="IH28">
        <v>657.6</v>
      </c>
      <c r="II28">
        <v>36.403019999999998</v>
      </c>
      <c r="IJ28">
        <v>78.60942</v>
      </c>
      <c r="IK28">
        <v>1454.3622</v>
      </c>
      <c r="IL28">
        <v>1293.9000000000001</v>
      </c>
      <c r="IM28">
        <v>223.34219999999999</v>
      </c>
      <c r="IN28">
        <v>204.9</v>
      </c>
      <c r="IO28">
        <v>35.4</v>
      </c>
      <c r="IP28">
        <v>15</v>
      </c>
      <c r="IQ28">
        <v>642.9</v>
      </c>
      <c r="IR28">
        <v>1515</v>
      </c>
      <c r="IS28">
        <v>16.8</v>
      </c>
      <c r="IT28">
        <v>4.7482199999999999</v>
      </c>
      <c r="IU28">
        <v>0</v>
      </c>
      <c r="IV28">
        <v>6.8585399999999996</v>
      </c>
      <c r="IW28">
        <v>7.2102599999999999</v>
      </c>
      <c r="IX28">
        <v>17.596800000000002</v>
      </c>
      <c r="IY28">
        <v>36</v>
      </c>
      <c r="IZ28">
        <v>38.4</v>
      </c>
      <c r="JA28">
        <v>25.2</v>
      </c>
      <c r="JB28">
        <v>15.1632</v>
      </c>
      <c r="JE28">
        <v>57.9</v>
      </c>
      <c r="JF28">
        <v>9.3600000000000003E-2</v>
      </c>
      <c r="JG28">
        <v>24.991199999999999</v>
      </c>
    </row>
    <row r="29" spans="1:267" x14ac:dyDescent="0.3">
      <c r="A29" t="s">
        <v>351</v>
      </c>
      <c r="B29" s="31">
        <v>202</v>
      </c>
      <c r="C29">
        <v>1</v>
      </c>
      <c r="D29" s="16">
        <v>22888</v>
      </c>
      <c r="E29" s="16">
        <v>44015</v>
      </c>
      <c r="F29" s="17">
        <f t="shared" si="25"/>
        <v>57</v>
      </c>
      <c r="G29" s="17">
        <v>0</v>
      </c>
      <c r="H29">
        <v>1</v>
      </c>
      <c r="I29">
        <v>61</v>
      </c>
      <c r="J29">
        <v>1.62</v>
      </c>
      <c r="K29" s="18">
        <f t="shared" si="26"/>
        <v>23.243408017070564</v>
      </c>
      <c r="L29" s="19">
        <v>0.04</v>
      </c>
      <c r="M29">
        <v>0</v>
      </c>
      <c r="N29">
        <v>1</v>
      </c>
      <c r="O29">
        <v>2</v>
      </c>
      <c r="P29">
        <v>2</v>
      </c>
      <c r="Q29">
        <v>20</v>
      </c>
      <c r="R29">
        <v>7</v>
      </c>
      <c r="S29">
        <v>3</v>
      </c>
      <c r="T29">
        <v>12</v>
      </c>
      <c r="AR29">
        <v>2</v>
      </c>
      <c r="AS29">
        <v>30</v>
      </c>
      <c r="AT29">
        <v>0</v>
      </c>
      <c r="AU29">
        <v>0</v>
      </c>
      <c r="AV29">
        <v>0</v>
      </c>
      <c r="AW29" t="s">
        <v>264</v>
      </c>
      <c r="AX29">
        <v>0</v>
      </c>
      <c r="AY29">
        <v>4</v>
      </c>
      <c r="AZ29">
        <v>3</v>
      </c>
      <c r="BA29" t="s">
        <v>266</v>
      </c>
      <c r="BB29" t="s">
        <v>267</v>
      </c>
      <c r="BC29">
        <v>4</v>
      </c>
      <c r="BD29">
        <v>70</v>
      </c>
      <c r="BE29">
        <v>0</v>
      </c>
      <c r="BG29" t="s">
        <v>268</v>
      </c>
      <c r="BI29">
        <v>1</v>
      </c>
      <c r="BJ29">
        <v>197</v>
      </c>
      <c r="BK29">
        <v>47</v>
      </c>
      <c r="BL29">
        <v>125</v>
      </c>
      <c r="BM29">
        <v>279</v>
      </c>
      <c r="BN29">
        <v>6.9</v>
      </c>
      <c r="BO29">
        <v>4.4000000000000004</v>
      </c>
      <c r="BP29">
        <v>12</v>
      </c>
      <c r="BQ29">
        <v>7.6</v>
      </c>
      <c r="BR29">
        <v>13</v>
      </c>
      <c r="BS29">
        <v>6300</v>
      </c>
      <c r="BT29">
        <v>4300</v>
      </c>
      <c r="BU29">
        <v>1100</v>
      </c>
      <c r="BV29">
        <v>287000</v>
      </c>
      <c r="BW29" s="18">
        <f t="shared" si="0"/>
        <v>3.9090909090909092</v>
      </c>
      <c r="BX29" s="18">
        <f t="shared" si="1"/>
        <v>260.90909090909093</v>
      </c>
      <c r="BY29" s="18">
        <f t="shared" si="2"/>
        <v>49.5</v>
      </c>
      <c r="BZ29" s="18">
        <f t="shared" si="3"/>
        <v>26.162347628516638</v>
      </c>
      <c r="CA29" s="18">
        <f t="shared" si="4"/>
        <v>1121909.0909090908</v>
      </c>
      <c r="CB29">
        <v>851</v>
      </c>
      <c r="CC29" s="21">
        <v>0.8256</v>
      </c>
      <c r="CD29">
        <v>708</v>
      </c>
      <c r="CE29" s="21">
        <v>0.69340000000000002</v>
      </c>
      <c r="CF29">
        <v>132</v>
      </c>
      <c r="CG29" s="21">
        <v>0.129</v>
      </c>
      <c r="CH29" s="18">
        <f>CD29/CF29</f>
        <v>5.3636363636363633</v>
      </c>
      <c r="CI29" s="17">
        <v>41</v>
      </c>
      <c r="CJ29" s="21">
        <v>3.9E-2</v>
      </c>
      <c r="CK29">
        <v>128</v>
      </c>
      <c r="CL29" s="21">
        <v>0.1232</v>
      </c>
      <c r="CM29">
        <v>0</v>
      </c>
      <c r="CN29">
        <v>1</v>
      </c>
      <c r="CO29" s="16">
        <v>44040</v>
      </c>
      <c r="CP29">
        <v>282</v>
      </c>
      <c r="CQ29">
        <v>6.4</v>
      </c>
      <c r="CR29">
        <v>3.7</v>
      </c>
      <c r="CS29">
        <v>11.7</v>
      </c>
      <c r="CT29">
        <v>9000</v>
      </c>
      <c r="CU29">
        <v>6300</v>
      </c>
      <c r="CV29">
        <v>800</v>
      </c>
      <c r="CW29">
        <v>457000</v>
      </c>
      <c r="CX29" s="18">
        <f t="shared" si="27"/>
        <v>7.875</v>
      </c>
      <c r="CY29">
        <v>1</v>
      </c>
      <c r="CZ29">
        <v>1</v>
      </c>
      <c r="DA29" s="18">
        <f t="shared" si="28"/>
        <v>571.25</v>
      </c>
      <c r="DB29" s="18">
        <f t="shared" si="29"/>
        <v>41</v>
      </c>
      <c r="DC29" s="18">
        <f t="shared" si="30"/>
        <v>3598875</v>
      </c>
      <c r="DD29" s="20"/>
      <c r="DL29" s="18"/>
      <c r="DN29" s="18"/>
      <c r="DQ29" t="s">
        <v>310</v>
      </c>
      <c r="DR29">
        <v>3</v>
      </c>
      <c r="DS29">
        <v>282</v>
      </c>
      <c r="DT29">
        <v>6.4</v>
      </c>
      <c r="DU29">
        <v>3.7</v>
      </c>
      <c r="DV29">
        <v>11.7</v>
      </c>
      <c r="DW29">
        <v>9000</v>
      </c>
      <c r="DX29">
        <v>6300</v>
      </c>
      <c r="DY29">
        <v>800</v>
      </c>
      <c r="DZ29">
        <v>457000</v>
      </c>
      <c r="EA29" s="18">
        <f t="shared" si="35"/>
        <v>7.875</v>
      </c>
      <c r="EB29" s="18">
        <f t="shared" si="36"/>
        <v>571.25</v>
      </c>
      <c r="EC29" s="18">
        <f t="shared" si="37"/>
        <v>41</v>
      </c>
      <c r="ED29" s="18">
        <f t="shared" si="38"/>
        <v>3598875</v>
      </c>
      <c r="EE29" t="s">
        <v>310</v>
      </c>
      <c r="EF29">
        <v>3</v>
      </c>
      <c r="EG29">
        <v>1</v>
      </c>
      <c r="EH29">
        <v>0</v>
      </c>
      <c r="EI29">
        <v>0</v>
      </c>
      <c r="EJ29">
        <v>0</v>
      </c>
      <c r="EK29">
        <v>1</v>
      </c>
      <c r="EL29" t="s">
        <v>288</v>
      </c>
      <c r="EM29">
        <v>1</v>
      </c>
      <c r="EN29" s="16">
        <v>44063</v>
      </c>
      <c r="EO29">
        <v>282</v>
      </c>
      <c r="EP29">
        <v>6.4</v>
      </c>
      <c r="EQ29">
        <v>3.7</v>
      </c>
      <c r="ER29">
        <v>11.7</v>
      </c>
      <c r="ES29">
        <v>9000</v>
      </c>
      <c r="ET29">
        <v>6300</v>
      </c>
      <c r="EU29">
        <v>800</v>
      </c>
      <c r="EV29">
        <v>457000</v>
      </c>
      <c r="EW29" s="18">
        <f>ET29/EU29</f>
        <v>7.875</v>
      </c>
      <c r="EX29">
        <v>1</v>
      </c>
      <c r="EY29">
        <v>1</v>
      </c>
      <c r="EZ29" s="18">
        <f>EV29/EU29</f>
        <v>571.25</v>
      </c>
      <c r="FA29" s="18">
        <f>(10*EQ29)+(0.005*EU29)</f>
        <v>41</v>
      </c>
      <c r="FB29" s="18">
        <f>EV29*ET29/EU29</f>
        <v>3598875</v>
      </c>
      <c r="FC29">
        <v>1</v>
      </c>
      <c r="FD29">
        <v>1</v>
      </c>
      <c r="FE29" s="16">
        <v>45293</v>
      </c>
      <c r="FF29" s="16">
        <v>45293</v>
      </c>
      <c r="FG29" s="16">
        <v>44063</v>
      </c>
      <c r="FH29" s="18">
        <f t="shared" si="17"/>
        <v>0.75564681724845983</v>
      </c>
      <c r="FI29">
        <v>0</v>
      </c>
      <c r="FJ29" s="16">
        <v>45293</v>
      </c>
      <c r="FK29" s="18">
        <f t="shared" si="18"/>
        <v>41.166324435318273</v>
      </c>
      <c r="FL29">
        <v>0</v>
      </c>
      <c r="FM29" t="s">
        <v>339</v>
      </c>
      <c r="FN29">
        <v>0.14000000000000001</v>
      </c>
      <c r="FO29">
        <v>0.1</v>
      </c>
      <c r="FP29">
        <v>0.03</v>
      </c>
      <c r="FQ29">
        <v>29.67</v>
      </c>
      <c r="FR29">
        <v>8.6</v>
      </c>
      <c r="FS29">
        <v>33.909999999999997</v>
      </c>
      <c r="FT29">
        <v>0.39</v>
      </c>
      <c r="FU29">
        <v>0.85</v>
      </c>
      <c r="FV29">
        <v>2.34</v>
      </c>
      <c r="FW29">
        <v>0.86</v>
      </c>
      <c r="FX29">
        <v>1.53</v>
      </c>
      <c r="FY29">
        <v>30.38</v>
      </c>
      <c r="FZ29">
        <v>61.77</v>
      </c>
      <c r="GA29">
        <v>3.58</v>
      </c>
      <c r="GB29">
        <v>83.7</v>
      </c>
      <c r="GC29">
        <v>2.57</v>
      </c>
      <c r="GD29">
        <v>1.05</v>
      </c>
      <c r="GE29">
        <v>1.83</v>
      </c>
      <c r="GF29">
        <v>15.93</v>
      </c>
      <c r="GG29">
        <v>74.180000000000007</v>
      </c>
      <c r="GH29">
        <v>4.88</v>
      </c>
      <c r="GI29">
        <v>7.17</v>
      </c>
      <c r="GJ29">
        <v>36.380000000000003</v>
      </c>
      <c r="GK29">
        <v>1.1000000000000001</v>
      </c>
      <c r="GL29">
        <v>4.12</v>
      </c>
      <c r="GM29">
        <v>88.1</v>
      </c>
      <c r="GN29">
        <v>69.63</v>
      </c>
      <c r="GO29">
        <v>8.33</v>
      </c>
      <c r="GP29">
        <v>6.92</v>
      </c>
      <c r="GQ29">
        <v>0.96</v>
      </c>
      <c r="GR29">
        <v>1.1299999999999999</v>
      </c>
      <c r="GS29">
        <v>15.98</v>
      </c>
      <c r="GT29" t="s">
        <v>274</v>
      </c>
      <c r="GU29" t="s">
        <v>274</v>
      </c>
      <c r="GV29">
        <v>77.349999999999994</v>
      </c>
      <c r="GW29">
        <v>0.95</v>
      </c>
      <c r="GX29">
        <v>0.17</v>
      </c>
      <c r="GY29">
        <v>0</v>
      </c>
      <c r="GZ29">
        <v>0.05</v>
      </c>
      <c r="HA29">
        <v>0.99</v>
      </c>
      <c r="HB29">
        <v>11.41</v>
      </c>
      <c r="HC29">
        <v>4.62</v>
      </c>
      <c r="HD29">
        <v>5.24</v>
      </c>
      <c r="HE29">
        <v>5.46</v>
      </c>
      <c r="HF29">
        <v>3.01</v>
      </c>
      <c r="HG29">
        <v>3.84</v>
      </c>
      <c r="HH29" t="s">
        <v>274</v>
      </c>
      <c r="HI29">
        <v>2.4300000000000002</v>
      </c>
      <c r="HJ29">
        <v>0</v>
      </c>
      <c r="HK29">
        <v>8.51</v>
      </c>
      <c r="HL29">
        <v>8.82</v>
      </c>
      <c r="HM29">
        <v>6.3</v>
      </c>
      <c r="HN29">
        <v>1.89</v>
      </c>
      <c r="HO29">
        <v>326.37</v>
      </c>
      <c r="HP29">
        <v>94.6</v>
      </c>
      <c r="HQ29">
        <v>373.01</v>
      </c>
      <c r="HR29">
        <v>4.29</v>
      </c>
      <c r="HS29">
        <v>9.35</v>
      </c>
      <c r="HT29">
        <v>25.74</v>
      </c>
      <c r="HU29">
        <v>9.4600000000000009</v>
      </c>
      <c r="HV29">
        <v>16.829999999999998</v>
      </c>
      <c r="HW29">
        <v>1.91394</v>
      </c>
      <c r="HX29">
        <v>3.8915099999999998</v>
      </c>
      <c r="HY29">
        <v>0.22553999999999999</v>
      </c>
      <c r="HZ29">
        <v>920.7</v>
      </c>
      <c r="IA29">
        <v>28.27</v>
      </c>
      <c r="IB29">
        <v>9.6673500000000008</v>
      </c>
      <c r="IC29">
        <v>16.84881</v>
      </c>
      <c r="IE29">
        <v>815.98</v>
      </c>
      <c r="IF29">
        <v>53.68</v>
      </c>
      <c r="IG29">
        <v>78.87</v>
      </c>
      <c r="IH29">
        <v>400.18</v>
      </c>
      <c r="II29">
        <v>10.127700000000001</v>
      </c>
      <c r="IJ29">
        <v>37.932839999999999</v>
      </c>
      <c r="IK29">
        <v>811.13670000000002</v>
      </c>
      <c r="IL29">
        <v>765.93</v>
      </c>
      <c r="IM29">
        <v>76.694310000000002</v>
      </c>
      <c r="IN29">
        <v>76.12</v>
      </c>
      <c r="IO29">
        <v>10.56</v>
      </c>
      <c r="IP29">
        <v>12.43</v>
      </c>
      <c r="IQ29">
        <v>175.78</v>
      </c>
      <c r="IR29">
        <v>850.85</v>
      </c>
      <c r="IS29">
        <v>10.45</v>
      </c>
      <c r="IT29">
        <v>1.5651900000000001</v>
      </c>
      <c r="IU29">
        <v>0</v>
      </c>
      <c r="IV29">
        <v>0.46034999999999998</v>
      </c>
      <c r="IW29">
        <v>9.1149299999999993</v>
      </c>
      <c r="IX29">
        <v>80.782799999999995</v>
      </c>
      <c r="IY29">
        <v>50.82</v>
      </c>
      <c r="IZ29">
        <v>57.64</v>
      </c>
      <c r="JA29">
        <v>60.06</v>
      </c>
      <c r="JB29">
        <v>21.3108</v>
      </c>
      <c r="JE29">
        <v>26.73</v>
      </c>
      <c r="JF29">
        <v>0</v>
      </c>
      <c r="JG29">
        <v>60.250799999999998</v>
      </c>
    </row>
    <row r="30" spans="1:267" x14ac:dyDescent="0.3">
      <c r="A30" t="s">
        <v>352</v>
      </c>
      <c r="C30">
        <v>1</v>
      </c>
      <c r="D30" s="16">
        <v>17786</v>
      </c>
      <c r="E30" s="16">
        <v>43892</v>
      </c>
      <c r="F30" s="17">
        <f t="shared" si="25"/>
        <v>71</v>
      </c>
      <c r="G30" s="17">
        <v>1</v>
      </c>
      <c r="H30">
        <v>1</v>
      </c>
      <c r="I30">
        <v>52</v>
      </c>
      <c r="J30">
        <v>1.56</v>
      </c>
      <c r="K30" s="18">
        <f t="shared" si="26"/>
        <v>21.367521367521366</v>
      </c>
      <c r="L30" s="19">
        <v>5.5E-2</v>
      </c>
      <c r="M30">
        <v>1</v>
      </c>
      <c r="U30" s="20"/>
      <c r="V30">
        <v>1</v>
      </c>
      <c r="W30">
        <v>100</v>
      </c>
      <c r="X30">
        <v>8</v>
      </c>
      <c r="Y30" s="20"/>
      <c r="Z30">
        <v>0</v>
      </c>
      <c r="AA30">
        <v>11</v>
      </c>
      <c r="AB30" s="20"/>
      <c r="AC30">
        <v>3</v>
      </c>
      <c r="AD30" s="20"/>
      <c r="AE30">
        <v>2</v>
      </c>
      <c r="AF30">
        <v>2</v>
      </c>
      <c r="AG30" s="20"/>
      <c r="AH30" s="20"/>
      <c r="AI30" s="20"/>
      <c r="AJ30" s="20"/>
      <c r="AK30" s="20"/>
      <c r="AL30">
        <v>1</v>
      </c>
      <c r="AM30">
        <v>6</v>
      </c>
      <c r="AN30">
        <v>1</v>
      </c>
      <c r="AO30">
        <v>0</v>
      </c>
      <c r="AP30">
        <v>1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276</v>
      </c>
      <c r="AX30">
        <v>2</v>
      </c>
      <c r="AY30">
        <v>4</v>
      </c>
      <c r="AZ30">
        <v>3</v>
      </c>
      <c r="BA30" t="s">
        <v>313</v>
      </c>
      <c r="BB30" t="s">
        <v>267</v>
      </c>
      <c r="BC30">
        <v>4</v>
      </c>
      <c r="BD30">
        <v>80</v>
      </c>
      <c r="BE30">
        <v>0</v>
      </c>
      <c r="BG30">
        <v>0</v>
      </c>
      <c r="BI30">
        <v>0</v>
      </c>
      <c r="BJ30">
        <v>206</v>
      </c>
      <c r="BK30">
        <v>52</v>
      </c>
      <c r="BL30">
        <v>139</v>
      </c>
      <c r="BM30">
        <v>164</v>
      </c>
      <c r="BN30">
        <v>6.6</v>
      </c>
      <c r="BO30">
        <v>4</v>
      </c>
      <c r="BP30">
        <v>0</v>
      </c>
      <c r="BQ30" s="20"/>
      <c r="BR30">
        <v>14</v>
      </c>
      <c r="BS30">
        <v>6200</v>
      </c>
      <c r="BT30">
        <v>4800</v>
      </c>
      <c r="BU30">
        <v>800</v>
      </c>
      <c r="BV30">
        <v>295000</v>
      </c>
      <c r="BW30" s="18">
        <f t="shared" si="0"/>
        <v>6</v>
      </c>
      <c r="BX30" s="18">
        <f t="shared" si="1"/>
        <v>368.75</v>
      </c>
      <c r="BY30" s="18">
        <f t="shared" si="2"/>
        <v>44</v>
      </c>
      <c r="BZ30" s="18">
        <f t="shared" si="3"/>
        <v>14.245014245014245</v>
      </c>
      <c r="CA30" s="18">
        <f t="shared" si="4"/>
        <v>1770000</v>
      </c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16">
        <v>44005</v>
      </c>
      <c r="CP30">
        <v>143</v>
      </c>
      <c r="CQ30">
        <v>6.9</v>
      </c>
      <c r="CR30">
        <v>4.0999999999999996</v>
      </c>
      <c r="CS30">
        <v>13.6</v>
      </c>
      <c r="CT30">
        <v>4900</v>
      </c>
      <c r="CU30">
        <v>2700</v>
      </c>
      <c r="CV30">
        <v>1600</v>
      </c>
      <c r="CW30">
        <v>192000</v>
      </c>
      <c r="CX30" s="18">
        <f t="shared" si="27"/>
        <v>1.6875</v>
      </c>
      <c r="CY30">
        <v>0</v>
      </c>
      <c r="CZ30">
        <v>0</v>
      </c>
      <c r="DA30" s="18">
        <f t="shared" si="28"/>
        <v>120</v>
      </c>
      <c r="DB30" s="18">
        <f t="shared" si="29"/>
        <v>49</v>
      </c>
      <c r="DC30" s="18">
        <f t="shared" si="30"/>
        <v>324000</v>
      </c>
      <c r="DD30">
        <v>161</v>
      </c>
      <c r="DE30">
        <v>6.8</v>
      </c>
      <c r="DF30">
        <v>4.2</v>
      </c>
      <c r="DG30">
        <v>13.5</v>
      </c>
      <c r="DH30">
        <v>5300</v>
      </c>
      <c r="DI30">
        <v>3300</v>
      </c>
      <c r="DJ30">
        <v>1400</v>
      </c>
      <c r="DK30">
        <v>235000</v>
      </c>
      <c r="DL30" s="18">
        <f t="shared" ref="DL30:DL37" si="39">DI30/DJ30</f>
        <v>2.3571428571428572</v>
      </c>
      <c r="DM30">
        <v>0</v>
      </c>
      <c r="DN30" s="18">
        <f t="shared" ref="DN30:DN37" si="40">DK30/DJ30</f>
        <v>167.85714285714286</v>
      </c>
      <c r="DO30">
        <f>(10*DF30)+(0.005*DJ30)</f>
        <v>49</v>
      </c>
      <c r="DP30">
        <f t="shared" ref="DP30:DP37" si="41">DK30*DI30/DJ30</f>
        <v>553928.57142857148</v>
      </c>
      <c r="DQ30" t="s">
        <v>278</v>
      </c>
      <c r="DR30">
        <v>1</v>
      </c>
      <c r="DS30">
        <v>159</v>
      </c>
      <c r="DT30">
        <v>7</v>
      </c>
      <c r="DU30">
        <v>4.2</v>
      </c>
      <c r="DV30">
        <v>13.8</v>
      </c>
      <c r="DW30">
        <v>4600</v>
      </c>
      <c r="DX30">
        <v>3100</v>
      </c>
      <c r="DY30">
        <v>1100</v>
      </c>
      <c r="DZ30">
        <v>257000</v>
      </c>
      <c r="EA30" s="18">
        <f t="shared" si="35"/>
        <v>2.8181818181818183</v>
      </c>
      <c r="EB30" s="18">
        <f t="shared" si="36"/>
        <v>233.63636363636363</v>
      </c>
      <c r="EC30" s="18">
        <f t="shared" si="37"/>
        <v>47.5</v>
      </c>
      <c r="ED30" s="18">
        <f t="shared" si="38"/>
        <v>724272.72727272729</v>
      </c>
      <c r="EE30" t="s">
        <v>270</v>
      </c>
      <c r="EF30">
        <v>0</v>
      </c>
      <c r="EG30">
        <v>35</v>
      </c>
      <c r="EH30">
        <v>1</v>
      </c>
      <c r="EI30" t="s">
        <v>332</v>
      </c>
      <c r="EJ30">
        <v>2</v>
      </c>
      <c r="EK30">
        <v>1</v>
      </c>
      <c r="EL30" t="s">
        <v>272</v>
      </c>
      <c r="EM30">
        <v>0</v>
      </c>
      <c r="EW30" s="18"/>
      <c r="EZ30" s="18"/>
      <c r="FA30" s="18"/>
      <c r="FB30" s="18"/>
      <c r="FC30">
        <v>0</v>
      </c>
      <c r="FD30" s="24">
        <v>0</v>
      </c>
      <c r="FF30" s="25">
        <v>44953</v>
      </c>
      <c r="FG30" s="25">
        <v>44953</v>
      </c>
      <c r="FH30" s="30">
        <f t="shared" si="17"/>
        <v>31.145790554414781</v>
      </c>
      <c r="FI30" s="24">
        <v>1</v>
      </c>
      <c r="FJ30" s="25">
        <v>44953</v>
      </c>
      <c r="FK30" s="30">
        <f t="shared" si="18"/>
        <v>31.145790554414781</v>
      </c>
      <c r="FL30" s="24">
        <v>1</v>
      </c>
    </row>
    <row r="31" spans="1:267" x14ac:dyDescent="0.3">
      <c r="A31" t="s">
        <v>353</v>
      </c>
      <c r="C31">
        <v>2</v>
      </c>
      <c r="D31" s="16">
        <v>16725</v>
      </c>
      <c r="E31" s="16">
        <v>44188</v>
      </c>
      <c r="F31" s="17">
        <f t="shared" si="25"/>
        <v>75</v>
      </c>
      <c r="G31" s="17">
        <v>1</v>
      </c>
      <c r="H31">
        <v>1</v>
      </c>
      <c r="I31">
        <v>62</v>
      </c>
      <c r="J31">
        <v>1.6</v>
      </c>
      <c r="K31" s="18">
        <f t="shared" si="26"/>
        <v>24.218749999999996</v>
      </c>
      <c r="L31" s="19">
        <v>8.7999999999999995E-2</v>
      </c>
      <c r="M31">
        <v>1</v>
      </c>
      <c r="U31">
        <v>11</v>
      </c>
      <c r="V31">
        <v>1</v>
      </c>
      <c r="W31">
        <v>100</v>
      </c>
      <c r="X31">
        <v>5</v>
      </c>
      <c r="Y31">
        <v>5</v>
      </c>
      <c r="Z31">
        <v>0</v>
      </c>
      <c r="AA31">
        <v>11</v>
      </c>
      <c r="AB31">
        <v>0</v>
      </c>
      <c r="AC31">
        <v>1</v>
      </c>
      <c r="AD31">
        <v>31</v>
      </c>
      <c r="AE31">
        <v>2</v>
      </c>
      <c r="AF31">
        <v>2</v>
      </c>
      <c r="AG31">
        <v>15</v>
      </c>
      <c r="AH31">
        <v>8</v>
      </c>
      <c r="AI31" s="20"/>
      <c r="AJ31">
        <v>7</v>
      </c>
      <c r="AK31">
        <v>5</v>
      </c>
      <c r="AL31">
        <v>6</v>
      </c>
      <c r="AM31">
        <v>7</v>
      </c>
      <c r="AN31">
        <v>4</v>
      </c>
      <c r="AO31">
        <v>0</v>
      </c>
      <c r="AP31">
        <v>1</v>
      </c>
      <c r="AQ31">
        <v>2</v>
      </c>
      <c r="AR31">
        <v>2</v>
      </c>
      <c r="AS31">
        <v>25</v>
      </c>
      <c r="AT31">
        <v>0</v>
      </c>
      <c r="AU31">
        <v>0</v>
      </c>
      <c r="AV31">
        <v>0</v>
      </c>
      <c r="AW31" t="s">
        <v>264</v>
      </c>
      <c r="AX31">
        <v>0</v>
      </c>
      <c r="AY31">
        <v>4</v>
      </c>
      <c r="AZ31">
        <v>3</v>
      </c>
      <c r="BA31" t="s">
        <v>313</v>
      </c>
      <c r="BB31" t="s">
        <v>267</v>
      </c>
      <c r="BC31">
        <v>4</v>
      </c>
      <c r="BD31">
        <v>100</v>
      </c>
      <c r="BE31">
        <v>0</v>
      </c>
      <c r="BG31" t="s">
        <v>268</v>
      </c>
      <c r="BI31">
        <v>0</v>
      </c>
      <c r="BJ31">
        <v>208</v>
      </c>
      <c r="BK31">
        <v>34</v>
      </c>
      <c r="BL31">
        <v>128</v>
      </c>
      <c r="BM31">
        <v>222</v>
      </c>
      <c r="BN31">
        <v>7.4</v>
      </c>
      <c r="BO31">
        <v>4.0999999999999996</v>
      </c>
      <c r="BP31" s="20"/>
      <c r="BQ31" s="20"/>
      <c r="BR31">
        <v>12.4</v>
      </c>
      <c r="BS31">
        <v>7200</v>
      </c>
      <c r="BT31">
        <v>4900</v>
      </c>
      <c r="BU31">
        <v>1500</v>
      </c>
      <c r="BV31">
        <v>228000</v>
      </c>
      <c r="BW31" s="18">
        <f t="shared" si="0"/>
        <v>3.2666666666666666</v>
      </c>
      <c r="BX31" s="18">
        <f t="shared" si="1"/>
        <v>152</v>
      </c>
      <c r="BY31" s="18">
        <f t="shared" si="2"/>
        <v>48.5</v>
      </c>
      <c r="BZ31" s="18">
        <f t="shared" si="3"/>
        <v>30.3970025510204</v>
      </c>
      <c r="CA31" s="18">
        <f t="shared" si="4"/>
        <v>744800</v>
      </c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16">
        <v>44256</v>
      </c>
      <c r="CP31">
        <v>534</v>
      </c>
      <c r="CQ31">
        <v>7.1</v>
      </c>
      <c r="CR31">
        <v>4</v>
      </c>
      <c r="CS31">
        <v>11.7</v>
      </c>
      <c r="CT31">
        <v>6900</v>
      </c>
      <c r="CU31">
        <v>5900</v>
      </c>
      <c r="CV31">
        <v>600</v>
      </c>
      <c r="CW31">
        <v>259000</v>
      </c>
      <c r="CX31" s="18">
        <f t="shared" si="27"/>
        <v>9.8333333333333339</v>
      </c>
      <c r="CY31">
        <v>1</v>
      </c>
      <c r="CZ31">
        <v>1</v>
      </c>
      <c r="DA31" s="18">
        <f t="shared" si="28"/>
        <v>431.66666666666669</v>
      </c>
      <c r="DB31" s="18">
        <f t="shared" si="29"/>
        <v>43</v>
      </c>
      <c r="DC31" s="18">
        <f t="shared" si="30"/>
        <v>2546833.3333333335</v>
      </c>
      <c r="DD31">
        <v>534</v>
      </c>
      <c r="DE31">
        <v>7.1</v>
      </c>
      <c r="DF31">
        <v>4</v>
      </c>
      <c r="DG31">
        <v>11.7</v>
      </c>
      <c r="DH31">
        <v>6900</v>
      </c>
      <c r="DI31">
        <v>5900</v>
      </c>
      <c r="DJ31">
        <v>600</v>
      </c>
      <c r="DK31">
        <v>259000</v>
      </c>
      <c r="DL31" s="18">
        <f t="shared" si="39"/>
        <v>9.8333333333333339</v>
      </c>
      <c r="DM31">
        <v>1</v>
      </c>
      <c r="DN31" s="18">
        <f t="shared" si="40"/>
        <v>431.66666666666669</v>
      </c>
      <c r="DO31">
        <f>(10*DF31)+(0.005*DJ31)</f>
        <v>43</v>
      </c>
      <c r="DP31">
        <f t="shared" si="41"/>
        <v>2546833.3333333335</v>
      </c>
      <c r="DQ31" t="s">
        <v>310</v>
      </c>
      <c r="DR31">
        <v>3</v>
      </c>
      <c r="DS31">
        <v>534</v>
      </c>
      <c r="DT31">
        <v>7.1</v>
      </c>
      <c r="DU31">
        <v>4</v>
      </c>
      <c r="DV31">
        <v>11.7</v>
      </c>
      <c r="DW31">
        <v>6900</v>
      </c>
      <c r="DX31">
        <v>5900</v>
      </c>
      <c r="DY31">
        <v>600</v>
      </c>
      <c r="DZ31">
        <v>259000</v>
      </c>
      <c r="EA31" s="18">
        <f t="shared" si="35"/>
        <v>9.8333333333333339</v>
      </c>
      <c r="EB31" s="18">
        <f t="shared" si="36"/>
        <v>431.66666666666669</v>
      </c>
      <c r="EC31" s="18">
        <f t="shared" si="37"/>
        <v>43</v>
      </c>
      <c r="ED31" s="18">
        <f t="shared" si="38"/>
        <v>2546833.3333333335</v>
      </c>
      <c r="EE31" t="s">
        <v>310</v>
      </c>
      <c r="EF31">
        <v>3</v>
      </c>
      <c r="EG31">
        <v>2</v>
      </c>
      <c r="EH31">
        <v>0</v>
      </c>
      <c r="EJ31">
        <v>0</v>
      </c>
      <c r="EK31">
        <v>1</v>
      </c>
      <c r="EL31" t="s">
        <v>288</v>
      </c>
      <c r="EM31">
        <v>1</v>
      </c>
      <c r="EN31" s="16">
        <v>44298</v>
      </c>
      <c r="EO31">
        <v>534</v>
      </c>
      <c r="EP31">
        <v>7.1</v>
      </c>
      <c r="EQ31">
        <v>4</v>
      </c>
      <c r="ER31">
        <v>11.7</v>
      </c>
      <c r="ES31">
        <v>6900</v>
      </c>
      <c r="ET31">
        <v>5900</v>
      </c>
      <c r="EU31">
        <v>600</v>
      </c>
      <c r="EV31">
        <v>259000</v>
      </c>
      <c r="EW31" s="18">
        <f>ET31/EU31</f>
        <v>9.8333333333333339</v>
      </c>
      <c r="EX31">
        <v>1</v>
      </c>
      <c r="EY31">
        <v>1</v>
      </c>
      <c r="EZ31" s="18">
        <f>EV31/EU31</f>
        <v>431.66666666666669</v>
      </c>
      <c r="FA31" s="18">
        <f>(10*EQ31)+(0.005*EU31)</f>
        <v>43</v>
      </c>
      <c r="FB31" s="18">
        <f>EV31*ET31/EU31</f>
        <v>2546833.3333333335</v>
      </c>
      <c r="FC31">
        <v>0</v>
      </c>
      <c r="FD31">
        <v>1</v>
      </c>
      <c r="FE31" s="16">
        <v>44312</v>
      </c>
      <c r="FG31" s="16">
        <v>44298</v>
      </c>
      <c r="FH31" s="18">
        <f t="shared" si="17"/>
        <v>1.3798767967145791</v>
      </c>
      <c r="FI31">
        <v>0</v>
      </c>
      <c r="FJ31" s="16">
        <v>44312</v>
      </c>
      <c r="FK31" s="18">
        <f t="shared" si="18"/>
        <v>1.8398357289527718</v>
      </c>
      <c r="FL31">
        <v>0</v>
      </c>
    </row>
    <row r="32" spans="1:267" x14ac:dyDescent="0.3">
      <c r="A32" t="s">
        <v>354</v>
      </c>
      <c r="B32" s="31">
        <v>260</v>
      </c>
      <c r="C32">
        <v>2</v>
      </c>
      <c r="D32" s="16">
        <v>19362</v>
      </c>
      <c r="E32" s="16">
        <v>44223</v>
      </c>
      <c r="F32" s="17">
        <f t="shared" si="25"/>
        <v>68</v>
      </c>
      <c r="G32" s="17">
        <v>0</v>
      </c>
      <c r="H32">
        <v>1</v>
      </c>
      <c r="I32">
        <v>75</v>
      </c>
      <c r="J32">
        <v>1.68</v>
      </c>
      <c r="K32" s="18">
        <f t="shared" si="26"/>
        <v>26.573129251700685</v>
      </c>
      <c r="L32" s="19">
        <v>3.7999999999999999E-2</v>
      </c>
      <c r="M32">
        <v>0</v>
      </c>
      <c r="N32" s="20"/>
      <c r="O32" s="20"/>
      <c r="P32" s="20"/>
      <c r="Q32" s="20"/>
      <c r="R32">
        <v>8</v>
      </c>
      <c r="S32">
        <v>9</v>
      </c>
      <c r="T32">
        <v>10</v>
      </c>
      <c r="AR32">
        <v>2</v>
      </c>
      <c r="AS32">
        <v>40</v>
      </c>
      <c r="AT32">
        <v>0</v>
      </c>
      <c r="AU32">
        <v>0</v>
      </c>
      <c r="AV32">
        <v>0</v>
      </c>
      <c r="AW32" t="s">
        <v>264</v>
      </c>
      <c r="AX32">
        <v>0</v>
      </c>
      <c r="AY32">
        <v>4</v>
      </c>
      <c r="AZ32">
        <v>2</v>
      </c>
      <c r="BA32" t="s">
        <v>291</v>
      </c>
      <c r="BB32" t="s">
        <v>292</v>
      </c>
      <c r="BC32">
        <v>4</v>
      </c>
      <c r="BD32">
        <v>90</v>
      </c>
      <c r="BE32">
        <v>0</v>
      </c>
      <c r="BG32" t="s">
        <v>268</v>
      </c>
      <c r="BI32">
        <v>0</v>
      </c>
      <c r="BJ32">
        <v>191</v>
      </c>
      <c r="BK32">
        <v>48</v>
      </c>
      <c r="BL32">
        <v>124</v>
      </c>
      <c r="BM32">
        <v>267</v>
      </c>
      <c r="BN32">
        <v>6.9</v>
      </c>
      <c r="BO32">
        <v>3.5</v>
      </c>
      <c r="BP32">
        <v>52</v>
      </c>
      <c r="BQ32">
        <v>37.4</v>
      </c>
      <c r="BR32">
        <v>14.5</v>
      </c>
      <c r="BS32">
        <v>20500</v>
      </c>
      <c r="BT32">
        <v>11500</v>
      </c>
      <c r="BU32">
        <v>3300</v>
      </c>
      <c r="BV32">
        <v>271000</v>
      </c>
      <c r="BW32" s="18">
        <f t="shared" si="0"/>
        <v>3.4848484848484849</v>
      </c>
      <c r="BX32" s="18">
        <f t="shared" si="1"/>
        <v>82.121212121212125</v>
      </c>
      <c r="BY32" s="18">
        <f t="shared" si="2"/>
        <v>51.5</v>
      </c>
      <c r="BZ32" s="18">
        <f t="shared" si="3"/>
        <v>26.688664596273295</v>
      </c>
      <c r="CA32" s="18">
        <f t="shared" si="4"/>
        <v>944393.93939393945</v>
      </c>
      <c r="CB32">
        <v>2024</v>
      </c>
      <c r="CC32" s="21">
        <v>0.72050000000000003</v>
      </c>
      <c r="CD32">
        <v>552</v>
      </c>
      <c r="CE32" s="21">
        <v>0.18920000000000001</v>
      </c>
      <c r="CF32">
        <v>1624</v>
      </c>
      <c r="CG32" s="21">
        <v>0.55700000000000005</v>
      </c>
      <c r="CH32" s="18">
        <v>0.33990147783251201</v>
      </c>
      <c r="CI32" s="17">
        <v>154</v>
      </c>
      <c r="CJ32" s="21">
        <v>0.05</v>
      </c>
      <c r="CK32">
        <v>448</v>
      </c>
      <c r="CL32" s="21">
        <v>0.16600000000000001</v>
      </c>
      <c r="CM32">
        <v>0</v>
      </c>
      <c r="CN32">
        <v>1</v>
      </c>
      <c r="CO32" s="16">
        <v>44251</v>
      </c>
      <c r="CP32">
        <v>202</v>
      </c>
      <c r="CQ32">
        <v>6.8</v>
      </c>
      <c r="CR32">
        <v>3.3</v>
      </c>
      <c r="CS32">
        <v>14.5</v>
      </c>
      <c r="CT32">
        <v>12800</v>
      </c>
      <c r="CU32">
        <v>6800</v>
      </c>
      <c r="CV32">
        <v>2800</v>
      </c>
      <c r="CW32">
        <v>366000</v>
      </c>
      <c r="CX32" s="18">
        <f t="shared" si="27"/>
        <v>2.4285714285714284</v>
      </c>
      <c r="CY32">
        <v>0</v>
      </c>
      <c r="CZ32">
        <v>0</v>
      </c>
      <c r="DA32" s="18">
        <f t="shared" si="28"/>
        <v>130.71428571428572</v>
      </c>
      <c r="DB32" s="18">
        <f t="shared" si="29"/>
        <v>47</v>
      </c>
      <c r="DC32" s="18">
        <f t="shared" si="30"/>
        <v>888857.14285714284</v>
      </c>
      <c r="DD32" s="20"/>
      <c r="DE32">
        <v>7.5</v>
      </c>
      <c r="DF32">
        <v>3.7</v>
      </c>
      <c r="DG32">
        <v>13.8</v>
      </c>
      <c r="DH32">
        <v>12000</v>
      </c>
      <c r="DI32">
        <v>5700</v>
      </c>
      <c r="DJ32">
        <v>4000</v>
      </c>
      <c r="DK32">
        <v>256000</v>
      </c>
      <c r="DL32" s="18">
        <f t="shared" si="39"/>
        <v>1.425</v>
      </c>
      <c r="DM32">
        <v>0</v>
      </c>
      <c r="DN32" s="18">
        <f t="shared" si="40"/>
        <v>64</v>
      </c>
      <c r="DO32">
        <f>(10*DF32)+(0.005*DJ32)</f>
        <v>57</v>
      </c>
      <c r="DP32" s="18">
        <f t="shared" si="41"/>
        <v>364800</v>
      </c>
      <c r="DQ32" t="s">
        <v>269</v>
      </c>
      <c r="DR32">
        <v>3</v>
      </c>
      <c r="DS32">
        <v>228</v>
      </c>
      <c r="DT32">
        <v>6.9</v>
      </c>
      <c r="DU32">
        <v>3.9</v>
      </c>
      <c r="DV32">
        <v>14.5</v>
      </c>
      <c r="DW32">
        <v>9100</v>
      </c>
      <c r="DX32">
        <v>4200</v>
      </c>
      <c r="DY32">
        <v>3500</v>
      </c>
      <c r="DZ32">
        <v>199000</v>
      </c>
      <c r="EA32" s="18">
        <f t="shared" si="35"/>
        <v>1.2</v>
      </c>
      <c r="EB32" s="18">
        <f t="shared" si="36"/>
        <v>56.857142857142854</v>
      </c>
      <c r="EC32" s="18">
        <f t="shared" si="37"/>
        <v>56.5</v>
      </c>
      <c r="ED32" s="18">
        <f t="shared" si="38"/>
        <v>238800</v>
      </c>
      <c r="EE32" t="s">
        <v>278</v>
      </c>
      <c r="EF32">
        <v>2</v>
      </c>
      <c r="EG32">
        <v>27</v>
      </c>
      <c r="EH32">
        <v>1</v>
      </c>
      <c r="EI32" t="s">
        <v>279</v>
      </c>
      <c r="EJ32">
        <v>3</v>
      </c>
      <c r="EK32">
        <v>1</v>
      </c>
      <c r="EL32" t="s">
        <v>282</v>
      </c>
      <c r="EM32">
        <v>1</v>
      </c>
      <c r="EN32" s="16">
        <v>44775</v>
      </c>
      <c r="EO32">
        <v>251</v>
      </c>
      <c r="EP32">
        <v>7</v>
      </c>
      <c r="EQ32">
        <v>3.6</v>
      </c>
      <c r="ER32">
        <v>11</v>
      </c>
      <c r="ES32">
        <v>13700</v>
      </c>
      <c r="ET32">
        <v>8600</v>
      </c>
      <c r="EU32">
        <v>2300</v>
      </c>
      <c r="EV32">
        <v>382000</v>
      </c>
      <c r="EW32" s="18">
        <f>ET32/EU32</f>
        <v>3.7391304347826089</v>
      </c>
      <c r="EX32">
        <v>0</v>
      </c>
      <c r="EY32">
        <v>0</v>
      </c>
      <c r="EZ32" s="18">
        <f>EV32/EU32</f>
        <v>166.08695652173913</v>
      </c>
      <c r="FA32" s="18">
        <f>(10*EQ32)+(0.005*EU32)</f>
        <v>47.5</v>
      </c>
      <c r="FB32" s="18">
        <f>EV32*ET32/EU32</f>
        <v>1428347.8260869565</v>
      </c>
      <c r="FC32">
        <v>0</v>
      </c>
      <c r="FD32">
        <v>1</v>
      </c>
      <c r="FE32" s="16">
        <v>45060</v>
      </c>
      <c r="FF32" s="16">
        <v>45060</v>
      </c>
      <c r="FG32" s="16">
        <v>44793</v>
      </c>
      <c r="FH32" s="18">
        <f t="shared" si="17"/>
        <v>17.80698151950719</v>
      </c>
      <c r="FI32">
        <v>0</v>
      </c>
      <c r="FJ32" s="16">
        <v>45060</v>
      </c>
      <c r="FK32" s="30">
        <f t="shared" si="18"/>
        <v>26.579055441478438</v>
      </c>
      <c r="FL32">
        <v>0</v>
      </c>
      <c r="FN32">
        <v>0.22</v>
      </c>
      <c r="FO32">
        <v>0.15</v>
      </c>
      <c r="FP32">
        <v>0.03</v>
      </c>
      <c r="FQ32">
        <v>7.81</v>
      </c>
      <c r="FR32">
        <v>5.72</v>
      </c>
      <c r="FS32">
        <v>7.97</v>
      </c>
      <c r="FT32">
        <v>0.1</v>
      </c>
      <c r="FU32">
        <v>0.71</v>
      </c>
      <c r="FV32">
        <v>3.66</v>
      </c>
      <c r="FW32">
        <v>1.68</v>
      </c>
      <c r="FX32">
        <v>37.159999999999997</v>
      </c>
      <c r="FY32">
        <v>61.77</v>
      </c>
      <c r="FZ32">
        <v>35.340000000000003</v>
      </c>
      <c r="GA32">
        <v>3.15</v>
      </c>
      <c r="GB32">
        <v>72.36</v>
      </c>
      <c r="GC32">
        <v>39.97</v>
      </c>
      <c r="GD32">
        <v>1.63</v>
      </c>
      <c r="GE32">
        <v>52.83</v>
      </c>
      <c r="GF32">
        <v>13.24</v>
      </c>
      <c r="GG32">
        <v>22.26</v>
      </c>
      <c r="GH32">
        <v>42.89</v>
      </c>
      <c r="GI32">
        <v>48.23</v>
      </c>
      <c r="GJ32">
        <v>9.85</v>
      </c>
      <c r="GK32">
        <v>18</v>
      </c>
      <c r="GL32">
        <v>29.56</v>
      </c>
      <c r="GM32">
        <v>36.75</v>
      </c>
      <c r="GN32">
        <v>22.61</v>
      </c>
      <c r="GO32">
        <v>54.95</v>
      </c>
      <c r="GP32">
        <v>34.25</v>
      </c>
      <c r="GQ32">
        <v>2.92</v>
      </c>
      <c r="GR32">
        <v>1.34</v>
      </c>
      <c r="GS32">
        <v>31.21</v>
      </c>
      <c r="GT32" t="s">
        <v>274</v>
      </c>
      <c r="GU32" t="s">
        <v>274</v>
      </c>
      <c r="GV32">
        <v>59.28</v>
      </c>
      <c r="GW32">
        <v>1.0900000000000001</v>
      </c>
      <c r="GX32">
        <v>0.06</v>
      </c>
      <c r="GY32">
        <v>0</v>
      </c>
      <c r="GZ32">
        <v>0.02</v>
      </c>
      <c r="HA32">
        <v>1.71</v>
      </c>
      <c r="HB32">
        <v>1.34</v>
      </c>
      <c r="HC32">
        <v>1.04</v>
      </c>
      <c r="HD32">
        <v>0.99</v>
      </c>
      <c r="HE32">
        <v>0.16</v>
      </c>
      <c r="HF32">
        <v>1.31</v>
      </c>
      <c r="HG32">
        <v>2.2200000000000002</v>
      </c>
      <c r="HH32" t="s">
        <v>274</v>
      </c>
      <c r="HI32">
        <v>2.76</v>
      </c>
      <c r="HJ32">
        <v>7.0000000000000007E-2</v>
      </c>
      <c r="HK32">
        <v>1.34</v>
      </c>
      <c r="HL32">
        <v>45.1</v>
      </c>
      <c r="HM32">
        <v>30.75</v>
      </c>
      <c r="HN32">
        <v>6.15</v>
      </c>
      <c r="HO32">
        <v>257.73</v>
      </c>
      <c r="HP32">
        <v>188.76</v>
      </c>
      <c r="HQ32">
        <v>263.01</v>
      </c>
      <c r="HR32">
        <v>3.3</v>
      </c>
      <c r="HS32">
        <v>23.43</v>
      </c>
      <c r="HT32">
        <v>120.78</v>
      </c>
      <c r="HU32">
        <v>55.44</v>
      </c>
      <c r="HV32">
        <v>1226.28</v>
      </c>
      <c r="HW32">
        <v>18.994274999999998</v>
      </c>
      <c r="HX32">
        <v>10.867050000000001</v>
      </c>
      <c r="HY32">
        <v>0.96862499999999996</v>
      </c>
      <c r="HZ32">
        <v>2387.88</v>
      </c>
      <c r="IA32">
        <v>1319.01</v>
      </c>
      <c r="IB32">
        <v>38.922443999999999</v>
      </c>
      <c r="IC32">
        <v>1261.517004</v>
      </c>
      <c r="IE32">
        <v>734.58</v>
      </c>
      <c r="IF32">
        <v>1415.37</v>
      </c>
      <c r="IG32">
        <v>1591.59</v>
      </c>
      <c r="IH32">
        <v>325.05</v>
      </c>
      <c r="II32">
        <v>429.8184</v>
      </c>
      <c r="IJ32">
        <v>705.85732800000005</v>
      </c>
      <c r="IK32">
        <v>877.54589999999996</v>
      </c>
      <c r="IL32">
        <v>746.13</v>
      </c>
      <c r="IM32">
        <v>1312.1400599999999</v>
      </c>
      <c r="IN32">
        <v>1130.25</v>
      </c>
      <c r="IO32">
        <v>96.36</v>
      </c>
      <c r="IP32">
        <v>44.22</v>
      </c>
      <c r="IQ32">
        <v>1029.93</v>
      </c>
      <c r="IR32">
        <v>1956.24</v>
      </c>
      <c r="IS32">
        <v>35.97</v>
      </c>
      <c r="IT32">
        <v>1.432728</v>
      </c>
      <c r="IU32">
        <v>0</v>
      </c>
      <c r="IV32">
        <v>0.477576</v>
      </c>
      <c r="IW32">
        <v>40.832748000000002</v>
      </c>
      <c r="IX32">
        <v>7.3967999999999998</v>
      </c>
      <c r="IY32">
        <v>34.32</v>
      </c>
      <c r="IZ32">
        <v>32.67</v>
      </c>
      <c r="JA32">
        <v>5.28</v>
      </c>
      <c r="JB32">
        <v>7.2312000000000003</v>
      </c>
      <c r="JE32">
        <v>91.08</v>
      </c>
      <c r="JF32">
        <v>0.38640000000000002</v>
      </c>
      <c r="JG32">
        <v>7.3967999999999998</v>
      </c>
    </row>
    <row r="33" spans="1:168" x14ac:dyDescent="0.3">
      <c r="A33" t="s">
        <v>355</v>
      </c>
      <c r="C33">
        <v>2</v>
      </c>
      <c r="D33" s="16">
        <v>21062</v>
      </c>
      <c r="E33" s="16">
        <v>43966</v>
      </c>
      <c r="F33" s="17">
        <f t="shared" si="25"/>
        <v>62</v>
      </c>
      <c r="G33" s="17">
        <v>0</v>
      </c>
      <c r="H33">
        <v>1</v>
      </c>
      <c r="I33">
        <v>80</v>
      </c>
      <c r="J33">
        <v>1.72</v>
      </c>
      <c r="K33" s="18">
        <f t="shared" si="26"/>
        <v>27.041644131963228</v>
      </c>
      <c r="L33" s="19">
        <v>0</v>
      </c>
      <c r="M33">
        <v>0</v>
      </c>
      <c r="R33">
        <v>9</v>
      </c>
      <c r="S33">
        <v>6</v>
      </c>
      <c r="T33">
        <v>14</v>
      </c>
      <c r="AR33">
        <v>1</v>
      </c>
      <c r="AS33">
        <v>60</v>
      </c>
      <c r="AT33">
        <v>0</v>
      </c>
      <c r="AU33">
        <v>0</v>
      </c>
      <c r="AV33">
        <v>0</v>
      </c>
      <c r="AW33" t="s">
        <v>264</v>
      </c>
      <c r="AX33">
        <v>0</v>
      </c>
      <c r="AY33">
        <v>4</v>
      </c>
      <c r="AZ33">
        <v>3</v>
      </c>
      <c r="BA33" t="s">
        <v>266</v>
      </c>
      <c r="BB33" t="s">
        <v>267</v>
      </c>
      <c r="BC33">
        <v>4</v>
      </c>
      <c r="BD33">
        <v>90</v>
      </c>
      <c r="BE33">
        <v>0</v>
      </c>
      <c r="BG33" t="s">
        <v>268</v>
      </c>
      <c r="BI33">
        <v>0</v>
      </c>
      <c r="BJ33">
        <v>201</v>
      </c>
      <c r="BK33" s="20"/>
      <c r="BL33" s="20"/>
      <c r="BM33">
        <v>248</v>
      </c>
      <c r="BN33">
        <v>7.3</v>
      </c>
      <c r="BO33">
        <v>4.2</v>
      </c>
      <c r="BP33" s="20"/>
      <c r="BQ33" s="20"/>
      <c r="BR33">
        <v>13.6</v>
      </c>
      <c r="BS33">
        <v>14100</v>
      </c>
      <c r="BT33">
        <v>8400</v>
      </c>
      <c r="BU33">
        <v>3500</v>
      </c>
      <c r="BV33">
        <v>461000</v>
      </c>
      <c r="BW33" s="18">
        <f t="shared" si="0"/>
        <v>2.4</v>
      </c>
      <c r="BX33" s="18">
        <f t="shared" si="1"/>
        <v>131.71428571428572</v>
      </c>
      <c r="BY33" s="18">
        <f t="shared" si="2"/>
        <v>59.5</v>
      </c>
      <c r="BZ33" s="18">
        <f t="shared" si="3"/>
        <v>47.322877230935653</v>
      </c>
      <c r="CA33" s="18">
        <f t="shared" si="4"/>
        <v>1106400</v>
      </c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16">
        <v>44028</v>
      </c>
      <c r="CP33" s="20"/>
      <c r="CQ33">
        <v>6.3</v>
      </c>
      <c r="CR33">
        <v>3.8</v>
      </c>
      <c r="CS33">
        <v>11.6</v>
      </c>
      <c r="CT33">
        <v>8700</v>
      </c>
      <c r="CU33">
        <v>4600</v>
      </c>
      <c r="CV33">
        <v>2200</v>
      </c>
      <c r="CW33">
        <v>553000</v>
      </c>
      <c r="CX33" s="18">
        <f t="shared" si="27"/>
        <v>2.0909090909090908</v>
      </c>
      <c r="CY33">
        <v>0</v>
      </c>
      <c r="CZ33">
        <v>0</v>
      </c>
      <c r="DA33" s="18">
        <f t="shared" si="28"/>
        <v>251.36363636363637</v>
      </c>
      <c r="DB33" s="18">
        <f t="shared" si="29"/>
        <v>49</v>
      </c>
      <c r="DC33" s="18">
        <f t="shared" si="30"/>
        <v>1156272.7272727273</v>
      </c>
      <c r="DD33">
        <v>165</v>
      </c>
      <c r="DE33">
        <v>6.3</v>
      </c>
      <c r="DF33">
        <v>4.0999999999999996</v>
      </c>
      <c r="DG33">
        <v>13</v>
      </c>
      <c r="DH33">
        <v>8300</v>
      </c>
      <c r="DI33">
        <v>4100</v>
      </c>
      <c r="DJ33">
        <v>2900</v>
      </c>
      <c r="DK33">
        <v>343000</v>
      </c>
      <c r="DL33" s="18">
        <f t="shared" si="39"/>
        <v>1.4137931034482758</v>
      </c>
      <c r="DM33">
        <v>0</v>
      </c>
      <c r="DN33" s="18">
        <f t="shared" si="40"/>
        <v>118.27586206896552</v>
      </c>
      <c r="DO33">
        <f>(10*DF33)+(0.005*DJ33)</f>
        <v>55.5</v>
      </c>
      <c r="DP33">
        <f t="shared" si="41"/>
        <v>484931.03448275861</v>
      </c>
      <c r="DQ33" t="s">
        <v>269</v>
      </c>
      <c r="DR33">
        <v>2</v>
      </c>
      <c r="DS33">
        <v>165</v>
      </c>
      <c r="DT33">
        <v>6.3</v>
      </c>
      <c r="DU33">
        <v>4.0999999999999996</v>
      </c>
      <c r="DV33">
        <v>13</v>
      </c>
      <c r="DW33">
        <v>8300</v>
      </c>
      <c r="DX33">
        <v>4100</v>
      </c>
      <c r="DY33">
        <v>2900</v>
      </c>
      <c r="DZ33">
        <v>343000</v>
      </c>
      <c r="EA33" s="18">
        <f t="shared" si="35"/>
        <v>1.4137931034482758</v>
      </c>
      <c r="EB33" s="18">
        <f t="shared" si="36"/>
        <v>118.27586206896552</v>
      </c>
      <c r="EC33" s="18">
        <f t="shared" si="37"/>
        <v>55.5</v>
      </c>
      <c r="ED33" s="18">
        <f t="shared" si="38"/>
        <v>484931.03448275861</v>
      </c>
      <c r="EE33" t="s">
        <v>278</v>
      </c>
      <c r="EF33">
        <v>1</v>
      </c>
      <c r="EG33">
        <v>13</v>
      </c>
      <c r="EH33">
        <v>1</v>
      </c>
      <c r="EI33" t="s">
        <v>279</v>
      </c>
      <c r="EJ33">
        <v>1</v>
      </c>
      <c r="EK33">
        <v>1</v>
      </c>
      <c r="EL33" t="s">
        <v>288</v>
      </c>
      <c r="EM33">
        <v>1</v>
      </c>
      <c r="EN33" s="16">
        <v>44368</v>
      </c>
      <c r="EO33" s="20"/>
      <c r="EP33">
        <v>6.2</v>
      </c>
      <c r="EQ33">
        <v>3.8</v>
      </c>
      <c r="ER33">
        <v>11.6</v>
      </c>
      <c r="ES33">
        <v>12100</v>
      </c>
      <c r="ET33">
        <v>6300</v>
      </c>
      <c r="EU33">
        <v>3700</v>
      </c>
      <c r="EV33">
        <v>459000</v>
      </c>
      <c r="EW33" s="18">
        <f>ET33/EU33</f>
        <v>1.7027027027027026</v>
      </c>
      <c r="EX33">
        <v>0</v>
      </c>
      <c r="EY33">
        <v>0</v>
      </c>
      <c r="EZ33" s="18">
        <f>EV33/EU33</f>
        <v>124.05405405405405</v>
      </c>
      <c r="FA33" s="18">
        <f>(10*EQ33)+(0.005*EU33)</f>
        <v>56.5</v>
      </c>
      <c r="FB33" s="18">
        <f>EV33*ET33/EU33</f>
        <v>781540.54054054059</v>
      </c>
      <c r="FC33">
        <v>1</v>
      </c>
      <c r="FD33">
        <v>1</v>
      </c>
      <c r="FE33" s="16">
        <v>44719</v>
      </c>
      <c r="FF33" s="16">
        <v>44719</v>
      </c>
      <c r="FG33" s="16">
        <v>44368</v>
      </c>
      <c r="FH33" s="18">
        <f t="shared" si="17"/>
        <v>11.170431211498972</v>
      </c>
      <c r="FI33">
        <v>0</v>
      </c>
      <c r="FJ33" s="16">
        <v>44719</v>
      </c>
      <c r="FK33" s="18">
        <f t="shared" si="18"/>
        <v>22.702258726899384</v>
      </c>
      <c r="FL33">
        <v>0</v>
      </c>
    </row>
    <row r="34" spans="1:168" x14ac:dyDescent="0.3">
      <c r="A34" t="s">
        <v>356</v>
      </c>
      <c r="C34">
        <v>2</v>
      </c>
      <c r="D34" s="16">
        <v>25310</v>
      </c>
      <c r="E34" s="16">
        <v>43957</v>
      </c>
      <c r="F34" s="17">
        <f t="shared" si="25"/>
        <v>51</v>
      </c>
      <c r="G34" s="17">
        <v>0</v>
      </c>
      <c r="H34">
        <v>1</v>
      </c>
      <c r="I34">
        <v>62</v>
      </c>
      <c r="J34">
        <v>1.81</v>
      </c>
      <c r="K34" s="18">
        <f t="shared" si="26"/>
        <v>18.924941241109856</v>
      </c>
      <c r="L34" s="19">
        <v>7.4999999999999997E-2</v>
      </c>
      <c r="M34">
        <v>1</v>
      </c>
      <c r="N34">
        <v>1</v>
      </c>
      <c r="O34">
        <v>1</v>
      </c>
      <c r="P34">
        <v>1</v>
      </c>
      <c r="R34">
        <v>6</v>
      </c>
      <c r="S34">
        <v>5</v>
      </c>
      <c r="T34">
        <v>11</v>
      </c>
      <c r="AR34">
        <v>1</v>
      </c>
      <c r="AS34">
        <v>45</v>
      </c>
      <c r="AT34">
        <v>0</v>
      </c>
      <c r="AU34">
        <v>0</v>
      </c>
      <c r="AV34">
        <v>0</v>
      </c>
      <c r="AW34" t="s">
        <v>264</v>
      </c>
      <c r="AX34">
        <v>0</v>
      </c>
      <c r="AY34">
        <v>4</v>
      </c>
      <c r="AZ34">
        <v>2</v>
      </c>
      <c r="BA34" t="s">
        <v>313</v>
      </c>
      <c r="BB34" t="s">
        <v>267</v>
      </c>
      <c r="BC34">
        <v>4</v>
      </c>
      <c r="BD34">
        <v>60</v>
      </c>
      <c r="BE34">
        <v>0</v>
      </c>
      <c r="BG34" t="s">
        <v>268</v>
      </c>
      <c r="BI34">
        <v>0</v>
      </c>
      <c r="BJ34">
        <v>142</v>
      </c>
      <c r="BK34">
        <v>33</v>
      </c>
      <c r="BL34">
        <v>95</v>
      </c>
      <c r="BM34" s="20"/>
      <c r="BN34">
        <v>7.1</v>
      </c>
      <c r="BO34">
        <v>3.9</v>
      </c>
      <c r="BP34">
        <v>107</v>
      </c>
      <c r="BQ34">
        <v>47.8</v>
      </c>
      <c r="BR34">
        <v>12.8</v>
      </c>
      <c r="BS34">
        <v>9600</v>
      </c>
      <c r="BT34">
        <v>7100</v>
      </c>
      <c r="BU34">
        <v>1300</v>
      </c>
      <c r="BV34">
        <v>327000</v>
      </c>
      <c r="BW34" s="18">
        <f t="shared" si="0"/>
        <v>5.4615384615384617</v>
      </c>
      <c r="BX34" s="18">
        <f t="shared" si="1"/>
        <v>251.53846153846155</v>
      </c>
      <c r="BY34" s="18">
        <f t="shared" si="2"/>
        <v>45.5</v>
      </c>
      <c r="BZ34" s="18">
        <f t="shared" si="3"/>
        <v>13.514007336961546</v>
      </c>
      <c r="CA34" s="18">
        <f t="shared" si="4"/>
        <v>1785923.076923077</v>
      </c>
      <c r="CB34">
        <v>691</v>
      </c>
      <c r="CC34" s="21">
        <v>0.57709999999999995</v>
      </c>
      <c r="CD34">
        <v>471</v>
      </c>
      <c r="CE34" s="21">
        <v>0.40129999999999999</v>
      </c>
      <c r="CF34">
        <v>211</v>
      </c>
      <c r="CG34" s="21">
        <v>0.1802</v>
      </c>
      <c r="CH34">
        <v>2.23</v>
      </c>
      <c r="CI34" s="17">
        <v>51</v>
      </c>
      <c r="CJ34" s="21">
        <v>4.2000000000000003E-2</v>
      </c>
      <c r="CK34">
        <v>430</v>
      </c>
      <c r="CL34" s="21">
        <v>0.3523</v>
      </c>
      <c r="CM34">
        <v>0</v>
      </c>
      <c r="CN34">
        <v>1</v>
      </c>
      <c r="CO34" s="16">
        <v>43977</v>
      </c>
      <c r="CP34">
        <v>141</v>
      </c>
      <c r="CQ34">
        <v>6.5</v>
      </c>
      <c r="CR34">
        <v>3.3</v>
      </c>
      <c r="CS34">
        <v>10.5</v>
      </c>
      <c r="CT34">
        <v>9000</v>
      </c>
      <c r="CU34">
        <v>6300</v>
      </c>
      <c r="CV34">
        <v>1200</v>
      </c>
      <c r="CW34">
        <v>513000</v>
      </c>
      <c r="CX34" s="18">
        <f t="shared" si="27"/>
        <v>5.25</v>
      </c>
      <c r="CY34">
        <v>0</v>
      </c>
      <c r="CZ34">
        <v>0</v>
      </c>
      <c r="DA34" s="18">
        <f t="shared" si="28"/>
        <v>427.5</v>
      </c>
      <c r="DB34" s="18">
        <f t="shared" si="29"/>
        <v>39</v>
      </c>
      <c r="DC34" s="18">
        <f t="shared" si="30"/>
        <v>2693250</v>
      </c>
      <c r="DD34" s="20"/>
      <c r="DE34" s="20"/>
      <c r="DF34" s="20"/>
      <c r="DG34">
        <v>11.4</v>
      </c>
      <c r="DH34">
        <v>7600</v>
      </c>
      <c r="DI34">
        <v>4900</v>
      </c>
      <c r="DJ34">
        <v>1300</v>
      </c>
      <c r="DK34">
        <v>412000</v>
      </c>
      <c r="DL34" s="18">
        <f t="shared" si="39"/>
        <v>3.7692307692307692</v>
      </c>
      <c r="DM34">
        <v>0</v>
      </c>
      <c r="DN34" s="18">
        <f t="shared" si="40"/>
        <v>316.92307692307691</v>
      </c>
      <c r="DP34">
        <f t="shared" si="41"/>
        <v>1552923.076923077</v>
      </c>
      <c r="DQ34" t="s">
        <v>310</v>
      </c>
      <c r="DR34">
        <v>3</v>
      </c>
      <c r="DS34" s="20"/>
      <c r="DT34">
        <v>7</v>
      </c>
      <c r="DU34">
        <v>4</v>
      </c>
      <c r="DV34">
        <v>11.3</v>
      </c>
      <c r="DW34">
        <v>7300</v>
      </c>
      <c r="DX34">
        <v>4300</v>
      </c>
      <c r="DY34">
        <v>1800</v>
      </c>
      <c r="DZ34">
        <v>353000</v>
      </c>
      <c r="EA34" s="18">
        <f t="shared" si="35"/>
        <v>2.3888888888888888</v>
      </c>
      <c r="EB34" s="18">
        <f t="shared" si="36"/>
        <v>196.11111111111111</v>
      </c>
      <c r="EC34" s="18">
        <f t="shared" si="37"/>
        <v>49</v>
      </c>
      <c r="ED34" s="18">
        <f t="shared" si="38"/>
        <v>843277.77777777775</v>
      </c>
      <c r="EE34" t="s">
        <v>310</v>
      </c>
      <c r="EF34">
        <v>3</v>
      </c>
      <c r="EG34">
        <v>4</v>
      </c>
      <c r="EH34">
        <v>0</v>
      </c>
      <c r="EJ34">
        <v>0</v>
      </c>
      <c r="EK34">
        <v>1</v>
      </c>
      <c r="EL34" t="s">
        <v>288</v>
      </c>
      <c r="EM34">
        <v>1</v>
      </c>
      <c r="EN34" s="16">
        <v>44032</v>
      </c>
      <c r="EO34" s="20"/>
      <c r="EP34">
        <v>7</v>
      </c>
      <c r="EQ34">
        <v>4</v>
      </c>
      <c r="ER34">
        <v>11.3</v>
      </c>
      <c r="ES34">
        <v>7300</v>
      </c>
      <c r="ET34">
        <v>4300</v>
      </c>
      <c r="EU34">
        <v>1800</v>
      </c>
      <c r="EV34">
        <v>353000</v>
      </c>
      <c r="EW34" s="18">
        <f>ET34/EU34</f>
        <v>2.3888888888888888</v>
      </c>
      <c r="EX34">
        <v>0</v>
      </c>
      <c r="EY34">
        <v>0</v>
      </c>
      <c r="EZ34" s="18">
        <f>EV34/EU34</f>
        <v>196.11111111111111</v>
      </c>
      <c r="FA34" s="18">
        <f>(10*EQ34)+(0.005*EU34)</f>
        <v>49</v>
      </c>
      <c r="FB34" s="18">
        <f>EV34*ET34/EU34</f>
        <v>843277.77777777775</v>
      </c>
      <c r="FC34">
        <v>1</v>
      </c>
      <c r="FD34">
        <v>1</v>
      </c>
      <c r="FE34" s="16">
        <v>44464</v>
      </c>
      <c r="FF34" s="16">
        <v>44464</v>
      </c>
      <c r="FG34" s="16">
        <v>44032</v>
      </c>
      <c r="FH34" s="18">
        <f t="shared" si="17"/>
        <v>1.8069815195071868</v>
      </c>
      <c r="FI34">
        <v>0</v>
      </c>
      <c r="FJ34" s="16">
        <v>44464</v>
      </c>
      <c r="FK34" s="18">
        <f t="shared" si="18"/>
        <v>16</v>
      </c>
      <c r="FL34">
        <v>0</v>
      </c>
    </row>
    <row r="35" spans="1:168" x14ac:dyDescent="0.3">
      <c r="A35" t="s">
        <v>357</v>
      </c>
      <c r="C35">
        <v>2</v>
      </c>
      <c r="D35" s="16">
        <v>14683</v>
      </c>
      <c r="E35" s="16">
        <v>44027</v>
      </c>
      <c r="F35" s="17">
        <f t="shared" si="25"/>
        <v>80</v>
      </c>
      <c r="G35" s="17">
        <v>1</v>
      </c>
      <c r="H35">
        <v>0</v>
      </c>
      <c r="I35">
        <v>53</v>
      </c>
      <c r="J35">
        <v>1.58</v>
      </c>
      <c r="K35" s="18">
        <f t="shared" si="26"/>
        <v>21.230572023714146</v>
      </c>
      <c r="L35" s="19">
        <v>0.159</v>
      </c>
      <c r="M35">
        <v>1</v>
      </c>
      <c r="V35">
        <v>1</v>
      </c>
      <c r="W35">
        <v>100</v>
      </c>
      <c r="X35">
        <v>5</v>
      </c>
      <c r="Y35" s="20"/>
      <c r="Z35" s="20"/>
      <c r="AA35" s="20"/>
      <c r="AB35" s="20"/>
      <c r="AC35" s="20"/>
      <c r="AD35" s="20"/>
      <c r="AE35">
        <v>2</v>
      </c>
      <c r="AF35">
        <v>2</v>
      </c>
      <c r="AG35" s="20"/>
      <c r="AH35" s="20"/>
      <c r="AI35" s="20"/>
      <c r="AJ35" s="20"/>
      <c r="AK35" s="20"/>
      <c r="AL35">
        <v>11</v>
      </c>
      <c r="AM35">
        <v>5</v>
      </c>
      <c r="AN35">
        <v>17</v>
      </c>
      <c r="AO35">
        <v>0</v>
      </c>
      <c r="AP35">
        <v>1</v>
      </c>
      <c r="AQ35">
        <v>2</v>
      </c>
      <c r="AR35">
        <v>2</v>
      </c>
      <c r="AS35">
        <v>40</v>
      </c>
      <c r="AT35">
        <v>1</v>
      </c>
      <c r="AU35">
        <v>0</v>
      </c>
      <c r="AV35">
        <v>0</v>
      </c>
      <c r="AW35" t="s">
        <v>276</v>
      </c>
      <c r="AX35">
        <v>2</v>
      </c>
      <c r="AY35">
        <v>3</v>
      </c>
      <c r="AZ35">
        <v>3</v>
      </c>
      <c r="BA35">
        <v>0</v>
      </c>
      <c r="BB35" t="s">
        <v>358</v>
      </c>
      <c r="BC35">
        <v>3</v>
      </c>
      <c r="BD35">
        <v>80</v>
      </c>
      <c r="BE35">
        <v>0</v>
      </c>
      <c r="BG35" t="s">
        <v>268</v>
      </c>
      <c r="BI35">
        <v>1</v>
      </c>
      <c r="BJ35" s="20"/>
      <c r="BK35" s="20"/>
      <c r="BL35" s="20"/>
      <c r="BM35" s="20"/>
      <c r="BN35" s="20"/>
      <c r="BO35" s="20"/>
      <c r="BP35" s="20"/>
      <c r="BQ35" s="20"/>
      <c r="BR35">
        <v>12.6</v>
      </c>
      <c r="BS35">
        <v>7600</v>
      </c>
      <c r="BT35">
        <v>5300</v>
      </c>
      <c r="BU35">
        <v>1300</v>
      </c>
      <c r="BV35">
        <v>249000</v>
      </c>
      <c r="BW35" s="18">
        <f t="shared" si="0"/>
        <v>4.0769230769230766</v>
      </c>
      <c r="BX35" s="18">
        <f t="shared" si="1"/>
        <v>191.53846153846155</v>
      </c>
      <c r="BY35" s="18"/>
      <c r="BZ35" s="18"/>
      <c r="CA35" s="18">
        <f t="shared" si="4"/>
        <v>1015153.8461538461</v>
      </c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16">
        <v>44054</v>
      </c>
      <c r="CP35" s="20"/>
      <c r="CQ35">
        <v>7.1</v>
      </c>
      <c r="CR35">
        <v>4.3</v>
      </c>
      <c r="CS35">
        <v>13.2</v>
      </c>
      <c r="CT35">
        <v>13100</v>
      </c>
      <c r="CU35">
        <v>8700</v>
      </c>
      <c r="CV35">
        <v>2900</v>
      </c>
      <c r="CW35">
        <v>345000</v>
      </c>
      <c r="CX35" s="18">
        <f t="shared" si="27"/>
        <v>3</v>
      </c>
      <c r="CY35">
        <v>0</v>
      </c>
      <c r="DA35" s="18">
        <f t="shared" si="28"/>
        <v>118.96551724137932</v>
      </c>
      <c r="DB35" s="18">
        <f t="shared" si="29"/>
        <v>57.5</v>
      </c>
      <c r="DC35" s="18">
        <f t="shared" si="30"/>
        <v>1035000</v>
      </c>
      <c r="DD35" s="20"/>
      <c r="DE35">
        <v>7.5</v>
      </c>
      <c r="DF35">
        <v>4.5</v>
      </c>
      <c r="DG35">
        <v>12.9</v>
      </c>
      <c r="DH35">
        <v>8800</v>
      </c>
      <c r="DI35">
        <v>5800</v>
      </c>
      <c r="DJ35">
        <v>1800</v>
      </c>
      <c r="DK35">
        <v>337000</v>
      </c>
      <c r="DL35" s="18">
        <f t="shared" si="39"/>
        <v>3.2222222222222223</v>
      </c>
      <c r="DM35">
        <v>0</v>
      </c>
      <c r="DN35" s="18">
        <f t="shared" si="40"/>
        <v>187.22222222222223</v>
      </c>
      <c r="DO35">
        <f>(10*DF35)+(0.005*DJ35)</f>
        <v>54</v>
      </c>
      <c r="DP35">
        <f t="shared" si="41"/>
        <v>1085888.888888889</v>
      </c>
      <c r="DQ35" t="s">
        <v>278</v>
      </c>
      <c r="DR35">
        <v>1</v>
      </c>
      <c r="DS35">
        <v>145</v>
      </c>
      <c r="DT35">
        <v>7.7</v>
      </c>
      <c r="DU35">
        <v>4.5999999999999996</v>
      </c>
      <c r="DV35">
        <v>12.9</v>
      </c>
      <c r="DW35">
        <v>9700</v>
      </c>
      <c r="DX35">
        <v>6500</v>
      </c>
      <c r="DY35">
        <v>2100</v>
      </c>
      <c r="DZ35">
        <v>308000</v>
      </c>
      <c r="EA35" s="18">
        <f t="shared" si="35"/>
        <v>3.0952380952380953</v>
      </c>
      <c r="EB35" s="18">
        <f t="shared" si="36"/>
        <v>146.66666666666666</v>
      </c>
      <c r="EC35" s="18">
        <f t="shared" si="37"/>
        <v>56.5</v>
      </c>
      <c r="ED35" s="18">
        <f t="shared" si="38"/>
        <v>953333.33333333337</v>
      </c>
      <c r="EE35" t="s">
        <v>278</v>
      </c>
      <c r="EF35">
        <v>1</v>
      </c>
      <c r="EG35">
        <v>35</v>
      </c>
      <c r="EH35">
        <v>0</v>
      </c>
      <c r="EJ35">
        <v>0</v>
      </c>
      <c r="EK35">
        <v>1</v>
      </c>
      <c r="EL35" t="s">
        <v>272</v>
      </c>
      <c r="EM35">
        <v>0</v>
      </c>
      <c r="EW35" s="18"/>
      <c r="EZ35" s="18"/>
      <c r="FA35" s="18"/>
      <c r="FB35" s="18"/>
      <c r="FD35" s="24">
        <v>0</v>
      </c>
      <c r="FF35" s="25">
        <v>45278</v>
      </c>
      <c r="FG35" s="25">
        <v>45278</v>
      </c>
      <c r="FH35" s="30">
        <f t="shared" si="17"/>
        <v>40.213552361396303</v>
      </c>
      <c r="FI35" s="24">
        <v>1</v>
      </c>
      <c r="FJ35" s="25">
        <v>45278</v>
      </c>
      <c r="FK35" s="30">
        <f t="shared" si="18"/>
        <v>40.213552361396303</v>
      </c>
      <c r="FL35" s="24">
        <v>1</v>
      </c>
    </row>
    <row r="36" spans="1:168" x14ac:dyDescent="0.3">
      <c r="A36" t="s">
        <v>359</v>
      </c>
      <c r="C36">
        <v>1</v>
      </c>
      <c r="D36" s="16">
        <v>20394</v>
      </c>
      <c r="E36" s="16">
        <v>44168</v>
      </c>
      <c r="F36" s="17">
        <f t="shared" si="25"/>
        <v>65</v>
      </c>
      <c r="G36" s="17">
        <v>0</v>
      </c>
      <c r="H36">
        <v>2</v>
      </c>
      <c r="I36">
        <v>85</v>
      </c>
      <c r="J36">
        <v>1.65</v>
      </c>
      <c r="K36" s="18">
        <f t="shared" si="26"/>
        <v>31.221303948576679</v>
      </c>
      <c r="L36" s="19">
        <v>4.4999999999999998E-2</v>
      </c>
      <c r="M36">
        <v>0</v>
      </c>
      <c r="N36">
        <v>2</v>
      </c>
      <c r="O36">
        <v>2</v>
      </c>
      <c r="P36">
        <v>2</v>
      </c>
      <c r="Q36" s="37"/>
      <c r="R36">
        <v>10</v>
      </c>
      <c r="S36">
        <v>10</v>
      </c>
      <c r="T36">
        <v>9</v>
      </c>
      <c r="AR36">
        <v>1</v>
      </c>
      <c r="AS36">
        <v>85</v>
      </c>
      <c r="AT36">
        <v>0</v>
      </c>
      <c r="AU36">
        <v>0</v>
      </c>
      <c r="AV36">
        <v>0</v>
      </c>
      <c r="AW36" t="s">
        <v>264</v>
      </c>
      <c r="AX36">
        <v>0</v>
      </c>
      <c r="AY36">
        <v>4</v>
      </c>
      <c r="AZ36">
        <v>2</v>
      </c>
      <c r="BA36" t="s">
        <v>266</v>
      </c>
      <c r="BB36" t="s">
        <v>267</v>
      </c>
      <c r="BC36">
        <v>4</v>
      </c>
      <c r="BD36">
        <v>95</v>
      </c>
      <c r="BE36">
        <v>0</v>
      </c>
      <c r="BG36" t="s">
        <v>268</v>
      </c>
      <c r="BI36">
        <v>1</v>
      </c>
      <c r="BJ36">
        <v>192</v>
      </c>
      <c r="BK36" s="20"/>
      <c r="BL36" s="20"/>
      <c r="BM36">
        <v>230</v>
      </c>
      <c r="BN36">
        <v>7.7</v>
      </c>
      <c r="BO36">
        <v>4.4000000000000004</v>
      </c>
      <c r="BP36">
        <v>12</v>
      </c>
      <c r="BQ36" s="20"/>
      <c r="BR36">
        <v>15.3</v>
      </c>
      <c r="BS36">
        <v>8400</v>
      </c>
      <c r="BT36">
        <v>5400</v>
      </c>
      <c r="BU36">
        <v>1800</v>
      </c>
      <c r="BV36">
        <v>306000</v>
      </c>
      <c r="BW36" s="18">
        <f t="shared" si="0"/>
        <v>3</v>
      </c>
      <c r="BX36" s="18">
        <f t="shared" si="1"/>
        <v>170</v>
      </c>
      <c r="BY36" s="18">
        <f>(10*BO36)+(0.005*BU36)</f>
        <v>53</v>
      </c>
      <c r="BZ36" s="18">
        <f>K36*BO36/BW36</f>
        <v>45.791245791245807</v>
      </c>
      <c r="CA36" s="18">
        <f t="shared" si="4"/>
        <v>918000</v>
      </c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16">
        <v>44235</v>
      </c>
      <c r="CP36" s="20"/>
      <c r="CQ36" s="20"/>
      <c r="CR36" s="20"/>
      <c r="CS36">
        <v>15.6</v>
      </c>
      <c r="CT36">
        <v>10000</v>
      </c>
      <c r="CU36">
        <v>6800</v>
      </c>
      <c r="CV36">
        <v>2000</v>
      </c>
      <c r="CW36">
        <v>323000</v>
      </c>
      <c r="CX36" s="18">
        <f t="shared" si="27"/>
        <v>3.4</v>
      </c>
      <c r="CY36">
        <v>0</v>
      </c>
      <c r="CZ36">
        <v>0</v>
      </c>
      <c r="DA36" s="18">
        <f t="shared" si="28"/>
        <v>161.5</v>
      </c>
      <c r="DB36" s="18"/>
      <c r="DC36" s="18">
        <f t="shared" si="30"/>
        <v>1098200</v>
      </c>
      <c r="DD36" s="20"/>
      <c r="DE36">
        <v>7.7</v>
      </c>
      <c r="DF36">
        <v>4.3</v>
      </c>
      <c r="DG36">
        <v>15.7</v>
      </c>
      <c r="DH36">
        <v>9600</v>
      </c>
      <c r="DI36">
        <v>5900</v>
      </c>
      <c r="DJ36">
        <v>2200</v>
      </c>
      <c r="DK36">
        <v>312000</v>
      </c>
      <c r="DL36" s="18">
        <f t="shared" si="39"/>
        <v>2.6818181818181817</v>
      </c>
      <c r="DM36">
        <v>0</v>
      </c>
      <c r="DN36" s="18">
        <f t="shared" si="40"/>
        <v>141.81818181818181</v>
      </c>
      <c r="DO36">
        <f>(10*DF36)+(0.005*DJ36)</f>
        <v>54</v>
      </c>
      <c r="DP36">
        <f t="shared" si="41"/>
        <v>836727.27272727271</v>
      </c>
      <c r="DQ36" t="s">
        <v>278</v>
      </c>
      <c r="DR36">
        <v>1</v>
      </c>
      <c r="DS36" s="20"/>
      <c r="DT36">
        <v>7.5</v>
      </c>
      <c r="DU36">
        <v>4.3</v>
      </c>
      <c r="DV36">
        <v>15.9</v>
      </c>
      <c r="DW36">
        <v>8700</v>
      </c>
      <c r="DX36">
        <v>6000</v>
      </c>
      <c r="DY36">
        <v>1600</v>
      </c>
      <c r="DZ36">
        <v>320000</v>
      </c>
      <c r="EA36" s="18">
        <f t="shared" si="35"/>
        <v>3.75</v>
      </c>
      <c r="EB36" s="18">
        <f t="shared" si="36"/>
        <v>200</v>
      </c>
      <c r="EC36" s="18">
        <f t="shared" si="37"/>
        <v>51</v>
      </c>
      <c r="ED36" s="18">
        <f t="shared" si="38"/>
        <v>1200000</v>
      </c>
      <c r="EE36" t="s">
        <v>278</v>
      </c>
      <c r="EF36">
        <v>1</v>
      </c>
      <c r="EG36">
        <v>23</v>
      </c>
      <c r="EH36">
        <v>0</v>
      </c>
      <c r="EJ36">
        <v>0</v>
      </c>
      <c r="EK36">
        <v>0</v>
      </c>
      <c r="EL36" t="s">
        <v>288</v>
      </c>
      <c r="EM36">
        <v>1</v>
      </c>
      <c r="EN36" s="16">
        <v>44727</v>
      </c>
      <c r="EO36" s="20"/>
      <c r="EP36">
        <v>7.4</v>
      </c>
      <c r="EQ36">
        <v>4.5</v>
      </c>
      <c r="ER36">
        <v>15.1</v>
      </c>
      <c r="ES36">
        <v>10200</v>
      </c>
      <c r="ET36">
        <v>6900</v>
      </c>
      <c r="EU36">
        <v>1700</v>
      </c>
      <c r="EV36">
        <v>359000</v>
      </c>
      <c r="EW36" s="18">
        <f>ET36/EU36</f>
        <v>4.0588235294117645</v>
      </c>
      <c r="EX36">
        <v>1</v>
      </c>
      <c r="EY36">
        <v>0</v>
      </c>
      <c r="EZ36" s="18">
        <f>EV36/EU36</f>
        <v>211.1764705882353</v>
      </c>
      <c r="FA36" s="18">
        <f>(10*EQ36)+(0.005*EU36)</f>
        <v>53.5</v>
      </c>
      <c r="FB36" s="18">
        <f>EV36*ET36/EU36</f>
        <v>1457117.6470588236</v>
      </c>
      <c r="FC36">
        <v>1</v>
      </c>
      <c r="FD36">
        <v>1</v>
      </c>
      <c r="FE36" s="16">
        <v>45324</v>
      </c>
      <c r="FF36" s="16">
        <v>45324</v>
      </c>
      <c r="FG36" s="16">
        <v>44727</v>
      </c>
      <c r="FH36" s="18">
        <f t="shared" si="17"/>
        <v>16.164271047227928</v>
      </c>
      <c r="FI36">
        <v>0</v>
      </c>
      <c r="FJ36" s="16">
        <v>45324</v>
      </c>
      <c r="FK36" s="18">
        <f t="shared" si="18"/>
        <v>35.7782340862423</v>
      </c>
      <c r="FL36">
        <v>0</v>
      </c>
    </row>
    <row r="37" spans="1:168" x14ac:dyDescent="0.3">
      <c r="A37" t="s">
        <v>360</v>
      </c>
      <c r="C37">
        <v>2</v>
      </c>
      <c r="D37" s="16">
        <v>21468</v>
      </c>
      <c r="E37" s="16">
        <v>44119</v>
      </c>
      <c r="F37" s="17">
        <f t="shared" si="25"/>
        <v>62</v>
      </c>
      <c r="G37" s="17">
        <v>0</v>
      </c>
      <c r="H37">
        <v>1</v>
      </c>
      <c r="I37">
        <v>97</v>
      </c>
      <c r="J37">
        <v>1.65</v>
      </c>
      <c r="K37" s="18">
        <f t="shared" si="26"/>
        <v>35.629017447199267</v>
      </c>
      <c r="L37" s="19">
        <v>0</v>
      </c>
      <c r="M37">
        <v>0</v>
      </c>
      <c r="N37">
        <v>3</v>
      </c>
      <c r="O37">
        <v>2</v>
      </c>
      <c r="P37">
        <v>2</v>
      </c>
      <c r="Q37" s="20"/>
      <c r="R37">
        <v>6</v>
      </c>
      <c r="S37">
        <v>7</v>
      </c>
      <c r="T37">
        <v>12</v>
      </c>
      <c r="AR37">
        <v>1</v>
      </c>
      <c r="AS37">
        <v>25</v>
      </c>
      <c r="AT37">
        <v>0</v>
      </c>
      <c r="AU37">
        <v>0</v>
      </c>
      <c r="AV37">
        <v>0</v>
      </c>
      <c r="AW37" t="s">
        <v>264</v>
      </c>
      <c r="AX37">
        <v>0</v>
      </c>
      <c r="AY37">
        <v>4</v>
      </c>
      <c r="AZ37">
        <v>0</v>
      </c>
      <c r="BA37" t="s">
        <v>266</v>
      </c>
      <c r="BB37" t="s">
        <v>267</v>
      </c>
      <c r="BC37">
        <v>4</v>
      </c>
      <c r="BD37">
        <v>70</v>
      </c>
      <c r="BE37">
        <v>0</v>
      </c>
      <c r="BG37" t="s">
        <v>268</v>
      </c>
      <c r="BI37">
        <v>0</v>
      </c>
      <c r="BJ37">
        <v>397</v>
      </c>
      <c r="BK37" s="20"/>
      <c r="BL37" s="20"/>
      <c r="BM37">
        <v>201</v>
      </c>
      <c r="BN37">
        <v>7</v>
      </c>
      <c r="BO37">
        <v>4.2</v>
      </c>
      <c r="BP37" s="20"/>
      <c r="BQ37" s="20"/>
      <c r="BR37">
        <v>14.2</v>
      </c>
      <c r="BS37">
        <v>12500</v>
      </c>
      <c r="BT37">
        <v>10700</v>
      </c>
      <c r="BU37">
        <v>1300</v>
      </c>
      <c r="BV37">
        <v>234000</v>
      </c>
      <c r="BW37" s="18">
        <f t="shared" si="0"/>
        <v>8.2307692307692299</v>
      </c>
      <c r="BX37" s="18">
        <f t="shared" si="1"/>
        <v>180</v>
      </c>
      <c r="BY37" s="18">
        <f>(10*BO37)+(0.005*BU37)</f>
        <v>48.5</v>
      </c>
      <c r="BZ37" s="18">
        <f>K37*BO37/BW37</f>
        <v>18.180788342215703</v>
      </c>
      <c r="CA37" s="18">
        <f t="shared" si="4"/>
        <v>1926000</v>
      </c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16">
        <v>44144</v>
      </c>
      <c r="CP37" s="20"/>
      <c r="CQ37">
        <v>6.6</v>
      </c>
      <c r="CR37">
        <v>4.0999999999999996</v>
      </c>
      <c r="CS37">
        <v>15.4</v>
      </c>
      <c r="CT37">
        <v>10200</v>
      </c>
      <c r="CU37">
        <v>7600</v>
      </c>
      <c r="CV37">
        <v>1700</v>
      </c>
      <c r="CW37">
        <v>208000</v>
      </c>
      <c r="CX37" s="18">
        <f t="shared" si="27"/>
        <v>4.4705882352941178</v>
      </c>
      <c r="CY37">
        <v>1</v>
      </c>
      <c r="CZ37">
        <v>0</v>
      </c>
      <c r="DA37" s="18">
        <f t="shared" si="28"/>
        <v>122.35294117647059</v>
      </c>
      <c r="DB37" s="18">
        <f>(10*CR37)+(0.005*CV37)</f>
        <v>49.5</v>
      </c>
      <c r="DC37" s="18">
        <f t="shared" si="30"/>
        <v>929882.3529411765</v>
      </c>
      <c r="DD37" s="20"/>
      <c r="DE37">
        <v>6.6</v>
      </c>
      <c r="DF37">
        <v>4.0999999999999996</v>
      </c>
      <c r="DG37">
        <v>16.3</v>
      </c>
      <c r="DH37">
        <v>8900</v>
      </c>
      <c r="DI37">
        <v>5000</v>
      </c>
      <c r="DJ37">
        <v>2400</v>
      </c>
      <c r="DK37">
        <v>254000</v>
      </c>
      <c r="DL37" s="18">
        <f t="shared" si="39"/>
        <v>2.0833333333333335</v>
      </c>
      <c r="DM37">
        <v>0</v>
      </c>
      <c r="DN37" s="18">
        <f t="shared" si="40"/>
        <v>105.83333333333333</v>
      </c>
      <c r="DO37">
        <f>(10*DF37)+(0.005*DJ37)</f>
        <v>53</v>
      </c>
      <c r="DP37">
        <f t="shared" si="41"/>
        <v>529166.66666666663</v>
      </c>
      <c r="DQ37" t="s">
        <v>269</v>
      </c>
      <c r="DR37">
        <v>2</v>
      </c>
      <c r="DS37" s="20"/>
      <c r="DT37">
        <v>6.6</v>
      </c>
      <c r="DU37">
        <v>4.0999999999999996</v>
      </c>
      <c r="DV37">
        <v>16.3</v>
      </c>
      <c r="DW37">
        <v>8900</v>
      </c>
      <c r="DX37">
        <v>5000</v>
      </c>
      <c r="DY37">
        <v>2400</v>
      </c>
      <c r="DZ37">
        <v>254000</v>
      </c>
      <c r="EA37" s="18">
        <f t="shared" si="35"/>
        <v>2.0833333333333335</v>
      </c>
      <c r="EB37" s="18">
        <f t="shared" si="36"/>
        <v>105.83333333333333</v>
      </c>
      <c r="EC37" s="18">
        <f t="shared" si="37"/>
        <v>53</v>
      </c>
      <c r="ED37" s="18">
        <f t="shared" si="38"/>
        <v>529166.66666666663</v>
      </c>
      <c r="EE37" t="s">
        <v>278</v>
      </c>
      <c r="EF37">
        <v>1</v>
      </c>
      <c r="EG37">
        <v>35</v>
      </c>
      <c r="EH37">
        <v>1</v>
      </c>
      <c r="EI37" t="s">
        <v>323</v>
      </c>
      <c r="EJ37" t="s">
        <v>361</v>
      </c>
      <c r="EK37">
        <v>1</v>
      </c>
      <c r="EL37" t="s">
        <v>272</v>
      </c>
      <c r="EM37" s="24">
        <v>0</v>
      </c>
      <c r="FD37" s="24">
        <v>0</v>
      </c>
      <c r="FF37" s="25">
        <v>45345</v>
      </c>
      <c r="FG37" s="25">
        <v>45345</v>
      </c>
      <c r="FH37" s="30">
        <f t="shared" si="17"/>
        <v>39.457905544147842</v>
      </c>
      <c r="FI37" s="24">
        <v>1</v>
      </c>
      <c r="FJ37" s="25">
        <v>45345</v>
      </c>
      <c r="FK37" s="30">
        <f t="shared" si="18"/>
        <v>39.457905544147842</v>
      </c>
      <c r="FL37" s="24">
        <v>1</v>
      </c>
    </row>
    <row r="38" spans="1:168" x14ac:dyDescent="0.3">
      <c r="EB38" s="18"/>
      <c r="EC38" s="18"/>
      <c r="ED38" s="18"/>
    </row>
    <row r="39" spans="1:168" x14ac:dyDescent="0.3">
      <c r="EB39" s="18"/>
      <c r="EC39" s="18"/>
      <c r="ED39" s="18"/>
    </row>
  </sheetData>
  <autoFilter ref="A1:JG3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71"/>
  <sheetViews>
    <sheetView tabSelected="1" zoomScaleNormal="100" workbookViewId="0">
      <pane ySplit="1" topLeftCell="A2" activePane="bottomLeft" state="frozen"/>
      <selection pane="bottomLeft" activeCell="A188" sqref="A188:XFD223"/>
    </sheetView>
  </sheetViews>
  <sheetFormatPr baseColWidth="10" defaultColWidth="10.59765625" defaultRowHeight="15.6" x14ac:dyDescent="0.3"/>
  <cols>
    <col min="1" max="1" width="22.19921875" customWidth="1"/>
    <col min="2" max="2" width="82.796875" customWidth="1"/>
    <col min="3" max="5" width="11" customWidth="1"/>
    <col min="6" max="6" width="38.296875" customWidth="1"/>
  </cols>
  <sheetData>
    <row r="1" spans="1:6" x14ac:dyDescent="0.3">
      <c r="A1" s="32" t="s">
        <v>362</v>
      </c>
      <c r="B1" s="32" t="s">
        <v>363</v>
      </c>
      <c r="C1" s="32" t="s">
        <v>364</v>
      </c>
      <c r="D1" s="32" t="s">
        <v>365</v>
      </c>
      <c r="E1" s="32" t="s">
        <v>366</v>
      </c>
      <c r="F1" s="32" t="s">
        <v>367</v>
      </c>
    </row>
    <row r="2" spans="1:6" x14ac:dyDescent="0.3">
      <c r="A2" s="1" t="s">
        <v>0</v>
      </c>
      <c r="B2" t="s">
        <v>368</v>
      </c>
    </row>
    <row r="3" spans="1:6" x14ac:dyDescent="0.3">
      <c r="A3" s="2" t="s">
        <v>1</v>
      </c>
      <c r="B3" t="s">
        <v>369</v>
      </c>
    </row>
    <row r="4" spans="1:6" x14ac:dyDescent="0.3">
      <c r="A4" s="2" t="s">
        <v>2</v>
      </c>
      <c r="B4" s="33" t="s">
        <v>2</v>
      </c>
      <c r="C4" s="33" t="s">
        <v>370</v>
      </c>
      <c r="E4" t="s">
        <v>371</v>
      </c>
      <c r="F4" s="33" t="s">
        <v>372</v>
      </c>
    </row>
    <row r="5" spans="1:6" x14ac:dyDescent="0.3">
      <c r="A5" s="2" t="s">
        <v>3</v>
      </c>
      <c r="B5" s="33" t="s">
        <v>373</v>
      </c>
      <c r="C5" s="33" t="s">
        <v>370</v>
      </c>
      <c r="D5" t="s">
        <v>374</v>
      </c>
      <c r="E5" s="33" t="s">
        <v>375</v>
      </c>
    </row>
    <row r="6" spans="1:6" x14ac:dyDescent="0.3">
      <c r="A6" s="2" t="s">
        <v>4</v>
      </c>
      <c r="B6" s="33" t="s">
        <v>376</v>
      </c>
      <c r="C6" s="33" t="s">
        <v>370</v>
      </c>
      <c r="D6" t="s">
        <v>374</v>
      </c>
      <c r="E6" s="33" t="s">
        <v>375</v>
      </c>
    </row>
    <row r="7" spans="1:6" x14ac:dyDescent="0.3">
      <c r="A7" s="3" t="s">
        <v>5</v>
      </c>
      <c r="B7" s="33" t="s">
        <v>377</v>
      </c>
      <c r="C7" s="33" t="s">
        <v>370</v>
      </c>
      <c r="E7" s="33" t="s">
        <v>378</v>
      </c>
    </row>
    <row r="8" spans="1:6" x14ac:dyDescent="0.3">
      <c r="A8" s="3" t="s">
        <v>6</v>
      </c>
      <c r="E8" s="33" t="s">
        <v>379</v>
      </c>
    </row>
    <row r="9" spans="1:6" x14ac:dyDescent="0.3">
      <c r="A9" s="2" t="s">
        <v>7</v>
      </c>
      <c r="B9" s="33" t="s">
        <v>380</v>
      </c>
      <c r="C9" s="33" t="s">
        <v>381</v>
      </c>
      <c r="E9" s="33" t="s">
        <v>379</v>
      </c>
      <c r="F9" s="33" t="s">
        <v>382</v>
      </c>
    </row>
    <row r="10" spans="1:6" x14ac:dyDescent="0.3">
      <c r="A10" s="2" t="s">
        <v>8</v>
      </c>
      <c r="B10" s="33" t="s">
        <v>8</v>
      </c>
      <c r="C10" s="33" t="s">
        <v>370</v>
      </c>
      <c r="D10" t="s">
        <v>383</v>
      </c>
      <c r="E10" s="33" t="s">
        <v>378</v>
      </c>
    </row>
    <row r="11" spans="1:6" x14ac:dyDescent="0.3">
      <c r="A11" s="2" t="s">
        <v>9</v>
      </c>
      <c r="B11" s="33" t="s">
        <v>9</v>
      </c>
      <c r="C11" s="33" t="s">
        <v>370</v>
      </c>
      <c r="D11" t="s">
        <v>384</v>
      </c>
      <c r="E11" s="33" t="s">
        <v>378</v>
      </c>
    </row>
    <row r="12" spans="1:6" x14ac:dyDescent="0.3">
      <c r="A12" s="2" t="s">
        <v>10</v>
      </c>
      <c r="B12" s="33" t="s">
        <v>385</v>
      </c>
      <c r="C12" s="33" t="s">
        <v>370</v>
      </c>
      <c r="D12" t="s">
        <v>386</v>
      </c>
      <c r="E12" s="33" t="s">
        <v>378</v>
      </c>
    </row>
    <row r="13" spans="1:6" x14ac:dyDescent="0.3">
      <c r="A13" s="2" t="s">
        <v>11</v>
      </c>
      <c r="B13" s="33" t="s">
        <v>387</v>
      </c>
      <c r="C13" s="33" t="s">
        <v>370</v>
      </c>
      <c r="D13" t="s">
        <v>388</v>
      </c>
      <c r="E13" s="33" t="s">
        <v>378</v>
      </c>
    </row>
    <row r="14" spans="1:6" x14ac:dyDescent="0.3">
      <c r="A14" s="2" t="s">
        <v>12</v>
      </c>
      <c r="E14" s="33" t="s">
        <v>379</v>
      </c>
    </row>
    <row r="15" spans="1:6" x14ac:dyDescent="0.3">
      <c r="A15" s="4" t="s">
        <v>13</v>
      </c>
      <c r="B15" s="33" t="s">
        <v>389</v>
      </c>
      <c r="C15" s="33" t="s">
        <v>381</v>
      </c>
      <c r="E15" s="33" t="s">
        <v>379</v>
      </c>
      <c r="F15" s="33" t="s">
        <v>390</v>
      </c>
    </row>
    <row r="16" spans="1:6" x14ac:dyDescent="0.3">
      <c r="A16" s="4" t="s">
        <v>14</v>
      </c>
      <c r="B16" s="33" t="s">
        <v>391</v>
      </c>
      <c r="C16" s="33" t="s">
        <v>381</v>
      </c>
      <c r="E16" s="33" t="s">
        <v>371</v>
      </c>
      <c r="F16" s="33" t="s">
        <v>392</v>
      </c>
    </row>
    <row r="17" spans="1:6" x14ac:dyDescent="0.3">
      <c r="A17" s="4" t="s">
        <v>15</v>
      </c>
      <c r="B17" s="33" t="s">
        <v>393</v>
      </c>
      <c r="C17" s="33" t="s">
        <v>381</v>
      </c>
      <c r="F17" s="33" t="s">
        <v>394</v>
      </c>
    </row>
    <row r="18" spans="1:6" x14ac:dyDescent="0.3">
      <c r="A18" s="4" t="s">
        <v>16</v>
      </c>
      <c r="B18" s="33" t="s">
        <v>395</v>
      </c>
      <c r="C18" s="33" t="s">
        <v>381</v>
      </c>
      <c r="E18" s="33" t="s">
        <v>378</v>
      </c>
      <c r="F18" s="33" t="s">
        <v>396</v>
      </c>
    </row>
    <row r="19" spans="1:6" x14ac:dyDescent="0.3">
      <c r="A19" s="4" t="s">
        <v>17</v>
      </c>
      <c r="B19" s="33" t="s">
        <v>397</v>
      </c>
      <c r="C19" s="33" t="s">
        <v>381</v>
      </c>
      <c r="E19" s="33" t="s">
        <v>378</v>
      </c>
      <c r="F19" t="s">
        <v>398</v>
      </c>
    </row>
    <row r="20" spans="1:6" x14ac:dyDescent="0.3">
      <c r="A20" s="4" t="s">
        <v>18</v>
      </c>
      <c r="B20" s="33" t="s">
        <v>399</v>
      </c>
      <c r="C20" s="33" t="s">
        <v>381</v>
      </c>
      <c r="E20" s="33" t="s">
        <v>378</v>
      </c>
      <c r="F20" t="s">
        <v>398</v>
      </c>
    </row>
    <row r="21" spans="1:6" x14ac:dyDescent="0.3">
      <c r="A21" s="4" t="s">
        <v>19</v>
      </c>
      <c r="B21" s="33" t="s">
        <v>400</v>
      </c>
      <c r="C21" s="33" t="s">
        <v>381</v>
      </c>
      <c r="E21" s="33" t="s">
        <v>378</v>
      </c>
      <c r="F21" t="s">
        <v>401</v>
      </c>
    </row>
    <row r="22" spans="1:6" s="40" customFormat="1" x14ac:dyDescent="0.3">
      <c r="A22" s="38" t="s">
        <v>20</v>
      </c>
      <c r="B22" s="39" t="s">
        <v>402</v>
      </c>
      <c r="C22" s="39" t="s">
        <v>403</v>
      </c>
      <c r="E22" s="39" t="s">
        <v>378</v>
      </c>
      <c r="F22" s="40" t="s">
        <v>404</v>
      </c>
    </row>
    <row r="23" spans="1:6" s="40" customFormat="1" x14ac:dyDescent="0.3">
      <c r="A23" s="38" t="s">
        <v>21</v>
      </c>
      <c r="B23" s="39" t="s">
        <v>405</v>
      </c>
      <c r="C23" s="39" t="s">
        <v>403</v>
      </c>
      <c r="E23" s="39" t="s">
        <v>379</v>
      </c>
      <c r="F23" s="39" t="s">
        <v>406</v>
      </c>
    </row>
    <row r="24" spans="1:6" s="40" customFormat="1" x14ac:dyDescent="0.3">
      <c r="A24" s="38" t="s">
        <v>22</v>
      </c>
      <c r="B24" s="39" t="s">
        <v>407</v>
      </c>
      <c r="C24" s="39" t="s">
        <v>403</v>
      </c>
      <c r="E24" s="39" t="s">
        <v>378</v>
      </c>
      <c r="F24" s="40" t="s">
        <v>408</v>
      </c>
    </row>
    <row r="25" spans="1:6" s="40" customFormat="1" x14ac:dyDescent="0.3">
      <c r="A25" s="38" t="s">
        <v>23</v>
      </c>
      <c r="B25" s="39" t="s">
        <v>409</v>
      </c>
      <c r="C25" s="39" t="s">
        <v>403</v>
      </c>
      <c r="E25" s="39" t="s">
        <v>378</v>
      </c>
      <c r="F25" s="40" t="s">
        <v>410</v>
      </c>
    </row>
    <row r="26" spans="1:6" s="40" customFormat="1" x14ac:dyDescent="0.3">
      <c r="A26" s="38" t="s">
        <v>24</v>
      </c>
      <c r="B26" s="39" t="s">
        <v>411</v>
      </c>
      <c r="C26" s="39" t="s">
        <v>403</v>
      </c>
      <c r="E26" s="39" t="s">
        <v>378</v>
      </c>
      <c r="F26" s="40" t="s">
        <v>412</v>
      </c>
    </row>
    <row r="27" spans="1:6" s="40" customFormat="1" x14ac:dyDescent="0.3">
      <c r="A27" s="38" t="s">
        <v>25</v>
      </c>
      <c r="B27" s="39" t="s">
        <v>413</v>
      </c>
      <c r="C27" s="39" t="s">
        <v>403</v>
      </c>
      <c r="E27" s="39" t="s">
        <v>378</v>
      </c>
    </row>
    <row r="28" spans="1:6" x14ac:dyDescent="0.3">
      <c r="A28" s="5" t="s">
        <v>19</v>
      </c>
      <c r="B28" s="33" t="s">
        <v>400</v>
      </c>
      <c r="C28" s="33" t="s">
        <v>403</v>
      </c>
      <c r="E28" s="33" t="s">
        <v>378</v>
      </c>
      <c r="F28" t="s">
        <v>401</v>
      </c>
    </row>
    <row r="29" spans="1:6" s="40" customFormat="1" x14ac:dyDescent="0.3">
      <c r="A29" s="38" t="s">
        <v>26</v>
      </c>
      <c r="B29" s="39" t="s">
        <v>414</v>
      </c>
      <c r="C29" s="39" t="s">
        <v>403</v>
      </c>
      <c r="E29" s="39" t="s">
        <v>378</v>
      </c>
      <c r="F29" s="40" t="s">
        <v>415</v>
      </c>
    </row>
    <row r="30" spans="1:6" x14ac:dyDescent="0.3">
      <c r="A30" s="5" t="s">
        <v>13</v>
      </c>
      <c r="B30" s="33" t="s">
        <v>389</v>
      </c>
      <c r="C30" s="33" t="s">
        <v>403</v>
      </c>
      <c r="E30" s="33" t="s">
        <v>379</v>
      </c>
      <c r="F30" s="33" t="s">
        <v>416</v>
      </c>
    </row>
    <row r="31" spans="1:6" s="40" customFormat="1" x14ac:dyDescent="0.3">
      <c r="A31" s="38" t="s">
        <v>27</v>
      </c>
      <c r="B31" s="39" t="s">
        <v>417</v>
      </c>
      <c r="C31" s="39" t="s">
        <v>403</v>
      </c>
      <c r="E31" s="39" t="s">
        <v>378</v>
      </c>
      <c r="F31" s="40" t="s">
        <v>418</v>
      </c>
    </row>
    <row r="32" spans="1:6" x14ac:dyDescent="0.3">
      <c r="A32" s="5" t="s">
        <v>14</v>
      </c>
      <c r="B32" s="33" t="s">
        <v>391</v>
      </c>
      <c r="C32" s="33" t="s">
        <v>403</v>
      </c>
      <c r="E32" s="33" t="s">
        <v>371</v>
      </c>
      <c r="F32" s="33" t="s">
        <v>419</v>
      </c>
    </row>
    <row r="33" spans="1:6" x14ac:dyDescent="0.3">
      <c r="A33" s="5" t="s">
        <v>15</v>
      </c>
      <c r="B33" s="33" t="s">
        <v>393</v>
      </c>
      <c r="C33" s="33" t="s">
        <v>403</v>
      </c>
      <c r="F33" s="33" t="s">
        <v>420</v>
      </c>
    </row>
    <row r="34" spans="1:6" x14ac:dyDescent="0.3">
      <c r="A34" s="5" t="s">
        <v>16</v>
      </c>
      <c r="B34" s="33" t="s">
        <v>395</v>
      </c>
      <c r="C34" s="33" t="s">
        <v>403</v>
      </c>
      <c r="E34" s="33" t="s">
        <v>378</v>
      </c>
      <c r="F34" t="s">
        <v>421</v>
      </c>
    </row>
    <row r="35" spans="1:6" s="40" customFormat="1" x14ac:dyDescent="0.3">
      <c r="A35" s="38" t="s">
        <v>28</v>
      </c>
      <c r="B35" s="39" t="s">
        <v>422</v>
      </c>
      <c r="C35" s="39" t="s">
        <v>403</v>
      </c>
      <c r="E35" s="39" t="s">
        <v>378</v>
      </c>
      <c r="F35" s="40" t="s">
        <v>423</v>
      </c>
    </row>
    <row r="36" spans="1:6" s="40" customFormat="1" x14ac:dyDescent="0.3">
      <c r="A36" s="38" t="s">
        <v>29</v>
      </c>
      <c r="B36" s="39" t="s">
        <v>424</v>
      </c>
      <c r="C36" s="39" t="s">
        <v>403</v>
      </c>
      <c r="E36" s="39" t="s">
        <v>378</v>
      </c>
      <c r="F36" s="40" t="s">
        <v>425</v>
      </c>
    </row>
    <row r="37" spans="1:6" x14ac:dyDescent="0.3">
      <c r="A37" s="5" t="s">
        <v>17</v>
      </c>
      <c r="B37" s="33" t="s">
        <v>426</v>
      </c>
      <c r="C37" s="33" t="s">
        <v>403</v>
      </c>
      <c r="E37" s="33" t="s">
        <v>378</v>
      </c>
      <c r="F37" t="s">
        <v>398</v>
      </c>
    </row>
    <row r="38" spans="1:6" x14ac:dyDescent="0.3">
      <c r="A38" s="5" t="s">
        <v>18</v>
      </c>
      <c r="B38" s="33" t="s">
        <v>427</v>
      </c>
      <c r="C38" s="33" t="s">
        <v>403</v>
      </c>
      <c r="E38" s="33" t="s">
        <v>378</v>
      </c>
      <c r="F38" t="s">
        <v>398</v>
      </c>
    </row>
    <row r="39" spans="1:6" s="40" customFormat="1" x14ac:dyDescent="0.3">
      <c r="A39" s="38" t="s">
        <v>30</v>
      </c>
      <c r="B39" s="39" t="s">
        <v>428</v>
      </c>
      <c r="C39" s="39" t="s">
        <v>403</v>
      </c>
      <c r="E39" s="39"/>
      <c r="F39" s="40" t="s">
        <v>429</v>
      </c>
    </row>
    <row r="40" spans="1:6" s="40" customFormat="1" x14ac:dyDescent="0.3">
      <c r="A40" s="38" t="s">
        <v>31</v>
      </c>
      <c r="B40" s="39" t="s">
        <v>430</v>
      </c>
      <c r="C40" s="39" t="s">
        <v>403</v>
      </c>
      <c r="E40" s="39" t="s">
        <v>378</v>
      </c>
      <c r="F40" s="40" t="s">
        <v>431</v>
      </c>
    </row>
    <row r="41" spans="1:6" s="40" customFormat="1" x14ac:dyDescent="0.3">
      <c r="A41" s="38" t="s">
        <v>32</v>
      </c>
      <c r="B41" s="39" t="s">
        <v>432</v>
      </c>
      <c r="C41" s="39" t="s">
        <v>403</v>
      </c>
      <c r="D41" s="40" t="s">
        <v>433</v>
      </c>
      <c r="E41" s="39" t="s">
        <v>378</v>
      </c>
    </row>
    <row r="42" spans="1:6" s="40" customFormat="1" x14ac:dyDescent="0.3">
      <c r="A42" s="38" t="s">
        <v>33</v>
      </c>
      <c r="B42" s="39" t="s">
        <v>434</v>
      </c>
      <c r="C42" s="39" t="s">
        <v>403</v>
      </c>
      <c r="D42" s="40" t="s">
        <v>433</v>
      </c>
      <c r="E42" s="39" t="s">
        <v>378</v>
      </c>
    </row>
    <row r="43" spans="1:6" s="40" customFormat="1" x14ac:dyDescent="0.3">
      <c r="A43" s="38" t="s">
        <v>34</v>
      </c>
      <c r="B43" s="39" t="s">
        <v>435</v>
      </c>
      <c r="C43" s="39" t="s">
        <v>403</v>
      </c>
      <c r="E43" s="39" t="s">
        <v>379</v>
      </c>
      <c r="F43" s="39" t="s">
        <v>436</v>
      </c>
    </row>
    <row r="44" spans="1:6" s="40" customFormat="1" x14ac:dyDescent="0.3">
      <c r="A44" s="38" t="s">
        <v>35</v>
      </c>
      <c r="B44" s="39" t="s">
        <v>437</v>
      </c>
      <c r="C44" s="39" t="s">
        <v>403</v>
      </c>
      <c r="E44" s="39" t="s">
        <v>379</v>
      </c>
      <c r="F44" s="39" t="s">
        <v>438</v>
      </c>
    </row>
    <row r="45" spans="1:6" x14ac:dyDescent="0.3">
      <c r="A45" s="2" t="s">
        <v>36</v>
      </c>
      <c r="B45" s="33" t="s">
        <v>439</v>
      </c>
      <c r="C45" s="33" t="s">
        <v>370</v>
      </c>
      <c r="F45" s="33" t="s">
        <v>440</v>
      </c>
    </row>
    <row r="46" spans="1:6" x14ac:dyDescent="0.3">
      <c r="A46" s="2" t="s">
        <v>37</v>
      </c>
      <c r="B46" s="33" t="s">
        <v>441</v>
      </c>
      <c r="C46" s="33" t="s">
        <v>370</v>
      </c>
      <c r="D46" t="s">
        <v>442</v>
      </c>
      <c r="E46" s="33" t="s">
        <v>378</v>
      </c>
    </row>
    <row r="47" spans="1:6" x14ac:dyDescent="0.3">
      <c r="A47" s="2" t="s">
        <v>38</v>
      </c>
      <c r="B47" s="33" t="s">
        <v>443</v>
      </c>
      <c r="C47" s="33" t="s">
        <v>370</v>
      </c>
      <c r="E47" s="33" t="s">
        <v>379</v>
      </c>
      <c r="F47" s="33" t="s">
        <v>444</v>
      </c>
    </row>
    <row r="48" spans="1:6" x14ac:dyDescent="0.3">
      <c r="A48" s="2" t="s">
        <v>39</v>
      </c>
      <c r="B48" s="33" t="s">
        <v>445</v>
      </c>
      <c r="C48" s="33" t="s">
        <v>370</v>
      </c>
      <c r="E48" s="33" t="s">
        <v>379</v>
      </c>
      <c r="F48" s="33" t="s">
        <v>444</v>
      </c>
    </row>
    <row r="49" spans="1:6" x14ac:dyDescent="0.3">
      <c r="A49" s="2" t="s">
        <v>40</v>
      </c>
      <c r="B49" s="33" t="s">
        <v>446</v>
      </c>
      <c r="C49" s="33" t="s">
        <v>370</v>
      </c>
      <c r="E49" s="33" t="s">
        <v>379</v>
      </c>
      <c r="F49" s="33" t="s">
        <v>444</v>
      </c>
    </row>
    <row r="50" spans="1:6" x14ac:dyDescent="0.3">
      <c r="A50" s="2" t="s">
        <v>41</v>
      </c>
      <c r="B50" s="33" t="s">
        <v>447</v>
      </c>
      <c r="C50" s="33" t="s">
        <v>448</v>
      </c>
      <c r="E50" s="33" t="s">
        <v>371</v>
      </c>
      <c r="F50" s="33" t="s">
        <v>449</v>
      </c>
    </row>
    <row r="51" spans="1:6" x14ac:dyDescent="0.3">
      <c r="A51" s="2" t="s">
        <v>42</v>
      </c>
      <c r="B51" t="s">
        <v>369</v>
      </c>
    </row>
    <row r="52" spans="1:6" x14ac:dyDescent="0.3">
      <c r="A52" s="2" t="s">
        <v>43</v>
      </c>
      <c r="B52" s="33" t="s">
        <v>450</v>
      </c>
      <c r="C52" s="33" t="s">
        <v>448</v>
      </c>
      <c r="F52" s="33" t="s">
        <v>451</v>
      </c>
    </row>
    <row r="53" spans="1:6" x14ac:dyDescent="0.3">
      <c r="A53" s="2" t="s">
        <v>44</v>
      </c>
      <c r="B53" s="33" t="s">
        <v>452</v>
      </c>
      <c r="C53" s="33" t="s">
        <v>448</v>
      </c>
      <c r="F53" s="33" t="s">
        <v>453</v>
      </c>
    </row>
    <row r="54" spans="1:6" x14ac:dyDescent="0.3">
      <c r="A54" s="2" t="s">
        <v>45</v>
      </c>
      <c r="B54" s="33" t="s">
        <v>454</v>
      </c>
      <c r="C54" s="33" t="s">
        <v>448</v>
      </c>
      <c r="F54" s="33" t="s">
        <v>455</v>
      </c>
    </row>
    <row r="55" spans="1:6" x14ac:dyDescent="0.3">
      <c r="A55" s="2" t="s">
        <v>46</v>
      </c>
      <c r="B55" s="33" t="s">
        <v>456</v>
      </c>
      <c r="C55" s="33" t="s">
        <v>448</v>
      </c>
      <c r="F55" s="33" t="s">
        <v>457</v>
      </c>
    </row>
    <row r="56" spans="1:6" x14ac:dyDescent="0.3">
      <c r="A56" s="2" t="s">
        <v>47</v>
      </c>
      <c r="B56" t="s">
        <v>369</v>
      </c>
    </row>
    <row r="57" spans="1:6" x14ac:dyDescent="0.3">
      <c r="A57" s="2" t="s">
        <v>48</v>
      </c>
      <c r="B57" s="33" t="s">
        <v>458</v>
      </c>
      <c r="C57" s="33" t="s">
        <v>448</v>
      </c>
      <c r="D57" t="s">
        <v>388</v>
      </c>
      <c r="E57" s="33" t="s">
        <v>378</v>
      </c>
    </row>
    <row r="58" spans="1:6" s="43" customFormat="1" x14ac:dyDescent="0.3">
      <c r="A58" s="41" t="s">
        <v>49</v>
      </c>
      <c r="B58" s="42" t="s">
        <v>459</v>
      </c>
      <c r="C58" s="42" t="s">
        <v>448</v>
      </c>
      <c r="F58" s="42" t="s">
        <v>460</v>
      </c>
    </row>
    <row r="59" spans="1:6" s="43" customFormat="1" x14ac:dyDescent="0.3">
      <c r="A59" s="41" t="s">
        <v>50</v>
      </c>
      <c r="B59" s="42" t="s">
        <v>461</v>
      </c>
      <c r="C59" s="42" t="s">
        <v>448</v>
      </c>
      <c r="F59" s="42" t="s">
        <v>462</v>
      </c>
    </row>
    <row r="60" spans="1:6" s="43" customFormat="1" x14ac:dyDescent="0.3">
      <c r="A60" s="41" t="s">
        <v>51</v>
      </c>
      <c r="B60" s="42" t="s">
        <v>463</v>
      </c>
      <c r="C60" s="42" t="s">
        <v>448</v>
      </c>
      <c r="F60" s="42" t="s">
        <v>464</v>
      </c>
    </row>
    <row r="61" spans="1:6" s="43" customFormat="1" x14ac:dyDescent="0.3">
      <c r="A61" s="41" t="s">
        <v>52</v>
      </c>
      <c r="B61" s="42" t="s">
        <v>461</v>
      </c>
      <c r="C61" s="42" t="s">
        <v>448</v>
      </c>
      <c r="F61" s="42" t="s">
        <v>462</v>
      </c>
    </row>
    <row r="62" spans="1:6" x14ac:dyDescent="0.3">
      <c r="A62" s="2" t="s">
        <v>53</v>
      </c>
      <c r="B62" s="33" t="s">
        <v>465</v>
      </c>
      <c r="C62" s="33" t="s">
        <v>370</v>
      </c>
      <c r="F62" s="33" t="s">
        <v>444</v>
      </c>
    </row>
    <row r="63" spans="1:6" x14ac:dyDescent="0.3">
      <c r="A63" s="2" t="s">
        <v>54</v>
      </c>
      <c r="B63" s="33" t="s">
        <v>466</v>
      </c>
      <c r="C63" s="33" t="s">
        <v>467</v>
      </c>
      <c r="D63" t="s">
        <v>468</v>
      </c>
      <c r="E63" s="33" t="s">
        <v>378</v>
      </c>
    </row>
    <row r="64" spans="1:6" x14ac:dyDescent="0.3">
      <c r="A64" s="2" t="s">
        <v>55</v>
      </c>
      <c r="B64" s="33" t="s">
        <v>469</v>
      </c>
      <c r="C64" s="33" t="s">
        <v>467</v>
      </c>
      <c r="D64" t="s">
        <v>468</v>
      </c>
      <c r="E64" s="33" t="s">
        <v>378</v>
      </c>
    </row>
    <row r="65" spans="1:5" x14ac:dyDescent="0.3">
      <c r="A65" s="2" t="s">
        <v>56</v>
      </c>
      <c r="B65" s="33" t="s">
        <v>470</v>
      </c>
      <c r="C65" s="33" t="s">
        <v>467</v>
      </c>
      <c r="D65" t="s">
        <v>468</v>
      </c>
      <c r="E65" s="33" t="s">
        <v>378</v>
      </c>
    </row>
    <row r="66" spans="1:5" x14ac:dyDescent="0.3">
      <c r="A66" s="2" t="s">
        <v>57</v>
      </c>
      <c r="B66" s="33" t="s">
        <v>471</v>
      </c>
      <c r="C66" s="33" t="s">
        <v>472</v>
      </c>
      <c r="D66" t="s">
        <v>473</v>
      </c>
      <c r="E66" s="33" t="s">
        <v>378</v>
      </c>
    </row>
    <row r="67" spans="1:5" x14ac:dyDescent="0.3">
      <c r="A67" s="2" t="s">
        <v>58</v>
      </c>
      <c r="B67" s="33" t="s">
        <v>474</v>
      </c>
      <c r="C67" s="33" t="s">
        <v>467</v>
      </c>
      <c r="D67" t="s">
        <v>468</v>
      </c>
      <c r="E67" s="33" t="s">
        <v>378</v>
      </c>
    </row>
    <row r="68" spans="1:5" x14ac:dyDescent="0.3">
      <c r="A68" s="2" t="s">
        <v>59</v>
      </c>
      <c r="B68" s="33" t="s">
        <v>475</v>
      </c>
      <c r="C68" s="33" t="s">
        <v>467</v>
      </c>
      <c r="D68" t="s">
        <v>468</v>
      </c>
      <c r="E68" s="33" t="s">
        <v>378</v>
      </c>
    </row>
    <row r="69" spans="1:5" x14ac:dyDescent="0.3">
      <c r="A69" s="2" t="s">
        <v>60</v>
      </c>
      <c r="B69" s="33" t="s">
        <v>476</v>
      </c>
      <c r="C69" s="33" t="s">
        <v>472</v>
      </c>
      <c r="D69" t="s">
        <v>477</v>
      </c>
      <c r="E69" s="33" t="s">
        <v>378</v>
      </c>
    </row>
    <row r="70" spans="1:5" x14ac:dyDescent="0.3">
      <c r="A70" s="2" t="s">
        <v>61</v>
      </c>
      <c r="B70" s="33" t="s">
        <v>478</v>
      </c>
      <c r="C70" s="33" t="s">
        <v>472</v>
      </c>
      <c r="D70" t="s">
        <v>479</v>
      </c>
      <c r="E70" s="33" t="s">
        <v>378</v>
      </c>
    </row>
    <row r="71" spans="1:5" x14ac:dyDescent="0.3">
      <c r="A71" s="2" t="s">
        <v>62</v>
      </c>
      <c r="B71" s="33" t="s">
        <v>480</v>
      </c>
      <c r="C71" s="33" t="s">
        <v>481</v>
      </c>
      <c r="D71" t="s">
        <v>482</v>
      </c>
      <c r="E71" s="33" t="s">
        <v>378</v>
      </c>
    </row>
    <row r="72" spans="1:5" x14ac:dyDescent="0.3">
      <c r="A72" s="2" t="s">
        <v>63</v>
      </c>
      <c r="B72" s="33" t="s">
        <v>483</v>
      </c>
      <c r="C72" s="33" t="s">
        <v>481</v>
      </c>
      <c r="D72" t="s">
        <v>484</v>
      </c>
      <c r="E72" s="33" t="s">
        <v>378</v>
      </c>
    </row>
    <row r="73" spans="1:5" x14ac:dyDescent="0.3">
      <c r="A73" s="2" t="s">
        <v>64</v>
      </c>
      <c r="B73" s="33" t="s">
        <v>485</v>
      </c>
      <c r="C73" s="33" t="s">
        <v>481</v>
      </c>
      <c r="D73" t="s">
        <v>484</v>
      </c>
      <c r="E73" s="33" t="s">
        <v>378</v>
      </c>
    </row>
    <row r="74" spans="1:5" x14ac:dyDescent="0.3">
      <c r="A74" s="2" t="s">
        <v>65</v>
      </c>
      <c r="B74" s="33" t="s">
        <v>486</v>
      </c>
      <c r="C74" s="33" t="s">
        <v>481</v>
      </c>
      <c r="D74" t="s">
        <v>484</v>
      </c>
      <c r="E74" s="33" t="s">
        <v>378</v>
      </c>
    </row>
    <row r="75" spans="1:5" x14ac:dyDescent="0.3">
      <c r="A75" s="2" t="s">
        <v>66</v>
      </c>
      <c r="B75" s="33" t="s">
        <v>66</v>
      </c>
      <c r="C75" s="33" t="s">
        <v>481</v>
      </c>
      <c r="D75" t="s">
        <v>484</v>
      </c>
      <c r="E75" s="33" t="s">
        <v>378</v>
      </c>
    </row>
    <row r="76" spans="1:5" x14ac:dyDescent="0.3">
      <c r="A76" s="2" t="s">
        <v>67</v>
      </c>
      <c r="B76" t="s">
        <v>487</v>
      </c>
    </row>
    <row r="77" spans="1:5" x14ac:dyDescent="0.3">
      <c r="A77" s="2" t="s">
        <v>68</v>
      </c>
      <c r="B77" t="s">
        <v>488</v>
      </c>
    </row>
    <row r="78" spans="1:5" x14ac:dyDescent="0.3">
      <c r="A78" s="2" t="s">
        <v>69</v>
      </c>
      <c r="B78" t="s">
        <v>489</v>
      </c>
    </row>
    <row r="79" spans="1:5" x14ac:dyDescent="0.3">
      <c r="A79" s="2" t="s">
        <v>70</v>
      </c>
      <c r="B79" t="s">
        <v>490</v>
      </c>
    </row>
    <row r="80" spans="1:5" x14ac:dyDescent="0.3">
      <c r="A80" s="2" t="s">
        <v>71</v>
      </c>
      <c r="B80" s="34" t="s">
        <v>491</v>
      </c>
    </row>
    <row r="81" spans="1:5" x14ac:dyDescent="0.3">
      <c r="A81" s="2" t="s">
        <v>72</v>
      </c>
      <c r="B81" t="s">
        <v>492</v>
      </c>
    </row>
    <row r="82" spans="1:5" s="40" customFormat="1" x14ac:dyDescent="0.3">
      <c r="A82" s="44" t="s">
        <v>73</v>
      </c>
      <c r="B82" s="39" t="s">
        <v>493</v>
      </c>
      <c r="C82" s="39" t="s">
        <v>494</v>
      </c>
      <c r="D82" s="40" t="s">
        <v>495</v>
      </c>
      <c r="E82" s="39" t="s">
        <v>378</v>
      </c>
    </row>
    <row r="83" spans="1:5" s="40" customFormat="1" x14ac:dyDescent="0.3">
      <c r="A83" s="44" t="s">
        <v>74</v>
      </c>
      <c r="B83" s="39" t="s">
        <v>496</v>
      </c>
      <c r="C83" s="39" t="s">
        <v>494</v>
      </c>
      <c r="D83" s="40" t="s">
        <v>388</v>
      </c>
      <c r="E83" s="39" t="s">
        <v>378</v>
      </c>
    </row>
    <row r="84" spans="1:5" s="40" customFormat="1" x14ac:dyDescent="0.3">
      <c r="A84" s="44" t="s">
        <v>75</v>
      </c>
      <c r="B84" s="39" t="s">
        <v>497</v>
      </c>
      <c r="C84" s="39" t="s">
        <v>494</v>
      </c>
      <c r="D84" s="40" t="s">
        <v>495</v>
      </c>
      <c r="E84" s="39" t="s">
        <v>378</v>
      </c>
    </row>
    <row r="85" spans="1:5" s="40" customFormat="1" x14ac:dyDescent="0.3">
      <c r="A85" s="44" t="s">
        <v>76</v>
      </c>
      <c r="B85" s="39" t="s">
        <v>498</v>
      </c>
      <c r="C85" s="39" t="s">
        <v>494</v>
      </c>
      <c r="D85" s="40" t="s">
        <v>388</v>
      </c>
      <c r="E85" s="39" t="s">
        <v>378</v>
      </c>
    </row>
    <row r="86" spans="1:5" s="40" customFormat="1" x14ac:dyDescent="0.3">
      <c r="A86" s="44" t="s">
        <v>77</v>
      </c>
      <c r="B86" s="39" t="s">
        <v>499</v>
      </c>
      <c r="C86" s="39" t="s">
        <v>494</v>
      </c>
      <c r="D86" s="40" t="s">
        <v>495</v>
      </c>
      <c r="E86" s="39" t="s">
        <v>378</v>
      </c>
    </row>
    <row r="87" spans="1:5" s="40" customFormat="1" x14ac:dyDescent="0.3">
      <c r="A87" s="44" t="s">
        <v>78</v>
      </c>
      <c r="B87" s="39" t="s">
        <v>500</v>
      </c>
      <c r="C87" s="39" t="s">
        <v>494</v>
      </c>
      <c r="D87" s="40" t="s">
        <v>388</v>
      </c>
      <c r="E87" s="39" t="s">
        <v>378</v>
      </c>
    </row>
    <row r="88" spans="1:5" s="40" customFormat="1" x14ac:dyDescent="0.3">
      <c r="A88" s="44" t="s">
        <v>79</v>
      </c>
      <c r="B88" s="39" t="s">
        <v>501</v>
      </c>
      <c r="C88" s="39" t="s">
        <v>494</v>
      </c>
      <c r="E88" s="39" t="s">
        <v>378</v>
      </c>
    </row>
    <row r="89" spans="1:5" s="40" customFormat="1" x14ac:dyDescent="0.3">
      <c r="A89" s="45" t="s">
        <v>80</v>
      </c>
      <c r="B89" s="39" t="s">
        <v>502</v>
      </c>
      <c r="C89" s="39" t="s">
        <v>494</v>
      </c>
      <c r="D89" s="40" t="s">
        <v>495</v>
      </c>
      <c r="E89" s="39" t="s">
        <v>378</v>
      </c>
    </row>
    <row r="90" spans="1:5" s="40" customFormat="1" x14ac:dyDescent="0.3">
      <c r="A90" s="44" t="s">
        <v>81</v>
      </c>
      <c r="B90" s="39" t="s">
        <v>503</v>
      </c>
      <c r="C90" s="39" t="s">
        <v>494</v>
      </c>
      <c r="D90" s="40" t="s">
        <v>388</v>
      </c>
      <c r="E90" s="39" t="s">
        <v>378</v>
      </c>
    </row>
    <row r="91" spans="1:5" s="40" customFormat="1" x14ac:dyDescent="0.3">
      <c r="A91" s="44" t="s">
        <v>82</v>
      </c>
      <c r="B91" s="39" t="s">
        <v>504</v>
      </c>
      <c r="C91" s="39" t="s">
        <v>494</v>
      </c>
      <c r="D91" s="40" t="s">
        <v>495</v>
      </c>
      <c r="E91" s="39" t="s">
        <v>378</v>
      </c>
    </row>
    <row r="92" spans="1:5" s="40" customFormat="1" x14ac:dyDescent="0.3">
      <c r="A92" s="44" t="s">
        <v>83</v>
      </c>
      <c r="B92" s="39" t="s">
        <v>505</v>
      </c>
      <c r="C92" s="39" t="s">
        <v>494</v>
      </c>
      <c r="D92" s="40" t="s">
        <v>388</v>
      </c>
      <c r="E92" s="39" t="s">
        <v>378</v>
      </c>
    </row>
    <row r="93" spans="1:5" x14ac:dyDescent="0.3">
      <c r="A93" s="2" t="s">
        <v>84</v>
      </c>
      <c r="B93" s="33" t="s">
        <v>506</v>
      </c>
      <c r="C93" s="33" t="s">
        <v>507</v>
      </c>
      <c r="E93" s="33" t="s">
        <v>378</v>
      </c>
    </row>
    <row r="94" spans="1:5" x14ac:dyDescent="0.3">
      <c r="A94" s="2" t="s">
        <v>85</v>
      </c>
      <c r="B94" s="33" t="s">
        <v>508</v>
      </c>
      <c r="C94" s="33" t="s">
        <v>507</v>
      </c>
      <c r="E94" s="33" t="s">
        <v>378</v>
      </c>
    </row>
    <row r="95" spans="1:5" x14ac:dyDescent="0.3">
      <c r="A95" s="2" t="s">
        <v>86</v>
      </c>
    </row>
    <row r="96" spans="1:5" x14ac:dyDescent="0.3">
      <c r="A96" s="7" t="s">
        <v>87</v>
      </c>
      <c r="B96" t="s">
        <v>509</v>
      </c>
    </row>
    <row r="97" spans="1:2" x14ac:dyDescent="0.3">
      <c r="A97" s="7" t="s">
        <v>88</v>
      </c>
    </row>
    <row r="98" spans="1:2" x14ac:dyDescent="0.3">
      <c r="A98" s="7" t="s">
        <v>89</v>
      </c>
    </row>
    <row r="99" spans="1:2" x14ac:dyDescent="0.3">
      <c r="A99" s="7" t="s">
        <v>90</v>
      </c>
    </row>
    <row r="100" spans="1:2" x14ac:dyDescent="0.3">
      <c r="A100" s="7" t="s">
        <v>91</v>
      </c>
    </row>
    <row r="101" spans="1:2" x14ac:dyDescent="0.3">
      <c r="A101" s="7" t="s">
        <v>92</v>
      </c>
    </row>
    <row r="102" spans="1:2" x14ac:dyDescent="0.3">
      <c r="A102" s="7" t="s">
        <v>93</v>
      </c>
    </row>
    <row r="103" spans="1:2" x14ac:dyDescent="0.3">
      <c r="A103" s="7" t="s">
        <v>94</v>
      </c>
    </row>
    <row r="104" spans="1:2" x14ac:dyDescent="0.3">
      <c r="A104" s="7" t="s">
        <v>95</v>
      </c>
    </row>
    <row r="105" spans="1:2" x14ac:dyDescent="0.3">
      <c r="A105" s="7" t="s">
        <v>96</v>
      </c>
      <c r="B105" t="s">
        <v>510</v>
      </c>
    </row>
    <row r="106" spans="1:2" x14ac:dyDescent="0.3">
      <c r="A106" s="7" t="s">
        <v>97</v>
      </c>
      <c r="B106" t="s">
        <v>510</v>
      </c>
    </row>
    <row r="107" spans="1:2" x14ac:dyDescent="0.3">
      <c r="A107" s="7" t="s">
        <v>98</v>
      </c>
    </row>
    <row r="108" spans="1:2" x14ac:dyDescent="0.3">
      <c r="A108" s="7" t="s">
        <v>99</v>
      </c>
    </row>
    <row r="109" spans="1:2" x14ac:dyDescent="0.3">
      <c r="A109" s="7" t="s">
        <v>100</v>
      </c>
    </row>
    <row r="110" spans="1:2" x14ac:dyDescent="0.3">
      <c r="A110" s="8" t="s">
        <v>101</v>
      </c>
      <c r="B110" t="s">
        <v>511</v>
      </c>
    </row>
    <row r="111" spans="1:2" x14ac:dyDescent="0.3">
      <c r="A111" s="8" t="s">
        <v>102</v>
      </c>
    </row>
    <row r="112" spans="1:2" x14ac:dyDescent="0.3">
      <c r="A112" s="8" t="s">
        <v>103</v>
      </c>
    </row>
    <row r="113" spans="1:6" x14ac:dyDescent="0.3">
      <c r="A113" s="8" t="s">
        <v>104</v>
      </c>
    </row>
    <row r="114" spans="1:6" x14ac:dyDescent="0.3">
      <c r="A114" s="8" t="s">
        <v>105</v>
      </c>
    </row>
    <row r="115" spans="1:6" x14ac:dyDescent="0.3">
      <c r="A115" s="8" t="s">
        <v>106</v>
      </c>
    </row>
    <row r="116" spans="1:6" x14ac:dyDescent="0.3">
      <c r="A116" s="8" t="s">
        <v>107</v>
      </c>
    </row>
    <row r="117" spans="1:6" x14ac:dyDescent="0.3">
      <c r="A117" s="8" t="s">
        <v>108</v>
      </c>
    </row>
    <row r="118" spans="1:6" x14ac:dyDescent="0.3">
      <c r="A118" s="8" t="s">
        <v>109</v>
      </c>
    </row>
    <row r="119" spans="1:6" x14ac:dyDescent="0.3">
      <c r="A119" s="8" t="s">
        <v>110</v>
      </c>
    </row>
    <row r="120" spans="1:6" x14ac:dyDescent="0.3">
      <c r="A120" s="8" t="s">
        <v>111</v>
      </c>
    </row>
    <row r="121" spans="1:6" x14ac:dyDescent="0.3">
      <c r="A121" s="8" t="s">
        <v>112</v>
      </c>
    </row>
    <row r="122" spans="1:6" x14ac:dyDescent="0.3">
      <c r="A122" s="8" t="s">
        <v>113</v>
      </c>
    </row>
    <row r="123" spans="1:6" x14ac:dyDescent="0.3">
      <c r="A123" s="1" t="s">
        <v>114</v>
      </c>
      <c r="B123" t="s">
        <v>512</v>
      </c>
      <c r="E123" t="s">
        <v>379</v>
      </c>
      <c r="F123" t="s">
        <v>513</v>
      </c>
    </row>
    <row r="124" spans="1:6" x14ac:dyDescent="0.3">
      <c r="A124" s="1" t="s">
        <v>115</v>
      </c>
      <c r="B124" s="35" t="s">
        <v>514</v>
      </c>
      <c r="E124" t="s">
        <v>379</v>
      </c>
      <c r="F124" t="s">
        <v>515</v>
      </c>
    </row>
    <row r="125" spans="1:6" x14ac:dyDescent="0.3">
      <c r="A125" s="9" t="s">
        <v>116</v>
      </c>
      <c r="B125" t="s">
        <v>516</v>
      </c>
    </row>
    <row r="126" spans="1:6" x14ac:dyDescent="0.3">
      <c r="A126" s="9" t="s">
        <v>117</v>
      </c>
    </row>
    <row r="127" spans="1:6" x14ac:dyDescent="0.3">
      <c r="A127" s="9" t="s">
        <v>118</v>
      </c>
    </row>
    <row r="128" spans="1:6" x14ac:dyDescent="0.3">
      <c r="A128" s="9" t="s">
        <v>119</v>
      </c>
    </row>
    <row r="129" spans="1:6" x14ac:dyDescent="0.3">
      <c r="A129" s="9" t="s">
        <v>120</v>
      </c>
    </row>
    <row r="130" spans="1:6" x14ac:dyDescent="0.3">
      <c r="A130" s="9" t="s">
        <v>121</v>
      </c>
    </row>
    <row r="131" spans="1:6" x14ac:dyDescent="0.3">
      <c r="A131" s="9" t="s">
        <v>122</v>
      </c>
    </row>
    <row r="132" spans="1:6" x14ac:dyDescent="0.3">
      <c r="A132" s="9" t="s">
        <v>123</v>
      </c>
    </row>
    <row r="133" spans="1:6" x14ac:dyDescent="0.3">
      <c r="A133" s="9" t="s">
        <v>124</v>
      </c>
    </row>
    <row r="134" spans="1:6" x14ac:dyDescent="0.3">
      <c r="A134" s="9" t="s">
        <v>125</v>
      </c>
    </row>
    <row r="135" spans="1:6" x14ac:dyDescent="0.3">
      <c r="A135" s="9" t="s">
        <v>126</v>
      </c>
    </row>
    <row r="136" spans="1:6" x14ac:dyDescent="0.3">
      <c r="A136" s="9" t="s">
        <v>127</v>
      </c>
    </row>
    <row r="137" spans="1:6" x14ac:dyDescent="0.3">
      <c r="A137" s="9" t="s">
        <v>128</v>
      </c>
    </row>
    <row r="138" spans="1:6" x14ac:dyDescent="0.3">
      <c r="A138" s="9" t="s">
        <v>129</v>
      </c>
    </row>
    <row r="139" spans="1:6" x14ac:dyDescent="0.3">
      <c r="A139" s="1" t="s">
        <v>130</v>
      </c>
      <c r="B139" t="s">
        <v>517</v>
      </c>
      <c r="E139" t="s">
        <v>379</v>
      </c>
      <c r="F139" t="s">
        <v>518</v>
      </c>
    </row>
    <row r="140" spans="1:6" x14ac:dyDescent="0.3">
      <c r="A140" s="1" t="s">
        <v>131</v>
      </c>
      <c r="B140" t="s">
        <v>517</v>
      </c>
      <c r="E140" t="s">
        <v>379</v>
      </c>
      <c r="F140" t="s">
        <v>519</v>
      </c>
    </row>
    <row r="141" spans="1:6" x14ac:dyDescent="0.3">
      <c r="A141" s="1" t="s">
        <v>132</v>
      </c>
      <c r="B141" t="s">
        <v>520</v>
      </c>
    </row>
    <row r="142" spans="1:6" x14ac:dyDescent="0.3">
      <c r="A142" s="1" t="s">
        <v>133</v>
      </c>
      <c r="B142" t="s">
        <v>521</v>
      </c>
    </row>
    <row r="143" spans="1:6" x14ac:dyDescent="0.3">
      <c r="A143" s="1" t="s">
        <v>134</v>
      </c>
      <c r="B143" t="s">
        <v>522</v>
      </c>
    </row>
    <row r="144" spans="1:6" x14ac:dyDescent="0.3">
      <c r="A144" s="1" t="s">
        <v>135</v>
      </c>
      <c r="B144" t="s">
        <v>523</v>
      </c>
    </row>
    <row r="145" spans="1:2" x14ac:dyDescent="0.3">
      <c r="A145" s="1" t="s">
        <v>136</v>
      </c>
      <c r="B145" t="s">
        <v>524</v>
      </c>
    </row>
    <row r="146" spans="1:2" x14ac:dyDescent="0.3">
      <c r="A146" s="1" t="s">
        <v>137</v>
      </c>
      <c r="B146" t="s">
        <v>525</v>
      </c>
    </row>
    <row r="147" spans="1:2" x14ac:dyDescent="0.3">
      <c r="A147" s="1" t="s">
        <v>138</v>
      </c>
      <c r="B147" t="s">
        <v>526</v>
      </c>
    </row>
    <row r="148" spans="1:2" x14ac:dyDescent="0.3">
      <c r="A148" s="1" t="s">
        <v>139</v>
      </c>
      <c r="B148" t="s">
        <v>527</v>
      </c>
    </row>
    <row r="149" spans="1:2" x14ac:dyDescent="0.3">
      <c r="A149" s="10" t="s">
        <v>140</v>
      </c>
      <c r="B149" t="s">
        <v>528</v>
      </c>
    </row>
    <row r="150" spans="1:2" x14ac:dyDescent="0.3">
      <c r="A150" s="10" t="s">
        <v>141</v>
      </c>
    </row>
    <row r="151" spans="1:2" x14ac:dyDescent="0.3">
      <c r="A151" s="10" t="s">
        <v>142</v>
      </c>
    </row>
    <row r="152" spans="1:2" x14ac:dyDescent="0.3">
      <c r="A152" s="10" t="s">
        <v>143</v>
      </c>
    </row>
    <row r="153" spans="1:2" x14ac:dyDescent="0.3">
      <c r="A153" s="10" t="s">
        <v>144</v>
      </c>
    </row>
    <row r="154" spans="1:2" x14ac:dyDescent="0.3">
      <c r="A154" s="10" t="s">
        <v>145</v>
      </c>
    </row>
    <row r="155" spans="1:2" x14ac:dyDescent="0.3">
      <c r="A155" s="10" t="s">
        <v>146</v>
      </c>
    </row>
    <row r="156" spans="1:2" x14ac:dyDescent="0.3">
      <c r="A156" s="10" t="s">
        <v>147</v>
      </c>
    </row>
    <row r="157" spans="1:2" x14ac:dyDescent="0.3">
      <c r="A157" s="10" t="s">
        <v>148</v>
      </c>
    </row>
    <row r="158" spans="1:2" x14ac:dyDescent="0.3">
      <c r="A158" s="10" t="s">
        <v>149</v>
      </c>
    </row>
    <row r="159" spans="1:2" x14ac:dyDescent="0.3">
      <c r="A159" s="10" t="s">
        <v>150</v>
      </c>
    </row>
    <row r="160" spans="1:2" x14ac:dyDescent="0.3">
      <c r="A160" s="10" t="s">
        <v>151</v>
      </c>
    </row>
    <row r="161" spans="1:5" x14ac:dyDescent="0.3">
      <c r="A161" s="10" t="s">
        <v>152</v>
      </c>
    </row>
    <row r="162" spans="1:5" x14ac:dyDescent="0.3">
      <c r="A162" s="10" t="s">
        <v>153</v>
      </c>
    </row>
    <row r="163" spans="1:5" x14ac:dyDescent="0.3">
      <c r="A163" s="1" t="s">
        <v>154</v>
      </c>
      <c r="B163" t="s">
        <v>529</v>
      </c>
    </row>
    <row r="164" spans="1:5" x14ac:dyDescent="0.3">
      <c r="A164" s="1" t="s">
        <v>155</v>
      </c>
    </row>
    <row r="165" spans="1:5" x14ac:dyDescent="0.3">
      <c r="A165" s="1" t="s">
        <v>156</v>
      </c>
    </row>
    <row r="166" spans="1:5" x14ac:dyDescent="0.3">
      <c r="A166" s="1" t="s">
        <v>157</v>
      </c>
    </row>
    <row r="167" spans="1:5" x14ac:dyDescent="0.3">
      <c r="A167" s="1" t="s">
        <v>158</v>
      </c>
    </row>
    <row r="168" spans="1:5" x14ac:dyDescent="0.3">
      <c r="A168" s="1" t="s">
        <v>159</v>
      </c>
      <c r="B168" t="s">
        <v>530</v>
      </c>
    </row>
    <row r="169" spans="1:5" x14ac:dyDescent="0.3">
      <c r="A169" s="1" t="s">
        <v>160</v>
      </c>
      <c r="B169" t="s">
        <v>531</v>
      </c>
    </row>
    <row r="170" spans="1:5" x14ac:dyDescent="0.3">
      <c r="A170" s="1" t="s">
        <v>161</v>
      </c>
    </row>
    <row r="171" spans="1:5" x14ac:dyDescent="0.3">
      <c r="A171" s="1" t="s">
        <v>162</v>
      </c>
      <c r="B171" t="s">
        <v>532</v>
      </c>
    </row>
    <row r="172" spans="1:5" x14ac:dyDescent="0.3">
      <c r="A172" s="1" t="s">
        <v>163</v>
      </c>
      <c r="B172" t="s">
        <v>533</v>
      </c>
    </row>
    <row r="173" spans="1:5" x14ac:dyDescent="0.3">
      <c r="A173" s="1" t="s">
        <v>164</v>
      </c>
    </row>
    <row r="174" spans="1:5" x14ac:dyDescent="0.3">
      <c r="A174" s="10" t="s">
        <v>165</v>
      </c>
      <c r="B174" s="33" t="s">
        <v>534</v>
      </c>
      <c r="C174" s="36" t="s">
        <v>535</v>
      </c>
      <c r="D174" t="s">
        <v>388</v>
      </c>
      <c r="E174" s="33" t="s">
        <v>378</v>
      </c>
    </row>
    <row r="175" spans="1:5" x14ac:dyDescent="0.3">
      <c r="A175" s="10" t="s">
        <v>166</v>
      </c>
      <c r="B175" s="33" t="s">
        <v>536</v>
      </c>
      <c r="C175" s="36" t="s">
        <v>535</v>
      </c>
      <c r="D175" t="s">
        <v>388</v>
      </c>
      <c r="E175" s="33" t="s">
        <v>378</v>
      </c>
    </row>
    <row r="176" spans="1:5" x14ac:dyDescent="0.3">
      <c r="A176" s="10" t="s">
        <v>167</v>
      </c>
      <c r="B176" s="33" t="s">
        <v>537</v>
      </c>
      <c r="C176" s="36" t="s">
        <v>535</v>
      </c>
      <c r="D176" t="s">
        <v>388</v>
      </c>
      <c r="E176" s="33" t="s">
        <v>378</v>
      </c>
    </row>
    <row r="177" spans="1:5" s="40" customFormat="1" x14ac:dyDescent="0.3">
      <c r="A177" s="46" t="s">
        <v>168</v>
      </c>
      <c r="B177" s="39" t="s">
        <v>538</v>
      </c>
      <c r="C177" s="47" t="s">
        <v>539</v>
      </c>
      <c r="D177" s="40" t="s">
        <v>388</v>
      </c>
      <c r="E177" s="39" t="s">
        <v>378</v>
      </c>
    </row>
    <row r="178" spans="1:5" s="40" customFormat="1" x14ac:dyDescent="0.3">
      <c r="A178" s="46" t="s">
        <v>169</v>
      </c>
      <c r="B178" s="39" t="s">
        <v>540</v>
      </c>
      <c r="C178" s="47" t="s">
        <v>539</v>
      </c>
      <c r="D178" s="40" t="s">
        <v>388</v>
      </c>
      <c r="E178" s="39" t="s">
        <v>378</v>
      </c>
    </row>
    <row r="179" spans="1:5" s="40" customFormat="1" x14ac:dyDescent="0.3">
      <c r="A179" s="46" t="s">
        <v>170</v>
      </c>
      <c r="B179" s="39" t="s">
        <v>541</v>
      </c>
      <c r="C179" s="47" t="s">
        <v>539</v>
      </c>
      <c r="D179" s="40" t="s">
        <v>388</v>
      </c>
      <c r="E179" s="39" t="s">
        <v>378</v>
      </c>
    </row>
    <row r="180" spans="1:5" s="40" customFormat="1" x14ac:dyDescent="0.3">
      <c r="A180" s="46" t="s">
        <v>171</v>
      </c>
      <c r="B180" s="39" t="s">
        <v>542</v>
      </c>
      <c r="C180" s="47" t="s">
        <v>539</v>
      </c>
      <c r="D180" s="40" t="s">
        <v>388</v>
      </c>
      <c r="E180" s="39" t="s">
        <v>378</v>
      </c>
    </row>
    <row r="181" spans="1:5" s="40" customFormat="1" x14ac:dyDescent="0.3">
      <c r="A181" s="46" t="s">
        <v>172</v>
      </c>
      <c r="B181" s="39" t="s">
        <v>543</v>
      </c>
      <c r="C181" s="47" t="s">
        <v>539</v>
      </c>
      <c r="D181" s="40" t="s">
        <v>388</v>
      </c>
      <c r="E181" s="39" t="s">
        <v>378</v>
      </c>
    </row>
    <row r="182" spans="1:5" s="40" customFormat="1" x14ac:dyDescent="0.3">
      <c r="A182" s="46" t="s">
        <v>173</v>
      </c>
      <c r="B182" s="39" t="s">
        <v>544</v>
      </c>
      <c r="C182" s="47" t="s">
        <v>539</v>
      </c>
      <c r="D182" s="40" t="s">
        <v>388</v>
      </c>
      <c r="E182" s="39" t="s">
        <v>378</v>
      </c>
    </row>
    <row r="183" spans="1:5" s="40" customFormat="1" x14ac:dyDescent="0.3">
      <c r="A183" s="46" t="s">
        <v>174</v>
      </c>
      <c r="B183" s="39" t="s">
        <v>545</v>
      </c>
      <c r="C183" s="47" t="s">
        <v>539</v>
      </c>
      <c r="D183" s="40" t="s">
        <v>388</v>
      </c>
      <c r="E183" s="39" t="s">
        <v>378</v>
      </c>
    </row>
    <row r="184" spans="1:5" s="40" customFormat="1" x14ac:dyDescent="0.3">
      <c r="A184" s="46" t="s">
        <v>175</v>
      </c>
      <c r="B184" s="39" t="s">
        <v>546</v>
      </c>
      <c r="C184" s="47" t="s">
        <v>539</v>
      </c>
      <c r="D184" s="40" t="s">
        <v>388</v>
      </c>
      <c r="E184" s="39" t="s">
        <v>378</v>
      </c>
    </row>
    <row r="185" spans="1:5" x14ac:dyDescent="0.3">
      <c r="A185" s="11" t="s">
        <v>176</v>
      </c>
      <c r="B185" s="33" t="s">
        <v>547</v>
      </c>
      <c r="C185" s="36" t="s">
        <v>535</v>
      </c>
      <c r="D185" t="s">
        <v>388</v>
      </c>
      <c r="E185" s="33" t="s">
        <v>378</v>
      </c>
    </row>
    <row r="186" spans="1:5" x14ac:dyDescent="0.3">
      <c r="A186" s="11" t="s">
        <v>177</v>
      </c>
      <c r="B186" s="33" t="s">
        <v>548</v>
      </c>
      <c r="C186" s="36" t="s">
        <v>535</v>
      </c>
      <c r="D186" t="s">
        <v>388</v>
      </c>
      <c r="E186" s="33" t="s">
        <v>378</v>
      </c>
    </row>
    <row r="187" spans="1:5" x14ac:dyDescent="0.3">
      <c r="A187" s="11" t="s">
        <v>178</v>
      </c>
      <c r="B187" s="33" t="s">
        <v>549</v>
      </c>
      <c r="C187" s="36" t="s">
        <v>535</v>
      </c>
      <c r="D187" t="s">
        <v>388</v>
      </c>
      <c r="E187" s="33" t="s">
        <v>378</v>
      </c>
    </row>
    <row r="188" spans="1:5" s="50" customFormat="1" x14ac:dyDescent="0.3">
      <c r="A188" s="48" t="s">
        <v>179</v>
      </c>
      <c r="B188" s="49" t="s">
        <v>550</v>
      </c>
      <c r="C188" s="56" t="s">
        <v>539</v>
      </c>
      <c r="D188" s="50" t="s">
        <v>388</v>
      </c>
      <c r="E188" s="49" t="s">
        <v>378</v>
      </c>
    </row>
    <row r="189" spans="1:5" s="50" customFormat="1" x14ac:dyDescent="0.3">
      <c r="A189" s="48" t="s">
        <v>180</v>
      </c>
      <c r="B189" s="49" t="s">
        <v>551</v>
      </c>
      <c r="C189" s="56" t="s">
        <v>539</v>
      </c>
      <c r="D189" s="50" t="s">
        <v>388</v>
      </c>
      <c r="E189" s="49" t="s">
        <v>378</v>
      </c>
    </row>
    <row r="190" spans="1:5" s="50" customFormat="1" x14ac:dyDescent="0.3">
      <c r="A190" s="51" t="s">
        <v>181</v>
      </c>
      <c r="B190" s="49" t="s">
        <v>552</v>
      </c>
      <c r="C190" s="56" t="s">
        <v>539</v>
      </c>
      <c r="D190" s="50" t="s">
        <v>388</v>
      </c>
      <c r="E190" s="49" t="s">
        <v>378</v>
      </c>
    </row>
    <row r="191" spans="1:5" s="50" customFormat="1" x14ac:dyDescent="0.3">
      <c r="A191" s="52" t="s">
        <v>182</v>
      </c>
      <c r="B191" s="49" t="s">
        <v>553</v>
      </c>
      <c r="C191" s="56" t="s">
        <v>539</v>
      </c>
      <c r="D191" s="50" t="s">
        <v>388</v>
      </c>
      <c r="E191" s="49" t="s">
        <v>378</v>
      </c>
    </row>
    <row r="192" spans="1:5" s="50" customFormat="1" x14ac:dyDescent="0.3">
      <c r="A192" s="53" t="s">
        <v>183</v>
      </c>
      <c r="B192" s="49" t="s">
        <v>550</v>
      </c>
      <c r="C192" s="56" t="s">
        <v>539</v>
      </c>
      <c r="D192" s="50" t="s">
        <v>388</v>
      </c>
      <c r="E192" s="49" t="s">
        <v>378</v>
      </c>
    </row>
    <row r="193" spans="1:5" s="50" customFormat="1" x14ac:dyDescent="0.3">
      <c r="A193" s="48" t="s">
        <v>184</v>
      </c>
      <c r="B193" s="49" t="s">
        <v>550</v>
      </c>
      <c r="C193" s="56" t="s">
        <v>539</v>
      </c>
      <c r="D193" s="50" t="s">
        <v>388</v>
      </c>
      <c r="E193" s="49" t="s">
        <v>378</v>
      </c>
    </row>
    <row r="194" spans="1:5" s="50" customFormat="1" x14ac:dyDescent="0.3">
      <c r="A194" s="48" t="s">
        <v>185</v>
      </c>
      <c r="B194" s="49" t="s">
        <v>550</v>
      </c>
      <c r="C194" s="56" t="s">
        <v>539</v>
      </c>
      <c r="D194" s="50" t="s">
        <v>388</v>
      </c>
      <c r="E194" s="49" t="s">
        <v>378</v>
      </c>
    </row>
    <row r="195" spans="1:5" s="50" customFormat="1" x14ac:dyDescent="0.3">
      <c r="A195" s="48" t="s">
        <v>186</v>
      </c>
      <c r="B195" s="49" t="s">
        <v>550</v>
      </c>
      <c r="C195" s="56" t="s">
        <v>539</v>
      </c>
      <c r="D195" s="50" t="s">
        <v>388</v>
      </c>
      <c r="E195" s="49" t="s">
        <v>378</v>
      </c>
    </row>
    <row r="196" spans="1:5" s="50" customFormat="1" x14ac:dyDescent="0.3">
      <c r="A196" s="48" t="s">
        <v>187</v>
      </c>
      <c r="B196" s="49" t="s">
        <v>554</v>
      </c>
      <c r="C196" s="56" t="s">
        <v>539</v>
      </c>
      <c r="D196" s="50" t="s">
        <v>388</v>
      </c>
      <c r="E196" s="49" t="s">
        <v>378</v>
      </c>
    </row>
    <row r="197" spans="1:5" s="50" customFormat="1" x14ac:dyDescent="0.3">
      <c r="A197" s="51" t="s">
        <v>188</v>
      </c>
      <c r="B197" s="49" t="s">
        <v>555</v>
      </c>
      <c r="C197" s="56" t="s">
        <v>539</v>
      </c>
      <c r="D197" s="50" t="s">
        <v>388</v>
      </c>
      <c r="E197" s="49" t="s">
        <v>378</v>
      </c>
    </row>
    <row r="198" spans="1:5" s="50" customFormat="1" x14ac:dyDescent="0.3">
      <c r="A198" s="51" t="s">
        <v>189</v>
      </c>
      <c r="B198" s="49" t="s">
        <v>556</v>
      </c>
      <c r="C198" s="56" t="s">
        <v>539</v>
      </c>
      <c r="D198" s="50" t="s">
        <v>388</v>
      </c>
      <c r="E198" s="49" t="s">
        <v>378</v>
      </c>
    </row>
    <row r="199" spans="1:5" s="50" customFormat="1" x14ac:dyDescent="0.3">
      <c r="A199" s="51" t="s">
        <v>190</v>
      </c>
      <c r="B199" s="49" t="s">
        <v>557</v>
      </c>
      <c r="C199" s="55" t="s">
        <v>558</v>
      </c>
      <c r="D199" s="50" t="s">
        <v>388</v>
      </c>
      <c r="E199" s="49" t="s">
        <v>378</v>
      </c>
    </row>
    <row r="200" spans="1:5" s="50" customFormat="1" x14ac:dyDescent="0.3">
      <c r="A200" s="48" t="s">
        <v>191</v>
      </c>
      <c r="B200" s="49" t="s">
        <v>559</v>
      </c>
      <c r="C200" s="55" t="s">
        <v>558</v>
      </c>
      <c r="D200" s="50" t="s">
        <v>388</v>
      </c>
      <c r="E200" s="49" t="s">
        <v>378</v>
      </c>
    </row>
    <row r="201" spans="1:5" s="50" customFormat="1" x14ac:dyDescent="0.3">
      <c r="A201" s="51" t="s">
        <v>192</v>
      </c>
      <c r="B201" s="49" t="s">
        <v>560</v>
      </c>
      <c r="C201" s="55" t="s">
        <v>558</v>
      </c>
      <c r="D201" s="50" t="s">
        <v>388</v>
      </c>
      <c r="E201" s="49" t="s">
        <v>378</v>
      </c>
    </row>
    <row r="202" spans="1:5" s="50" customFormat="1" x14ac:dyDescent="0.3">
      <c r="A202" s="48" t="s">
        <v>193</v>
      </c>
      <c r="B202" s="49" t="s">
        <v>561</v>
      </c>
      <c r="C202" s="55" t="s">
        <v>558</v>
      </c>
      <c r="D202" s="50" t="s">
        <v>388</v>
      </c>
      <c r="E202" s="49" t="s">
        <v>378</v>
      </c>
    </row>
    <row r="203" spans="1:5" s="50" customFormat="1" x14ac:dyDescent="0.3">
      <c r="A203" s="48" t="s">
        <v>194</v>
      </c>
      <c r="B203" s="49" t="s">
        <v>562</v>
      </c>
      <c r="C203" s="55" t="s">
        <v>558</v>
      </c>
      <c r="D203" s="50" t="s">
        <v>388</v>
      </c>
      <c r="E203" s="49" t="s">
        <v>378</v>
      </c>
    </row>
    <row r="204" spans="1:5" s="50" customFormat="1" x14ac:dyDescent="0.3">
      <c r="A204" s="48" t="s">
        <v>195</v>
      </c>
      <c r="B204" s="49" t="s">
        <v>563</v>
      </c>
      <c r="C204" s="55" t="s">
        <v>558</v>
      </c>
      <c r="D204" s="50" t="s">
        <v>388</v>
      </c>
      <c r="E204" s="49" t="s">
        <v>378</v>
      </c>
    </row>
    <row r="205" spans="1:5" s="50" customFormat="1" x14ac:dyDescent="0.3">
      <c r="A205" s="48" t="s">
        <v>196</v>
      </c>
      <c r="B205" s="49" t="s">
        <v>564</v>
      </c>
      <c r="C205" s="55" t="s">
        <v>558</v>
      </c>
      <c r="D205" s="50" t="s">
        <v>388</v>
      </c>
      <c r="E205" s="49" t="s">
        <v>378</v>
      </c>
    </row>
    <row r="206" spans="1:5" s="50" customFormat="1" x14ac:dyDescent="0.3">
      <c r="A206" s="57" t="s">
        <v>197</v>
      </c>
      <c r="B206" s="49" t="s">
        <v>550</v>
      </c>
      <c r="C206" s="55" t="s">
        <v>558</v>
      </c>
      <c r="D206" s="50" t="s">
        <v>388</v>
      </c>
      <c r="E206" s="49" t="s">
        <v>378</v>
      </c>
    </row>
    <row r="207" spans="1:5" s="50" customFormat="1" x14ac:dyDescent="0.3">
      <c r="A207" s="57" t="s">
        <v>198</v>
      </c>
      <c r="B207" s="49" t="s">
        <v>550</v>
      </c>
      <c r="C207" s="55" t="s">
        <v>558</v>
      </c>
      <c r="D207" s="50" t="s">
        <v>388</v>
      </c>
      <c r="E207" s="49" t="s">
        <v>378</v>
      </c>
    </row>
    <row r="208" spans="1:5" s="50" customFormat="1" x14ac:dyDescent="0.3">
      <c r="A208" s="48" t="s">
        <v>199</v>
      </c>
      <c r="B208" s="49" t="s">
        <v>565</v>
      </c>
      <c r="C208" s="55" t="s">
        <v>558</v>
      </c>
      <c r="D208" s="50" t="s">
        <v>388</v>
      </c>
      <c r="E208" s="49" t="s">
        <v>378</v>
      </c>
    </row>
    <row r="209" spans="1:5" s="50" customFormat="1" x14ac:dyDescent="0.3">
      <c r="A209" s="48" t="s">
        <v>200</v>
      </c>
      <c r="B209" s="49" t="s">
        <v>566</v>
      </c>
      <c r="C209" s="55" t="s">
        <v>558</v>
      </c>
      <c r="D209" s="50" t="s">
        <v>388</v>
      </c>
      <c r="E209" s="49" t="s">
        <v>378</v>
      </c>
    </row>
    <row r="210" spans="1:5" s="50" customFormat="1" x14ac:dyDescent="0.3">
      <c r="A210" s="51" t="s">
        <v>201</v>
      </c>
      <c r="B210" s="49" t="s">
        <v>567</v>
      </c>
      <c r="C210" s="55" t="s">
        <v>558</v>
      </c>
      <c r="D210" s="50" t="s">
        <v>388</v>
      </c>
      <c r="E210" s="49" t="s">
        <v>378</v>
      </c>
    </row>
    <row r="211" spans="1:5" s="50" customFormat="1" x14ac:dyDescent="0.3">
      <c r="A211" s="51" t="s">
        <v>202</v>
      </c>
      <c r="B211" s="49" t="s">
        <v>568</v>
      </c>
      <c r="C211" s="55" t="s">
        <v>558</v>
      </c>
      <c r="D211" s="50" t="s">
        <v>388</v>
      </c>
      <c r="E211" s="49" t="s">
        <v>378</v>
      </c>
    </row>
    <row r="212" spans="1:5" s="50" customFormat="1" x14ac:dyDescent="0.3">
      <c r="A212" s="51" t="s">
        <v>203</v>
      </c>
      <c r="B212" s="49" t="s">
        <v>569</v>
      </c>
      <c r="C212" s="55" t="s">
        <v>558</v>
      </c>
      <c r="D212" s="50" t="s">
        <v>388</v>
      </c>
      <c r="E212" s="49" t="s">
        <v>378</v>
      </c>
    </row>
    <row r="213" spans="1:5" s="50" customFormat="1" x14ac:dyDescent="0.3">
      <c r="A213" s="51" t="s">
        <v>204</v>
      </c>
      <c r="B213" s="49" t="s">
        <v>570</v>
      </c>
      <c r="C213" s="55" t="s">
        <v>558</v>
      </c>
      <c r="D213" s="50" t="s">
        <v>388</v>
      </c>
      <c r="E213" s="49" t="s">
        <v>378</v>
      </c>
    </row>
    <row r="214" spans="1:5" s="50" customFormat="1" x14ac:dyDescent="0.3">
      <c r="A214" s="54" t="s">
        <v>205</v>
      </c>
      <c r="B214" s="49" t="s">
        <v>571</v>
      </c>
      <c r="C214" s="55" t="s">
        <v>572</v>
      </c>
      <c r="D214" s="50" t="s">
        <v>388</v>
      </c>
      <c r="E214" s="49" t="s">
        <v>378</v>
      </c>
    </row>
    <row r="215" spans="1:5" s="50" customFormat="1" x14ac:dyDescent="0.3">
      <c r="A215" s="54" t="s">
        <v>206</v>
      </c>
      <c r="B215" s="49" t="s">
        <v>573</v>
      </c>
      <c r="C215" s="55" t="s">
        <v>572</v>
      </c>
      <c r="D215" s="50" t="s">
        <v>388</v>
      </c>
      <c r="E215" s="49" t="s">
        <v>378</v>
      </c>
    </row>
    <row r="216" spans="1:5" s="50" customFormat="1" x14ac:dyDescent="0.3">
      <c r="A216" s="54" t="s">
        <v>207</v>
      </c>
      <c r="B216" s="49" t="s">
        <v>574</v>
      </c>
      <c r="C216" s="55" t="s">
        <v>572</v>
      </c>
      <c r="D216" s="50" t="s">
        <v>388</v>
      </c>
      <c r="E216" s="49" t="s">
        <v>378</v>
      </c>
    </row>
    <row r="217" spans="1:5" s="50" customFormat="1" x14ac:dyDescent="0.3">
      <c r="A217" s="54" t="s">
        <v>208</v>
      </c>
      <c r="B217" s="49" t="s">
        <v>575</v>
      </c>
      <c r="C217" s="55" t="s">
        <v>572</v>
      </c>
      <c r="D217" s="50" t="s">
        <v>388</v>
      </c>
      <c r="E217" s="49" t="s">
        <v>378</v>
      </c>
    </row>
    <row r="218" spans="1:5" s="50" customFormat="1" x14ac:dyDescent="0.3">
      <c r="A218" s="54" t="s">
        <v>209</v>
      </c>
      <c r="B218" s="49" t="s">
        <v>576</v>
      </c>
      <c r="C218" s="55" t="s">
        <v>572</v>
      </c>
      <c r="D218" s="50" t="s">
        <v>388</v>
      </c>
      <c r="E218" s="49" t="s">
        <v>378</v>
      </c>
    </row>
    <row r="219" spans="1:5" s="50" customFormat="1" x14ac:dyDescent="0.3">
      <c r="A219" s="54" t="s">
        <v>210</v>
      </c>
      <c r="B219" s="49" t="s">
        <v>577</v>
      </c>
      <c r="C219" s="55" t="s">
        <v>572</v>
      </c>
      <c r="D219" s="50" t="s">
        <v>388</v>
      </c>
      <c r="E219" s="49" t="s">
        <v>378</v>
      </c>
    </row>
    <row r="220" spans="1:5" s="50" customFormat="1" x14ac:dyDescent="0.3">
      <c r="A220" s="54" t="s">
        <v>211</v>
      </c>
      <c r="B220" s="49" t="s">
        <v>578</v>
      </c>
      <c r="C220" s="55" t="s">
        <v>572</v>
      </c>
      <c r="D220" s="50" t="s">
        <v>388</v>
      </c>
      <c r="E220" s="49" t="s">
        <v>378</v>
      </c>
    </row>
    <row r="221" spans="1:5" s="50" customFormat="1" x14ac:dyDescent="0.3">
      <c r="A221" s="54" t="s">
        <v>212</v>
      </c>
      <c r="B221" s="49" t="s">
        <v>579</v>
      </c>
      <c r="C221" s="55" t="s">
        <v>572</v>
      </c>
      <c r="D221" s="50" t="s">
        <v>388</v>
      </c>
      <c r="E221" s="49" t="s">
        <v>378</v>
      </c>
    </row>
    <row r="222" spans="1:5" s="50" customFormat="1" x14ac:dyDescent="0.3">
      <c r="A222" s="54" t="s">
        <v>213</v>
      </c>
      <c r="B222" s="49" t="s">
        <v>580</v>
      </c>
      <c r="C222" s="55" t="s">
        <v>572</v>
      </c>
      <c r="D222" s="50" t="s">
        <v>388</v>
      </c>
      <c r="E222" s="49" t="s">
        <v>378</v>
      </c>
    </row>
    <row r="223" spans="1:5" s="50" customFormat="1" x14ac:dyDescent="0.3">
      <c r="A223" s="54" t="s">
        <v>214</v>
      </c>
      <c r="B223" s="49" t="s">
        <v>581</v>
      </c>
      <c r="C223" s="55" t="s">
        <v>572</v>
      </c>
      <c r="D223" s="50" t="s">
        <v>388</v>
      </c>
      <c r="E223" s="49" t="s">
        <v>378</v>
      </c>
    </row>
    <row r="224" spans="1:5" x14ac:dyDescent="0.3">
      <c r="A224" s="10" t="s">
        <v>215</v>
      </c>
      <c r="B224" s="33" t="s">
        <v>582</v>
      </c>
      <c r="C224" s="33" t="s">
        <v>583</v>
      </c>
      <c r="D224" t="s">
        <v>495</v>
      </c>
      <c r="E224" s="33" t="s">
        <v>378</v>
      </c>
    </row>
    <row r="225" spans="1:5" x14ac:dyDescent="0.3">
      <c r="A225" s="10" t="s">
        <v>216</v>
      </c>
      <c r="B225" s="33" t="s">
        <v>584</v>
      </c>
      <c r="C225" s="33" t="s">
        <v>583</v>
      </c>
      <c r="D225" t="s">
        <v>495</v>
      </c>
      <c r="E225" s="33" t="s">
        <v>378</v>
      </c>
    </row>
    <row r="226" spans="1:5" x14ac:dyDescent="0.3">
      <c r="A226" s="10" t="s">
        <v>217</v>
      </c>
      <c r="B226" s="33" t="s">
        <v>585</v>
      </c>
      <c r="C226" s="33" t="s">
        <v>583</v>
      </c>
      <c r="D226" t="s">
        <v>495</v>
      </c>
      <c r="E226" s="33" t="s">
        <v>378</v>
      </c>
    </row>
    <row r="227" spans="1:5" s="40" customFormat="1" x14ac:dyDescent="0.3">
      <c r="A227" s="46" t="s">
        <v>218</v>
      </c>
      <c r="B227" s="39" t="s">
        <v>586</v>
      </c>
      <c r="C227" s="39" t="s">
        <v>587</v>
      </c>
      <c r="D227" s="40" t="s">
        <v>495</v>
      </c>
      <c r="E227" s="39" t="s">
        <v>378</v>
      </c>
    </row>
    <row r="228" spans="1:5" s="40" customFormat="1" x14ac:dyDescent="0.3">
      <c r="A228" s="46" t="s">
        <v>219</v>
      </c>
      <c r="B228" s="39" t="s">
        <v>588</v>
      </c>
      <c r="C228" s="39" t="s">
        <v>587</v>
      </c>
      <c r="D228" s="40" t="s">
        <v>495</v>
      </c>
      <c r="E228" s="39" t="s">
        <v>378</v>
      </c>
    </row>
    <row r="229" spans="1:5" s="40" customFormat="1" x14ac:dyDescent="0.3">
      <c r="A229" s="46" t="s">
        <v>220</v>
      </c>
      <c r="B229" s="39" t="s">
        <v>589</v>
      </c>
      <c r="C229" s="39" t="s">
        <v>587</v>
      </c>
      <c r="D229" s="40" t="s">
        <v>495</v>
      </c>
      <c r="E229" s="39" t="s">
        <v>378</v>
      </c>
    </row>
    <row r="230" spans="1:5" s="40" customFormat="1" x14ac:dyDescent="0.3">
      <c r="A230" s="46" t="s">
        <v>221</v>
      </c>
      <c r="B230" s="39" t="s">
        <v>590</v>
      </c>
      <c r="C230" s="39" t="s">
        <v>587</v>
      </c>
      <c r="D230" s="40" t="s">
        <v>495</v>
      </c>
      <c r="E230" s="39" t="s">
        <v>378</v>
      </c>
    </row>
    <row r="231" spans="1:5" s="40" customFormat="1" x14ac:dyDescent="0.3">
      <c r="A231" s="46" t="s">
        <v>222</v>
      </c>
      <c r="B231" s="39" t="s">
        <v>591</v>
      </c>
      <c r="C231" s="39" t="s">
        <v>587</v>
      </c>
      <c r="D231" s="40" t="s">
        <v>495</v>
      </c>
      <c r="E231" s="39" t="s">
        <v>378</v>
      </c>
    </row>
    <row r="232" spans="1:5" s="40" customFormat="1" x14ac:dyDescent="0.3">
      <c r="A232" s="46" t="s">
        <v>223</v>
      </c>
      <c r="B232" s="39" t="s">
        <v>592</v>
      </c>
      <c r="C232" s="39" t="s">
        <v>587</v>
      </c>
      <c r="D232" s="40" t="s">
        <v>495</v>
      </c>
      <c r="E232" s="39" t="s">
        <v>378</v>
      </c>
    </row>
    <row r="233" spans="1:5" s="40" customFormat="1" x14ac:dyDescent="0.3">
      <c r="A233" s="46" t="s">
        <v>224</v>
      </c>
      <c r="B233" s="39" t="s">
        <v>593</v>
      </c>
      <c r="C233" s="39" t="s">
        <v>587</v>
      </c>
      <c r="D233" s="40" t="s">
        <v>495</v>
      </c>
      <c r="E233" s="39" t="s">
        <v>378</v>
      </c>
    </row>
    <row r="234" spans="1:5" s="40" customFormat="1" x14ac:dyDescent="0.3">
      <c r="A234" s="46" t="s">
        <v>225</v>
      </c>
      <c r="B234" s="39" t="s">
        <v>594</v>
      </c>
      <c r="C234" s="39" t="s">
        <v>587</v>
      </c>
      <c r="D234" s="40" t="s">
        <v>495</v>
      </c>
      <c r="E234" s="39" t="s">
        <v>378</v>
      </c>
    </row>
    <row r="235" spans="1:5" x14ac:dyDescent="0.3">
      <c r="A235" s="11" t="s">
        <v>226</v>
      </c>
      <c r="B235" s="33" t="s">
        <v>595</v>
      </c>
      <c r="C235" s="33" t="s">
        <v>583</v>
      </c>
      <c r="D235" t="s">
        <v>495</v>
      </c>
      <c r="E235" s="33" t="s">
        <v>378</v>
      </c>
    </row>
    <row r="236" spans="1:5" x14ac:dyDescent="0.3">
      <c r="A236" s="11" t="s">
        <v>227</v>
      </c>
      <c r="B236" s="33" t="s">
        <v>596</v>
      </c>
      <c r="C236" s="33" t="s">
        <v>583</v>
      </c>
      <c r="D236" t="s">
        <v>495</v>
      </c>
      <c r="E236" s="33" t="s">
        <v>378</v>
      </c>
    </row>
    <row r="237" spans="1:5" x14ac:dyDescent="0.3">
      <c r="A237" s="11" t="s">
        <v>228</v>
      </c>
      <c r="B237" s="33" t="s">
        <v>597</v>
      </c>
      <c r="C237" s="33" t="s">
        <v>583</v>
      </c>
      <c r="D237" t="s">
        <v>495</v>
      </c>
      <c r="E237" s="33" t="s">
        <v>378</v>
      </c>
    </row>
    <row r="238" spans="1:5" s="50" customFormat="1" x14ac:dyDescent="0.3">
      <c r="A238" s="48" t="s">
        <v>229</v>
      </c>
      <c r="B238" s="49" t="s">
        <v>550</v>
      </c>
      <c r="C238" s="49" t="s">
        <v>587</v>
      </c>
      <c r="D238" s="50" t="s">
        <v>495</v>
      </c>
      <c r="E238" s="49" t="s">
        <v>378</v>
      </c>
    </row>
    <row r="239" spans="1:5" s="50" customFormat="1" x14ac:dyDescent="0.3">
      <c r="A239" s="48" t="s">
        <v>230</v>
      </c>
      <c r="B239" s="49" t="s">
        <v>598</v>
      </c>
      <c r="C239" s="49" t="s">
        <v>587</v>
      </c>
      <c r="D239" s="50" t="s">
        <v>495</v>
      </c>
      <c r="E239" s="49" t="s">
        <v>378</v>
      </c>
    </row>
    <row r="240" spans="1:5" s="50" customFormat="1" x14ac:dyDescent="0.3">
      <c r="A240" s="51" t="s">
        <v>231</v>
      </c>
      <c r="B240" s="49" t="s">
        <v>599</v>
      </c>
      <c r="C240" s="49" t="s">
        <v>587</v>
      </c>
      <c r="D240" s="50" t="s">
        <v>495</v>
      </c>
      <c r="E240" s="49" t="s">
        <v>378</v>
      </c>
    </row>
    <row r="241" spans="1:5" s="50" customFormat="1" x14ac:dyDescent="0.3">
      <c r="A241" s="52" t="s">
        <v>232</v>
      </c>
      <c r="B241" s="49" t="s">
        <v>600</v>
      </c>
      <c r="C241" s="49" t="s">
        <v>587</v>
      </c>
      <c r="D241" s="50" t="s">
        <v>495</v>
      </c>
      <c r="E241" s="49" t="s">
        <v>378</v>
      </c>
    </row>
    <row r="242" spans="1:5" s="50" customFormat="1" x14ac:dyDescent="0.3">
      <c r="A242" s="53" t="s">
        <v>233</v>
      </c>
      <c r="B242" s="49" t="s">
        <v>550</v>
      </c>
      <c r="C242" s="49" t="s">
        <v>587</v>
      </c>
      <c r="D242" s="50" t="s">
        <v>495</v>
      </c>
      <c r="E242" s="49" t="s">
        <v>378</v>
      </c>
    </row>
    <row r="243" spans="1:5" s="50" customFormat="1" x14ac:dyDescent="0.3">
      <c r="A243" s="48" t="s">
        <v>234</v>
      </c>
      <c r="B243" s="49" t="s">
        <v>550</v>
      </c>
      <c r="C243" s="49" t="s">
        <v>587</v>
      </c>
      <c r="D243" s="50" t="s">
        <v>495</v>
      </c>
      <c r="E243" s="49" t="s">
        <v>378</v>
      </c>
    </row>
    <row r="244" spans="1:5" s="50" customFormat="1" x14ac:dyDescent="0.3">
      <c r="A244" s="48" t="s">
        <v>235</v>
      </c>
      <c r="B244" s="49" t="s">
        <v>550</v>
      </c>
      <c r="C244" s="49" t="s">
        <v>587</v>
      </c>
      <c r="D244" s="50" t="s">
        <v>495</v>
      </c>
      <c r="E244" s="49" t="s">
        <v>378</v>
      </c>
    </row>
    <row r="245" spans="1:5" s="50" customFormat="1" x14ac:dyDescent="0.3">
      <c r="A245" s="48" t="s">
        <v>236</v>
      </c>
      <c r="B245" s="49" t="s">
        <v>550</v>
      </c>
      <c r="C245" s="49" t="s">
        <v>587</v>
      </c>
      <c r="D245" s="50" t="s">
        <v>495</v>
      </c>
      <c r="E245" s="49" t="s">
        <v>378</v>
      </c>
    </row>
    <row r="246" spans="1:5" s="50" customFormat="1" x14ac:dyDescent="0.3">
      <c r="A246" s="48" t="s">
        <v>237</v>
      </c>
      <c r="B246" s="49" t="s">
        <v>601</v>
      </c>
      <c r="C246" s="49" t="s">
        <v>587</v>
      </c>
      <c r="D246" s="50" t="s">
        <v>495</v>
      </c>
      <c r="E246" s="49" t="s">
        <v>378</v>
      </c>
    </row>
    <row r="247" spans="1:5" s="50" customFormat="1" x14ac:dyDescent="0.3">
      <c r="A247" s="51" t="s">
        <v>238</v>
      </c>
      <c r="B247" s="49" t="s">
        <v>602</v>
      </c>
      <c r="C247" s="49" t="s">
        <v>587</v>
      </c>
      <c r="D247" s="50" t="s">
        <v>495</v>
      </c>
      <c r="E247" s="49" t="s">
        <v>378</v>
      </c>
    </row>
    <row r="248" spans="1:5" s="50" customFormat="1" x14ac:dyDescent="0.3">
      <c r="A248" s="51" t="s">
        <v>239</v>
      </c>
      <c r="B248" s="49" t="s">
        <v>603</v>
      </c>
      <c r="C248" s="49" t="s">
        <v>587</v>
      </c>
      <c r="D248" s="50" t="s">
        <v>495</v>
      </c>
      <c r="E248" s="49" t="s">
        <v>378</v>
      </c>
    </row>
    <row r="249" spans="1:5" s="50" customFormat="1" x14ac:dyDescent="0.3">
      <c r="A249" s="51" t="s">
        <v>240</v>
      </c>
      <c r="B249" s="49" t="s">
        <v>604</v>
      </c>
      <c r="C249" s="49" t="s">
        <v>587</v>
      </c>
      <c r="D249" s="50" t="s">
        <v>495</v>
      </c>
      <c r="E249" s="49" t="s">
        <v>378</v>
      </c>
    </row>
    <row r="250" spans="1:5" s="50" customFormat="1" x14ac:dyDescent="0.3">
      <c r="A250" s="48" t="s">
        <v>241</v>
      </c>
      <c r="B250" s="49" t="s">
        <v>605</v>
      </c>
      <c r="C250" s="49" t="s">
        <v>587</v>
      </c>
      <c r="D250" s="50" t="s">
        <v>495</v>
      </c>
      <c r="E250" s="49" t="s">
        <v>378</v>
      </c>
    </row>
    <row r="251" spans="1:5" s="50" customFormat="1" x14ac:dyDescent="0.3">
      <c r="A251" s="51" t="s">
        <v>242</v>
      </c>
      <c r="B251" s="49" t="s">
        <v>606</v>
      </c>
      <c r="C251" s="49" t="s">
        <v>587</v>
      </c>
      <c r="D251" s="50" t="s">
        <v>495</v>
      </c>
      <c r="E251" s="49" t="s">
        <v>378</v>
      </c>
    </row>
    <row r="252" spans="1:5" s="50" customFormat="1" x14ac:dyDescent="0.3">
      <c r="A252" s="48" t="s">
        <v>243</v>
      </c>
      <c r="B252" s="49" t="s">
        <v>607</v>
      </c>
      <c r="C252" s="49" t="s">
        <v>587</v>
      </c>
      <c r="D252" s="50" t="s">
        <v>495</v>
      </c>
      <c r="E252" s="49" t="s">
        <v>378</v>
      </c>
    </row>
    <row r="253" spans="1:5" s="50" customFormat="1" x14ac:dyDescent="0.3">
      <c r="A253" s="48" t="s">
        <v>244</v>
      </c>
      <c r="B253" s="49" t="s">
        <v>608</v>
      </c>
      <c r="C253" s="49" t="s">
        <v>587</v>
      </c>
      <c r="D253" s="50" t="s">
        <v>495</v>
      </c>
      <c r="E253" s="49" t="s">
        <v>378</v>
      </c>
    </row>
    <row r="254" spans="1:5" s="50" customFormat="1" x14ac:dyDescent="0.3">
      <c r="A254" s="48" t="s">
        <v>245</v>
      </c>
      <c r="B254" s="49" t="s">
        <v>609</v>
      </c>
      <c r="C254" s="49" t="s">
        <v>587</v>
      </c>
      <c r="D254" s="50" t="s">
        <v>495</v>
      </c>
      <c r="E254" s="49" t="s">
        <v>378</v>
      </c>
    </row>
    <row r="255" spans="1:5" s="50" customFormat="1" x14ac:dyDescent="0.3">
      <c r="A255" s="48" t="s">
        <v>246</v>
      </c>
      <c r="B255" s="49" t="s">
        <v>610</v>
      </c>
      <c r="C255" s="49" t="s">
        <v>587</v>
      </c>
      <c r="D255" s="50" t="s">
        <v>495</v>
      </c>
      <c r="E255" s="49" t="s">
        <v>378</v>
      </c>
    </row>
    <row r="256" spans="1:5" s="50" customFormat="1" x14ac:dyDescent="0.3">
      <c r="A256" s="48" t="s">
        <v>247</v>
      </c>
      <c r="B256" s="49" t="s">
        <v>611</v>
      </c>
      <c r="C256" s="49" t="s">
        <v>587</v>
      </c>
      <c r="D256" s="50" t="s">
        <v>495</v>
      </c>
      <c r="E256" s="49" t="s">
        <v>378</v>
      </c>
    </row>
    <row r="257" spans="1:5" s="50" customFormat="1" x14ac:dyDescent="0.3">
      <c r="A257" s="48" t="s">
        <v>248</v>
      </c>
      <c r="B257" s="49" t="s">
        <v>612</v>
      </c>
      <c r="C257" s="49" t="s">
        <v>587</v>
      </c>
      <c r="D257" s="50" t="s">
        <v>495</v>
      </c>
      <c r="E257" s="49" t="s">
        <v>378</v>
      </c>
    </row>
    <row r="258" spans="1:5" s="50" customFormat="1" x14ac:dyDescent="0.3">
      <c r="A258" s="51" t="s">
        <v>249</v>
      </c>
      <c r="B258" s="49" t="s">
        <v>613</v>
      </c>
      <c r="C258" s="49" t="s">
        <v>587</v>
      </c>
      <c r="D258" s="50" t="s">
        <v>495</v>
      </c>
      <c r="E258" s="49" t="s">
        <v>378</v>
      </c>
    </row>
    <row r="259" spans="1:5" s="50" customFormat="1" x14ac:dyDescent="0.3">
      <c r="A259" s="51" t="s">
        <v>250</v>
      </c>
      <c r="B259" s="49" t="s">
        <v>614</v>
      </c>
      <c r="C259" s="49" t="s">
        <v>587</v>
      </c>
      <c r="D259" s="50" t="s">
        <v>495</v>
      </c>
      <c r="E259" s="49" t="s">
        <v>378</v>
      </c>
    </row>
    <row r="260" spans="1:5" s="50" customFormat="1" x14ac:dyDescent="0.3">
      <c r="A260" s="51" t="s">
        <v>251</v>
      </c>
      <c r="B260" s="49" t="s">
        <v>615</v>
      </c>
      <c r="C260" s="49" t="s">
        <v>587</v>
      </c>
      <c r="D260" s="50" t="s">
        <v>495</v>
      </c>
      <c r="E260" s="49" t="s">
        <v>378</v>
      </c>
    </row>
    <row r="261" spans="1:5" s="50" customFormat="1" x14ac:dyDescent="0.3">
      <c r="A261" s="51" t="s">
        <v>252</v>
      </c>
      <c r="B261" s="49" t="s">
        <v>616</v>
      </c>
      <c r="C261" s="49" t="s">
        <v>587</v>
      </c>
      <c r="D261" s="50" t="s">
        <v>495</v>
      </c>
      <c r="E261" s="49" t="s">
        <v>378</v>
      </c>
    </row>
    <row r="262" spans="1:5" s="50" customFormat="1" x14ac:dyDescent="0.3">
      <c r="A262" s="54" t="s">
        <v>253</v>
      </c>
      <c r="B262" s="49" t="s">
        <v>617</v>
      </c>
      <c r="C262" s="55" t="s">
        <v>572</v>
      </c>
      <c r="D262" s="50" t="s">
        <v>495</v>
      </c>
      <c r="E262" s="49" t="s">
        <v>378</v>
      </c>
    </row>
    <row r="263" spans="1:5" s="50" customFormat="1" x14ac:dyDescent="0.3">
      <c r="A263" s="54" t="s">
        <v>254</v>
      </c>
      <c r="B263" s="49" t="s">
        <v>618</v>
      </c>
      <c r="C263" s="55" t="s">
        <v>572</v>
      </c>
      <c r="D263" s="50" t="s">
        <v>495</v>
      </c>
      <c r="E263" s="49" t="s">
        <v>378</v>
      </c>
    </row>
    <row r="264" spans="1:5" s="50" customFormat="1" x14ac:dyDescent="0.3">
      <c r="A264" s="54" t="s">
        <v>255</v>
      </c>
      <c r="B264" s="49" t="s">
        <v>619</v>
      </c>
      <c r="C264" s="55" t="s">
        <v>572</v>
      </c>
      <c r="D264" s="50" t="s">
        <v>495</v>
      </c>
      <c r="E264" s="49" t="s">
        <v>378</v>
      </c>
    </row>
    <row r="265" spans="1:5" s="50" customFormat="1" x14ac:dyDescent="0.3">
      <c r="A265" s="54" t="s">
        <v>256</v>
      </c>
      <c r="B265" s="49" t="s">
        <v>620</v>
      </c>
      <c r="C265" s="55" t="s">
        <v>572</v>
      </c>
      <c r="D265" s="50" t="s">
        <v>495</v>
      </c>
      <c r="E265" s="49" t="s">
        <v>378</v>
      </c>
    </row>
    <row r="266" spans="1:5" s="50" customFormat="1" x14ac:dyDescent="0.3">
      <c r="A266" s="54" t="s">
        <v>257</v>
      </c>
      <c r="B266" s="49" t="s">
        <v>621</v>
      </c>
      <c r="C266" s="55" t="s">
        <v>572</v>
      </c>
      <c r="D266" s="50" t="s">
        <v>495</v>
      </c>
      <c r="E266" s="49" t="s">
        <v>378</v>
      </c>
    </row>
    <row r="267" spans="1:5" s="50" customFormat="1" x14ac:dyDescent="0.3">
      <c r="A267" s="54" t="s">
        <v>258</v>
      </c>
      <c r="B267" s="49" t="s">
        <v>622</v>
      </c>
      <c r="C267" s="55" t="s">
        <v>572</v>
      </c>
      <c r="D267" s="50" t="s">
        <v>495</v>
      </c>
      <c r="E267" s="49" t="s">
        <v>378</v>
      </c>
    </row>
    <row r="268" spans="1:5" s="50" customFormat="1" x14ac:dyDescent="0.3">
      <c r="A268" s="54" t="s">
        <v>259</v>
      </c>
      <c r="B268" s="49" t="s">
        <v>622</v>
      </c>
      <c r="C268" s="55" t="s">
        <v>572</v>
      </c>
      <c r="D268" s="50" t="s">
        <v>495</v>
      </c>
      <c r="E268" s="49" t="s">
        <v>378</v>
      </c>
    </row>
    <row r="269" spans="1:5" s="50" customFormat="1" x14ac:dyDescent="0.3">
      <c r="A269" s="54" t="s">
        <v>260</v>
      </c>
      <c r="B269" s="49" t="s">
        <v>623</v>
      </c>
      <c r="C269" s="55" t="s">
        <v>572</v>
      </c>
      <c r="D269" s="50" t="s">
        <v>495</v>
      </c>
      <c r="E269" s="49" t="s">
        <v>378</v>
      </c>
    </row>
    <row r="270" spans="1:5" s="50" customFormat="1" x14ac:dyDescent="0.3">
      <c r="A270" s="54" t="s">
        <v>261</v>
      </c>
      <c r="B270" s="49" t="s">
        <v>624</v>
      </c>
      <c r="C270" s="55" t="s">
        <v>572</v>
      </c>
      <c r="D270" s="50" t="s">
        <v>495</v>
      </c>
      <c r="E270" s="49" t="s">
        <v>378</v>
      </c>
    </row>
    <row r="271" spans="1:5" s="50" customFormat="1" x14ac:dyDescent="0.3">
      <c r="A271" s="54" t="s">
        <v>262</v>
      </c>
      <c r="B271" s="49" t="s">
        <v>625</v>
      </c>
      <c r="C271" s="55" t="s">
        <v>572</v>
      </c>
      <c r="D271" s="50" t="s">
        <v>495</v>
      </c>
      <c r="E271" s="49" t="s">
        <v>378</v>
      </c>
    </row>
    <row r="272" spans="1:5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</sheetData>
  <phoneticPr fontId="8" type="noConversion"/>
  <hyperlinks>
    <hyperlink ref="B80" r:id="rId1" display="Advance lung cancer inflammation index (ALI)" xr:uid="{00000000-0004-0000-01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descrip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Maria Gomez Belenguer</cp:lastModifiedBy>
  <cp:revision>4</cp:revision>
  <cp:lastPrinted>2024-02-22T19:29:37Z</cp:lastPrinted>
  <dcterms:created xsi:type="dcterms:W3CDTF">2019-03-26T16:14:14Z</dcterms:created>
  <dcterms:modified xsi:type="dcterms:W3CDTF">2024-03-04T08:10:53Z</dcterms:modified>
  <dc:language>es-ES</dc:language>
</cp:coreProperties>
</file>