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bla\Desktop\CIE500_SP2025\week 10\"/>
    </mc:Choice>
  </mc:AlternateContent>
  <xr:revisionPtr revIDLastSave="0" documentId="13_ncr:1_{CB6219AD-3BB2-4976-B7BC-8F1288E55268}" xr6:coauthVersionLast="47" xr6:coauthVersionMax="47" xr10:uidLastSave="{00000000-0000-0000-0000-000000000000}"/>
  <bookViews>
    <workbookView xWindow="-108" yWindow="-108" windowWidth="23256" windowHeight="12456" xr2:uid="{E642F67C-41B3-4026-A08D-26F49663BD96}"/>
  </bookViews>
  <sheets>
    <sheet name="BSA Master Log" sheetId="10" r:id="rId1"/>
    <sheet name="Sampling Summary Jan 2025" sheetId="9" r:id="rId2"/>
    <sheet name="Coliform dilution NOTES" sheetId="3" r:id="rId3"/>
    <sheet name="Reporting and Detect" sheetId="7" r:id="rId4"/>
    <sheet name="Filter volumes" sheetId="6" r:id="rId5"/>
    <sheet name="BSA River Sites - GPS" sheetId="11" r:id="rId6"/>
    <sheet name="SPP GPS Locations" sheetId="12" r:id="rId7"/>
    <sheet name="Versions" sheetId="8" r:id="rId8"/>
  </sheets>
  <externalReferences>
    <externalReference r:id="rId9"/>
  </externalReferences>
  <definedNames>
    <definedName name="_xlnm._FilterDatabase" localSheetId="0" hidden="1">'BSA Master Log'!$A$1:$BH$146</definedName>
    <definedName name="_xlnm._FilterDatabase" localSheetId="6" hidden="1">'SPP GPS Locations'!$A$1:$M$1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2" l="1"/>
  <c r="L2" i="12"/>
  <c r="M2" i="12" s="1"/>
  <c r="K3" i="12"/>
  <c r="L3" i="12"/>
  <c r="M3" i="12"/>
  <c r="K4" i="12"/>
  <c r="L4" i="12"/>
  <c r="M4" i="12" s="1"/>
  <c r="K5" i="12"/>
  <c r="L5" i="12"/>
  <c r="M5" i="12"/>
  <c r="K6" i="12"/>
  <c r="L6" i="12"/>
  <c r="M6" i="12"/>
  <c r="K7" i="12"/>
  <c r="L7" i="12"/>
  <c r="M7" i="12" s="1"/>
  <c r="K8" i="12"/>
  <c r="L8" i="12"/>
  <c r="M8" i="12" s="1"/>
  <c r="K9" i="12"/>
  <c r="L9" i="12"/>
  <c r="M9" i="12" s="1"/>
  <c r="K10" i="12"/>
  <c r="L10" i="12"/>
  <c r="M10" i="12"/>
  <c r="K11" i="12"/>
  <c r="L11" i="12"/>
  <c r="M11" i="12"/>
  <c r="K12" i="12"/>
  <c r="L12" i="12"/>
  <c r="M12" i="12"/>
  <c r="K13" i="12"/>
  <c r="L13" i="12"/>
  <c r="M13" i="12" s="1"/>
  <c r="K14" i="12"/>
  <c r="L14" i="12"/>
  <c r="M14" i="12" s="1"/>
  <c r="K15" i="12"/>
  <c r="L15" i="12"/>
  <c r="M15" i="12"/>
  <c r="K16" i="12"/>
  <c r="L16" i="12"/>
  <c r="M16" i="12"/>
  <c r="K17" i="12"/>
  <c r="L17" i="12"/>
  <c r="M17" i="12"/>
  <c r="K18" i="12"/>
  <c r="L18" i="12"/>
  <c r="M18" i="12"/>
  <c r="K19" i="12"/>
  <c r="L19" i="12"/>
  <c r="M19" i="12"/>
  <c r="K20" i="12"/>
  <c r="L20" i="12"/>
  <c r="M20" i="12" s="1"/>
  <c r="K21" i="12"/>
  <c r="L21" i="12"/>
  <c r="M21" i="12" s="1"/>
  <c r="K22" i="12"/>
  <c r="L22" i="12"/>
  <c r="M22" i="12"/>
  <c r="K23" i="12"/>
  <c r="L23" i="12"/>
  <c r="M23" i="12"/>
  <c r="K24" i="12"/>
  <c r="L24" i="12"/>
  <c r="M24" i="12" s="1"/>
  <c r="K25" i="12"/>
  <c r="L25" i="12"/>
  <c r="M25" i="12"/>
  <c r="K26" i="12"/>
  <c r="L26" i="12"/>
  <c r="M26" i="12"/>
  <c r="K27" i="12"/>
  <c r="L27" i="12"/>
  <c r="M27" i="12" s="1"/>
  <c r="K28" i="12"/>
  <c r="L28" i="12"/>
  <c r="M28" i="12" s="1"/>
  <c r="K29" i="12"/>
  <c r="L29" i="12"/>
  <c r="M29" i="12"/>
  <c r="K30" i="12"/>
  <c r="L30" i="12"/>
  <c r="M30" i="12"/>
  <c r="V12" i="10"/>
  <c r="V16" i="10"/>
  <c r="V17" i="10"/>
  <c r="V18" i="10"/>
  <c r="V19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5" i="10"/>
  <c r="V38" i="10"/>
  <c r="V39" i="10"/>
  <c r="V40" i="10"/>
  <c r="V41" i="10"/>
  <c r="V42" i="10"/>
  <c r="V43" i="10"/>
  <c r="V44" i="10"/>
  <c r="V47" i="10"/>
  <c r="V49" i="10"/>
  <c r="V50" i="10"/>
  <c r="V51" i="10"/>
  <c r="V52" i="10"/>
  <c r="V53" i="10"/>
  <c r="V55" i="10"/>
  <c r="V56" i="10"/>
  <c r="V57" i="10"/>
  <c r="V59" i="10"/>
  <c r="V60" i="10"/>
  <c r="V61" i="10"/>
  <c r="V62" i="10"/>
  <c r="V63" i="10"/>
  <c r="V65" i="10"/>
  <c r="V66" i="10"/>
  <c r="V67" i="10"/>
  <c r="V68" i="10"/>
  <c r="V69" i="10"/>
  <c r="V70" i="10"/>
  <c r="V71" i="10"/>
  <c r="V72" i="10"/>
  <c r="V73" i="10"/>
  <c r="V75" i="10"/>
  <c r="V76" i="10"/>
  <c r="V77" i="10"/>
  <c r="V78" i="10"/>
  <c r="V79" i="10"/>
  <c r="V80" i="10"/>
  <c r="V81" i="10"/>
  <c r="V82" i="10"/>
  <c r="V83" i="10"/>
  <c r="V84" i="10"/>
  <c r="V86" i="10"/>
  <c r="V87" i="10"/>
  <c r="V88" i="10"/>
  <c r="V89" i="10"/>
  <c r="V90" i="10"/>
  <c r="V91" i="10"/>
  <c r="V92" i="10"/>
  <c r="V93" i="10"/>
  <c r="V94" i="10"/>
  <c r="V95" i="10"/>
  <c r="V97" i="10"/>
  <c r="V98" i="10"/>
  <c r="V99" i="10"/>
  <c r="V100" i="10"/>
  <c r="V101" i="10"/>
  <c r="V102" i="10"/>
  <c r="V103" i="10"/>
  <c r="V104" i="10"/>
  <c r="V105" i="10"/>
  <c r="V106" i="10"/>
  <c r="V108" i="10"/>
  <c r="V109" i="10"/>
  <c r="V110" i="10"/>
  <c r="V111" i="10"/>
  <c r="V112" i="10"/>
  <c r="V113" i="10"/>
  <c r="V114" i="10"/>
  <c r="V116" i="10"/>
  <c r="V117" i="10"/>
  <c r="V118" i="10"/>
  <c r="V119" i="10"/>
  <c r="V120" i="10"/>
  <c r="V121" i="10"/>
  <c r="V123" i="10"/>
  <c r="V124" i="10"/>
  <c r="V125" i="10"/>
  <c r="V128" i="10"/>
  <c r="V129" i="10"/>
  <c r="V130" i="10"/>
  <c r="V131" i="10"/>
  <c r="V132" i="10"/>
  <c r="V135" i="10"/>
  <c r="V136" i="10"/>
  <c r="V137" i="10"/>
  <c r="V139" i="10"/>
  <c r="V140" i="10"/>
  <c r="V141" i="10"/>
  <c r="V142" i="10"/>
  <c r="V143" i="10"/>
  <c r="V145" i="10"/>
  <c r="V146" i="10"/>
  <c r="E26" i="3" l="1"/>
  <c r="E27" i="3"/>
  <c r="E28" i="3"/>
  <c r="E29" i="3"/>
  <c r="E30" i="3"/>
  <c r="E31" i="3"/>
  <c r="E32" i="3"/>
  <c r="E33" i="3"/>
  <c r="E34" i="3"/>
  <c r="E25" i="3"/>
  <c r="E14" i="3"/>
  <c r="E15" i="3"/>
  <c r="E16" i="3"/>
  <c r="E17" i="3"/>
  <c r="E18" i="3"/>
  <c r="E19" i="3"/>
  <c r="E20" i="3"/>
  <c r="E21" i="3"/>
  <c r="E22" i="3"/>
  <c r="E23" i="3"/>
  <c r="E13" i="3"/>
  <c r="E3" i="3"/>
  <c r="E4" i="3"/>
  <c r="E5" i="3"/>
  <c r="E6" i="3"/>
  <c r="E7" i="3"/>
  <c r="E8" i="3"/>
  <c r="E9" i="3"/>
  <c r="E10" i="3"/>
  <c r="E11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tc={60C006A8-3000-47E3-BCF6-94DADAB88C7F}</author>
    <author>tc={2F46B771-8F17-4118-B45F-053724A605A6}</author>
    <author>tc={89EAF85B-C7B9-46AF-815E-A5AACB17246D}</author>
    <author>tc={E03D4D67-1DE6-4A58-AD56-F976F804807B}</author>
    <author>tc={7A7583CB-5DFC-4EDB-B430-20C2DF7BC2D3}</author>
    <author>tc={4BE45108-6414-40D8-8580-F0D55AE822F1}</author>
  </authors>
  <commentList>
    <comment ref="AI19" authorId="0" shapeId="0" xr:uid="{60C006A8-3000-47E3-BCF6-94DADAB88C7F}">
      <text>
        <t>[Threaded comment]
Your version of Excel allows you to read this threaded comment; however, any edits to it will get removed if the file is opened in a newer version of Excel. Learn more: https://go.microsoft.com/fwlink/?linkid=870924
Comment:
    Sasha do all of these get the same footnote?</t>
      </text>
    </comment>
    <comment ref="N107" authorId="1" shapeId="0" xr:uid="{2F46B771-8F17-4118-B45F-053724A605A6}">
      <text>
        <t>[Threaded comment]
Your version of Excel allows you to read this threaded comment; however, any edits to it will get removed if the file is opened in a newer version of Excel. Learn more: https://go.microsoft.com/fwlink/?linkid=870924
Comment:
    BOD for GGA on this sampling event was 155.8 mg/L, lower than expected 198 ± 30.5 mg/L
Reply:
    I think Prashant meant to say 234.3 mg/L. See BOD calculation file for 11/6/24</t>
      </text>
    </comment>
    <comment ref="N115" authorId="2" shapeId="0" xr:uid="{89EAF85B-C7B9-46AF-815E-A5AACB17246D}">
      <text>
        <t>[Threaded comment]
Your version of Excel allows you to read this threaded comment; however, any edits to it will get removed if the file is opened in a newer version of Excel. Learn more: https://go.microsoft.com/fwlink/?linkid=870924
Comment:
    BOD for GGA on this sampling event was 131.8 mg/L, lower than expected 198 ± 30.5 mg/L</t>
      </text>
    </comment>
    <comment ref="X116" authorId="3" shapeId="0" xr:uid="{E03D4D67-1DE6-4A58-AD56-F976F804807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these all acceptable, then?</t>
      </text>
    </comment>
    <comment ref="N127" authorId="4" shapeId="0" xr:uid="{7A7583CB-5DFC-4EDB-B430-20C2DF7BC2D3}">
      <text>
        <t>[Threaded comment]
Your version of Excel allows you to read this threaded comment; however, any edits to it will get removed if the file is opened in a newer version of Excel. Learn more: https://go.microsoft.com/fwlink/?linkid=870924
Comment:
    BOD for GGA on this sampling event was 155.8 mg/L, lower than expected 198 ± 30.5 mg/L</t>
      </text>
    </comment>
    <comment ref="N134" authorId="5" shapeId="0" xr:uid="{4BE45108-6414-40D8-8580-F0D55AE822F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PK: for this set of data initial DO was taken by new DO meter but Final DO readings were taken by old DO as some of new DO meter was giving 0 mg/L for some seed samples which are not expected</t>
      </text>
    </comment>
  </commentList>
</comments>
</file>

<file path=xl/sharedStrings.xml><?xml version="1.0" encoding="utf-8"?>
<sst xmlns="http://schemas.openxmlformats.org/spreadsheetml/2006/main" count="1444" uniqueCount="486">
  <si>
    <t>Previous Storm Event</t>
  </si>
  <si>
    <t>Sampling Date</t>
  </si>
  <si>
    <t>Sampling Time</t>
  </si>
  <si>
    <t>Daily Order</t>
  </si>
  <si>
    <t>Location</t>
  </si>
  <si>
    <t>SPP ID</t>
  </si>
  <si>
    <t>River site</t>
  </si>
  <si>
    <t>Field pH</t>
  </si>
  <si>
    <t>Field DO</t>
  </si>
  <si>
    <t>H2O Temp (◦C)</t>
  </si>
  <si>
    <t>BOD5</t>
  </si>
  <si>
    <t>Conductivity (mS/m)</t>
  </si>
  <si>
    <t>Lab pH</t>
  </si>
  <si>
    <t>Turbidity (NTU)</t>
  </si>
  <si>
    <t>TSS (mg solids/L)</t>
  </si>
  <si>
    <t>Original FC (CFU/100 mL)</t>
  </si>
  <si>
    <t>Fecal Dilution Volume Selected (mL)</t>
  </si>
  <si>
    <t>Avg. Fecal Count Observed (CFU)</t>
  </si>
  <si>
    <t>Calc. FC (CFU/100 mL)</t>
  </si>
  <si>
    <t>FC direction</t>
  </si>
  <si>
    <t>FC limit</t>
  </si>
  <si>
    <t>TP (mg/L P)</t>
  </si>
  <si>
    <t>TP direction</t>
  </si>
  <si>
    <t>TP limit</t>
  </si>
  <si>
    <r>
      <t>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-N (mg/L N)</t>
    </r>
  </si>
  <si>
    <r>
      <t>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-N direction</t>
    </r>
  </si>
  <si>
    <t>NH3-N limit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</si>
  <si>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-N (mg/L N)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</si>
  <si>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-N direction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</si>
  <si>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-N limit</t>
    </r>
  </si>
  <si>
    <r>
      <rPr>
        <b/>
        <sz val="11"/>
        <color rgb="FF000000"/>
        <rFont val="Calibri"/>
        <family val="2"/>
        <scheme val="minor"/>
      </rPr>
      <t>TKN 
(mg/L N)</t>
    </r>
    <r>
      <rPr>
        <b/>
        <vertAlign val="superscript"/>
        <sz val="11"/>
        <color rgb="FF000000"/>
        <rFont val="Calibri"/>
        <family val="2"/>
        <scheme val="minor"/>
      </rPr>
      <t>a</t>
    </r>
  </si>
  <si>
    <t>TKN limit</t>
  </si>
  <si>
    <t>Cr (µg/L)</t>
  </si>
  <si>
    <t>Cr direction</t>
  </si>
  <si>
    <t>Cr limit</t>
  </si>
  <si>
    <t>Fe (µg/L)</t>
  </si>
  <si>
    <t>Fe direction</t>
  </si>
  <si>
    <t>Fe limit</t>
  </si>
  <si>
    <t>Ni (µg/L)</t>
  </si>
  <si>
    <t>Ni direction</t>
  </si>
  <si>
    <t>Ni limit</t>
  </si>
  <si>
    <t>Cu (µg/L)</t>
  </si>
  <si>
    <t>Cu direction</t>
  </si>
  <si>
    <t>Cu limit</t>
  </si>
  <si>
    <t>Zn (µg/L)</t>
  </si>
  <si>
    <t>Zn direction</t>
  </si>
  <si>
    <t>Zn limit</t>
  </si>
  <si>
    <t>Cd (µg/L)</t>
  </si>
  <si>
    <t>Cd direction</t>
  </si>
  <si>
    <t>Cd limit</t>
  </si>
  <si>
    <t>Pb (µg/L)</t>
  </si>
  <si>
    <t>Pb direction</t>
  </si>
  <si>
    <t>Pb limit</t>
  </si>
  <si>
    <t>Hg (µg/L)</t>
  </si>
  <si>
    <t>Hg direction</t>
  </si>
  <si>
    <t>Hg limit</t>
  </si>
  <si>
    <t>Amber &amp; Hopkins</t>
  </si>
  <si>
    <t>123A</t>
  </si>
  <si>
    <t>S Legion &amp; Meriden</t>
  </si>
  <si>
    <t>&lt;</t>
  </si>
  <si>
    <t>ILS</t>
  </si>
  <si>
    <r>
      <t>ND</t>
    </r>
    <r>
      <rPr>
        <vertAlign val="superscript"/>
        <sz val="11"/>
        <color theme="1"/>
        <rFont val="Calibri"/>
        <family val="2"/>
        <scheme val="minor"/>
      </rPr>
      <t>b</t>
    </r>
  </si>
  <si>
    <t>Genesee &amp; Kerns</t>
  </si>
  <si>
    <t>341A</t>
  </si>
  <si>
    <t>Hagen &amp; Kerns</t>
  </si>
  <si>
    <t>4th &amp; Jersey</t>
  </si>
  <si>
    <t>MH3279</t>
  </si>
  <si>
    <t>4th &amp; Village</t>
  </si>
  <si>
    <t>Albany</t>
  </si>
  <si>
    <t>Cornelius Creek</t>
  </si>
  <si>
    <t>Forest Lawn</t>
  </si>
  <si>
    <t>SC-MID</t>
  </si>
  <si>
    <t>Y</t>
  </si>
  <si>
    <r>
      <t>&lt; 2.0E+04 [4E+03]</t>
    </r>
    <r>
      <rPr>
        <i/>
        <vertAlign val="superscript"/>
        <sz val="11"/>
        <color rgb="FF000000"/>
        <rFont val="Calibri"/>
        <family val="2"/>
        <scheme val="minor"/>
      </rPr>
      <t>1</t>
    </r>
  </si>
  <si>
    <t>Jefferson &amp; Florida</t>
  </si>
  <si>
    <t>229A</t>
  </si>
  <si>
    <r>
      <t>&gt; 8.0E+06 [TNTC]</t>
    </r>
    <r>
      <rPr>
        <i/>
        <vertAlign val="superscript"/>
        <sz val="11"/>
        <color rgb="FF000000"/>
        <rFont val="Calibri"/>
        <family val="2"/>
        <scheme val="minor"/>
      </rPr>
      <t>2</t>
    </r>
  </si>
  <si>
    <t>TNTC</t>
  </si>
  <si>
    <t>&gt;</t>
  </si>
  <si>
    <t>Bailey</t>
  </si>
  <si>
    <t>Ramp to NY33</t>
  </si>
  <si>
    <t>336B</t>
  </si>
  <si>
    <t>Acceptable</t>
  </si>
  <si>
    <t>E. Delevan</t>
  </si>
  <si>
    <t>Colorado Scajaquada</t>
  </si>
  <si>
    <t>ND</t>
  </si>
  <si>
    <t>Texas &amp; Kerns</t>
  </si>
  <si>
    <t>Upper</t>
  </si>
  <si>
    <t>SC-UP</t>
  </si>
  <si>
    <r>
      <t>&lt; 2.0E+04 [3E+03]</t>
    </r>
    <r>
      <rPr>
        <i/>
        <vertAlign val="superscript"/>
        <sz val="11"/>
        <color rgb="FF000000"/>
        <rFont val="Calibri"/>
        <family val="2"/>
        <scheme val="minor"/>
      </rPr>
      <t>1</t>
    </r>
  </si>
  <si>
    <t>CAZ-UP</t>
  </si>
  <si>
    <t>S. Legion</t>
  </si>
  <si>
    <t>Bailey &amp; Littell</t>
  </si>
  <si>
    <t>Carroll &amp; Hydraulic</t>
  </si>
  <si>
    <t>Babcock</t>
  </si>
  <si>
    <r>
      <t>&lt; 2.0E+05 [3E+04]</t>
    </r>
    <r>
      <rPr>
        <i/>
        <vertAlign val="superscript"/>
        <sz val="11"/>
        <color rgb="FF000000"/>
        <rFont val="Calibri"/>
        <family val="2"/>
        <scheme val="minor"/>
      </rPr>
      <t>3</t>
    </r>
  </si>
  <si>
    <t>BDL</t>
  </si>
  <si>
    <t>Smith St.</t>
  </si>
  <si>
    <r>
      <t>&lt; 2.0E+05 [1E+04]</t>
    </r>
    <r>
      <rPr>
        <i/>
        <vertAlign val="superscript"/>
        <sz val="11"/>
        <color rgb="FF000000"/>
        <rFont val="Calibri"/>
        <family val="2"/>
        <scheme val="minor"/>
      </rPr>
      <t>3</t>
    </r>
  </si>
  <si>
    <t>Swan &amp; Hamburg</t>
  </si>
  <si>
    <t>Oak &amp; Smith</t>
  </si>
  <si>
    <t>Louisiana</t>
  </si>
  <si>
    <t>Ohio St. bridge</t>
  </si>
  <si>
    <t>BUF-DWN</t>
  </si>
  <si>
    <t>Harlem</t>
  </si>
  <si>
    <t>BUF-UP</t>
  </si>
  <si>
    <t>Cheektowaga Town Park</t>
  </si>
  <si>
    <t>&gt; 400 [TNTC]</t>
  </si>
  <si>
    <t>Lower Scajaquada</t>
  </si>
  <si>
    <t>SC-DWN-West</t>
  </si>
  <si>
    <t>Lower Scajaquada (mouth)</t>
  </si>
  <si>
    <t>SC-DWN-Mouth</t>
  </si>
  <si>
    <t>W. Ferry Drawbridge</t>
  </si>
  <si>
    <t>BRC-Ferry</t>
  </si>
  <si>
    <t>FLW Boathouse</t>
  </si>
  <si>
    <t>BRC-Wright</t>
  </si>
  <si>
    <t>Ohio St. Bridge</t>
  </si>
  <si>
    <t>Smith St. ILS</t>
  </si>
  <si>
    <r>
      <t>&lt; 2.0E+05 [no colonies, &lt; 1E+04]</t>
    </r>
    <r>
      <rPr>
        <i/>
        <vertAlign val="superscript"/>
        <sz val="11"/>
        <color rgb="FF000000"/>
        <rFont val="Calibri"/>
        <family val="2"/>
        <scheme val="minor"/>
      </rPr>
      <t>4</t>
    </r>
  </si>
  <si>
    <t>blank**</t>
  </si>
  <si>
    <t>blank - after sewer site</t>
  </si>
  <si>
    <t>&lt; 20 [7]</t>
  </si>
  <si>
    <t>Warren Spahn Way Bridge</t>
  </si>
  <si>
    <t>Harlem Rd. S of Clinton</t>
  </si>
  <si>
    <t>blank*</t>
  </si>
  <si>
    <t>blank - EOD</t>
  </si>
  <si>
    <t>&lt; 20 [3]</t>
  </si>
  <si>
    <t>*blank*</t>
  </si>
  <si>
    <t>blank</t>
  </si>
  <si>
    <t>206B</t>
  </si>
  <si>
    <t>-</t>
  </si>
  <si>
    <t>&lt; 0.2</t>
  </si>
  <si>
    <r>
      <t>&gt; 8.0E+06 [1.09E+07]</t>
    </r>
    <r>
      <rPr>
        <i/>
        <vertAlign val="superscript"/>
        <sz val="11"/>
        <color rgb="FF000000"/>
        <rFont val="Calibri"/>
        <family val="2"/>
        <scheme val="minor"/>
      </rPr>
      <t>2</t>
    </r>
  </si>
  <si>
    <t>&gt; 8.0E+04 [1.62E+05]</t>
  </si>
  <si>
    <t>&gt; 8.0E+04 [TNTC]</t>
  </si>
  <si>
    <t>International RR Bridge</t>
  </si>
  <si>
    <t>BRC-IRR Bridge</t>
  </si>
  <si>
    <t>&lt; 20 [11]</t>
  </si>
  <si>
    <t>&lt; 2.0E+03 [1.7E+03]</t>
  </si>
  <si>
    <t>&gt; 8.0E+05 [1.00E+06]</t>
  </si>
  <si>
    <t>little recently</t>
  </si>
  <si>
    <t>&lt; 200 [1.3E+02]</t>
  </si>
  <si>
    <t>&lt; 20 [1.7E+01]</t>
  </si>
  <si>
    <t>&lt; 200 [1.2E+02]</t>
  </si>
  <si>
    <t>9/9/2024*</t>
  </si>
  <si>
    <t>&gt; 8.0E+03 [1.03E+04]</t>
  </si>
  <si>
    <t>&gt; 8.0E+02 [1.13E+03]</t>
  </si>
  <si>
    <t>&gt; 8.0E+03 [1.18E+04]</t>
  </si>
  <si>
    <t>&gt; 8.0E+02 [9.6E+02]</t>
  </si>
  <si>
    <t>&gt; 10 days</t>
  </si>
  <si>
    <t>&lt; 20 [1.8E+01]</t>
  </si>
  <si>
    <t>&lt; 20 [2E+00]</t>
  </si>
  <si>
    <t>&lt; 20 [1.9E+01]</t>
  </si>
  <si>
    <t>Bird Ave RTC chamber</t>
  </si>
  <si>
    <t>Bird-RTC</t>
  </si>
  <si>
    <t>*Also more rain on 9/7/24</t>
  </si>
  <si>
    <t>Grey shading indicates a surface water sample</t>
  </si>
  <si>
    <t>HACH Method 10210</t>
  </si>
  <si>
    <t>HACH Method 8155</t>
  </si>
  <si>
    <t>HACH Method 10260</t>
  </si>
  <si>
    <t>HACH Method 10242</t>
  </si>
  <si>
    <t xml:space="preserve">**3/14/24 blanks both were tap water, possibly different sources (Buffalo/Amherst). </t>
  </si>
  <si>
    <t>Fecal Coliform Notes:</t>
  </si>
  <si>
    <t>TKN Notes:</t>
  </si>
  <si>
    <t>1. Should have filtered larger volume; followed sewage protocol instead of surface water.</t>
  </si>
  <si>
    <t>a. All TKN sampled in  2023 was measured on a newly aquired Hach machine in January 2024; samples were 2-5 months beyond proper holding times.</t>
  </si>
  <si>
    <t>2. Too numerous to count, i.e., &gt; 2.00E+07 at the smallest viable dilution.</t>
  </si>
  <si>
    <r>
      <t>b. ND = not detected; </t>
    </r>
    <r>
      <rPr>
        <sz val="11"/>
        <color rgb="FF000000"/>
        <rFont val="Calibri"/>
        <family val="2"/>
        <scheme val="minor"/>
      </rPr>
      <t>As reported by Hach test kit, Method 10242 (no lower reporting limit available)</t>
    </r>
  </si>
  <si>
    <t>3. Coliform count based on &lt; 20 colonies, the method-defined minimum. (All sewer samples from 11/14/23 diluted 1:10 before method was applied)</t>
  </si>
  <si>
    <t>4. Unexpectedly low for an SPP, but this was also the case on previous date (11/14/24)</t>
  </si>
  <si>
    <t>1, 3, 4. Anticipated dilution range inadequate, should have filtered larger volume by at least 1-2 OOM. Recalibrated method/dilutions April 2024.</t>
  </si>
  <si>
    <t>Comments:</t>
  </si>
  <si>
    <t>See Lambert's notes from 2/28/24, meeting with Ning and Prashant:</t>
  </si>
  <si>
    <t>-Elevated levels of metals (esp zinc) on 8/9/23 could be due to lagging surface runnoff (esp. road debris) from rain earlier that morning</t>
  </si>
  <si>
    <t>-High metals at 375 Smith St. in Nov vs Aug possibly due to debris from the hoist rope during the sample draw. (Fecal was not high)</t>
  </si>
  <si>
    <t>-Turbuidity and TSS at 375 on 11/9/23 were also an OOM higher than other sites/dates.</t>
  </si>
  <si>
    <t>Sig Digs!</t>
  </si>
  <si>
    <t>Rainfall Events per sampling day, BSA Project 2023-2024</t>
  </si>
  <si>
    <t>Prior rainfall (days)</t>
  </si>
  <si>
    <t>Site Types</t>
  </si>
  <si>
    <t>Sample Day</t>
  </si>
  <si>
    <t>&gt; 7</t>
  </si>
  <si>
    <t>Extra data</t>
  </si>
  <si>
    <t>Verification in XylemView</t>
  </si>
  <si>
    <t>SPP (space)</t>
  </si>
  <si>
    <t>08/07/2023 8:00:00 AM - 08/09/2023 5:00:00 PM</t>
  </si>
  <si>
    <t>Scaj</t>
  </si>
  <si>
    <t>09/17/2023 12:00:00 AM - 10/05/2023 6:00:00 AM</t>
  </si>
  <si>
    <t>Buf/Caz</t>
  </si>
  <si>
    <t>11/08/2023 12:00:00 AM - 11/15/2023 12:00:00 AM</t>
  </si>
  <si>
    <t>Rivers</t>
  </si>
  <si>
    <t>SPP 375</t>
  </si>
  <si>
    <t>03/09/2024 12:00:00 AM - 03/15/2024 12:00:00 AM</t>
  </si>
  <si>
    <t>SPP (t) (206B)</t>
  </si>
  <si>
    <t>05/25/2024 12:00:00 AM - 05/29/2024 12:00:00 PM</t>
  </si>
  <si>
    <t>06/08/2024 12:00:00 AM - 06/19/2024 12:00:00 PM</t>
  </si>
  <si>
    <t>SPP (t) (23)</t>
  </si>
  <si>
    <t>SPP 296</t>
  </si>
  <si>
    <t>Overflow eye witnessed at SPP23 and photographed</t>
  </si>
  <si>
    <t>07/18/2024 12:00:00 AM - 07/26/2024 12:00:00 PM</t>
  </si>
  <si>
    <t>09/01/2024 12:00:00 AM - 09/10/2024 12:00:00 PM</t>
  </si>
  <si>
    <t>10/12/2024 12:00:00 AM - 10/23/2024 12:00:00 PM</t>
  </si>
  <si>
    <t>11/05/2024 12:00:00 AM - 11/07/2024 11:00:00 PM</t>
  </si>
  <si>
    <t>Scaj (53)</t>
  </si>
  <si>
    <t>11/09/2024 12:00:00 AM - 11/23/2024 12:00:00 PM</t>
  </si>
  <si>
    <t>01/22/2025 12:00:00 AM - 02/04/2025 12:00:00 AM</t>
  </si>
  <si>
    <t>Order Maybe</t>
  </si>
  <si>
    <t>Site ID</t>
  </si>
  <si>
    <t>Description</t>
  </si>
  <si>
    <t>FC (CFU/100 mL)</t>
  </si>
  <si>
    <t>Dilution Range Used
(mL)</t>
  </si>
  <si>
    <r>
      <t xml:space="preserve">Volume that worked
(mL) </t>
    </r>
    <r>
      <rPr>
        <b/>
        <sz val="11"/>
        <color rgb="FFFF0000"/>
        <rFont val="Calibri"/>
        <family val="2"/>
        <scheme val="minor"/>
      </rPr>
      <t>ABSOLUTE</t>
    </r>
  </si>
  <si>
    <r>
      <t xml:space="preserve">Volume (X) that provides a boundary (mL) </t>
    </r>
    <r>
      <rPr>
        <b/>
        <sz val="11"/>
        <color rgb="FFFF0000"/>
        <rFont val="Calibri"/>
        <family val="2"/>
        <scheme val="minor"/>
      </rPr>
      <t>ABSOLUTE</t>
    </r>
  </si>
  <si>
    <t>Notes</t>
  </si>
  <si>
    <t>Recommended Range
(mL)</t>
  </si>
  <si>
    <t>0.1, 0.01, 0.001</t>
  </si>
  <si>
    <t>Overdiluted, but some (&lt; 20) counted, so change the range with caution</t>
  </si>
  <si>
    <t>100, 10, 1</t>
  </si>
  <si>
    <t>100, 50</t>
  </si>
  <si>
    <t>Urban stream, start with 50?</t>
  </si>
  <si>
    <t>(0.1, 0.01, 0.001)/10</t>
  </si>
  <si>
    <t>"Overdiluted," too few to count at  0.1/10  (lost 10^3 counts for 10^6 counts)</t>
  </si>
  <si>
    <t>BUF-DOWN</t>
  </si>
  <si>
    <t>Still need 100 sometimes</t>
  </si>
  <si>
    <t>&lt;400, urban stream needs more dilutions (underdiluted)</t>
  </si>
  <si>
    <r>
      <t xml:space="preserve">"Overdiluted" no colonies. Count =  0 at 0.1/10; </t>
    </r>
    <r>
      <rPr>
        <b/>
        <sz val="11"/>
        <color theme="1"/>
        <rFont val="Calibri"/>
        <family val="2"/>
        <scheme val="minor"/>
      </rPr>
      <t>&lt; 1.0E+04</t>
    </r>
    <r>
      <rPr>
        <sz val="11"/>
        <color theme="1"/>
        <rFont val="Calibri"/>
        <family val="2"/>
        <scheme val="minor"/>
      </rPr>
      <t xml:space="preserve"> or 2E+05</t>
    </r>
  </si>
  <si>
    <t>Questions/comments</t>
  </si>
  <si>
    <t>Sig Digs! Need to build into the count spreadsheets.</t>
  </si>
  <si>
    <t>SPP sites typically have high fecal counts, but might not always, some extremely so, like 375</t>
  </si>
  <si>
    <t>On SPP dilution range:</t>
  </si>
  <si>
    <t>--With variability at SPP sites, seems logical to get more toward the center of the chart, so 0.1, 0.01, 0.001</t>
  </si>
  <si>
    <t>--Increases our chance of getting counts were are missing in the 10^4 range, allowing 2x10^7 to be good enough (vs 10^8)</t>
  </si>
  <si>
    <t>-- It would be easier in the lab not to dilute by 10</t>
  </si>
  <si>
    <t>Conclusions</t>
  </si>
  <si>
    <t>100 - 10 - 1 Suggested for all river sites, skipping 50. B/c some need to be at 100 and 1, and none needed to be at 0.1 that we've seen.</t>
  </si>
  <si>
    <t>Suggest 0.1, 0.01, 0.001 or SPP sites</t>
  </si>
  <si>
    <t>Reporting and Detection Limit reporting</t>
  </si>
  <si>
    <t>Urban Streams</t>
  </si>
  <si>
    <t>How to report counts &lt; 20, &gt; 80, &gt; 200</t>
  </si>
  <si>
    <t>Volume Filtered</t>
  </si>
  <si>
    <t>Example plate count</t>
  </si>
  <si>
    <t>"&gt;" or "&lt;" (reporting limit) [ (actual count, "no colonies" + detection limit, or TNTC) ]</t>
  </si>
  <si>
    <t>Assume dilutions (ml): 100, 10,  1</t>
  </si>
  <si>
    <t>Lower boundary example n/c</t>
  </si>
  <si>
    <t>100 ml</t>
  </si>
  <si>
    <t>no colonies</t>
  </si>
  <si>
    <t>&lt; 20 [no colonies, &lt; 1]</t>
  </si>
  <si>
    <t>Lower boundary example w/count</t>
  </si>
  <si>
    <t>&lt; 20 [4]</t>
  </si>
  <si>
    <t>&lt; 20 [13]</t>
  </si>
  <si>
    <t>Upper boundary example w/count</t>
  </si>
  <si>
    <t>1 ml</t>
  </si>
  <si>
    <t>&gt; 8.0E+03 [9.7E+03]</t>
  </si>
  <si>
    <t>&gt; 8.0E+03 [1.35E+04]</t>
  </si>
  <si>
    <t>Upper boundary example</t>
  </si>
  <si>
    <t>too numerous to count</t>
  </si>
  <si>
    <t>&gt; 8.0E+03 [TNTC]</t>
  </si>
  <si>
    <t>Sanitary Sewage in Distribution System</t>
  </si>
  <si>
    <t>Assume dilutions (ml): 0.1, 0.01, 0.001</t>
  </si>
  <si>
    <t>0.1 ml</t>
  </si>
  <si>
    <t>&lt; 2.0E+04 [no colonies, &lt; 1E+03]</t>
  </si>
  <si>
    <t>&lt; 2.0E+04 [4E+03]</t>
  </si>
  <si>
    <t>&lt; 2.0E+04 [13E+04]</t>
  </si>
  <si>
    <t>0.001 ml</t>
  </si>
  <si>
    <t>&gt; 8.0E+06 [9.7E+06]</t>
  </si>
  <si>
    <t>&gt; 8.0E+06 [1.35E+07]</t>
  </si>
  <si>
    <t>&gt; 8.0E+06 [TNTC]</t>
  </si>
  <si>
    <t>dilution</t>
  </si>
  <si>
    <t>10^0</t>
  </si>
  <si>
    <t>1/2</t>
  </si>
  <si>
    <t>10^-1</t>
  </si>
  <si>
    <t>10^-2</t>
  </si>
  <si>
    <t>10^-3</t>
  </si>
  <si>
    <t>10^-4</t>
  </si>
  <si>
    <t>10^-5</t>
  </si>
  <si>
    <t>10^-6</t>
  </si>
  <si>
    <t>100-200</t>
  </si>
  <si>
    <t>2 x 10^2</t>
  </si>
  <si>
    <t>"400"</t>
  </si>
  <si>
    <t>10-99</t>
  </si>
  <si>
    <t>20-80</t>
  </si>
  <si>
    <t>2 x 10^1</t>
  </si>
  <si>
    <t>1-9</t>
  </si>
  <si>
    <t>2 x 10^0</t>
  </si>
  <si>
    <t>Urban streams</t>
  </si>
  <si>
    <t>SPP raw sewage</t>
  </si>
  <si>
    <t>Dilution range moving forward, April, 2024</t>
  </si>
  <si>
    <t>CSO</t>
  </si>
  <si>
    <t>BSA Analysis Results spreadsheet for internal review, 2023-2024</t>
  </si>
  <si>
    <t>Versions distributed</t>
  </si>
  <si>
    <t>Date</t>
  </si>
  <si>
    <t>Document Title</t>
  </si>
  <si>
    <t>Filesize</t>
  </si>
  <si>
    <t>Recipients</t>
  </si>
  <si>
    <t>BSA Analysis Results 2023.xlsx</t>
  </si>
  <si>
    <t>21KB</t>
  </si>
  <si>
    <t>2023 Sampling results. See several footnotes in document.</t>
  </si>
  <si>
    <t>Rosaleen Nogle &lt;rnogle@buffalosewer.org&gt;; Dai, Ning &lt;ningdai@buffalo.edu&gt;; Alan J Rabideau &lt;rabideau@buffalo.edu&gt;; Sasha Gallimore-Repole &lt;sashagal@buffalo.edu&gt;</t>
  </si>
  <si>
    <t>"</t>
  </si>
  <si>
    <t xml:space="preserve">Rosie replies with comments. </t>
  </si>
  <si>
    <t>Forwarded to: Oluwole McFoy &lt;omcfoy@buffalosewer.org&gt;; Adam Sassone &lt;asassone@buffalosewer.org&gt;; Cheryl Colston &lt;ccolston@buffalosewer.org&gt;</t>
  </si>
  <si>
    <t>?</t>
  </si>
  <si>
    <t>BSA Analysis Results 2023-2024.xlsx</t>
  </si>
  <si>
    <t>River site sampling round added. A lot of work on Fecal.</t>
  </si>
  <si>
    <t>BSA Analysis Results 2023-2024 - copy.xlsx</t>
  </si>
  <si>
    <t>79KB</t>
  </si>
  <si>
    <t>River site sampling round added. Sent to Rosie/Ning only</t>
  </si>
  <si>
    <t>Rosaleen Nogle &lt;rnogle@buffalosewer.org&gt;; Dai, Ning &lt;ningdai@buffalo.edu&gt;</t>
  </si>
  <si>
    <t>494KB</t>
  </si>
  <si>
    <t>Updates: Footnotes, Fecal work, additional tabs</t>
  </si>
  <si>
    <t>BSA Master Log Tab ONLY</t>
  </si>
  <si>
    <t>g) other - see comment</t>
  </si>
  <si>
    <t>f) Final DO &lt; 1mg/L</t>
  </si>
  <si>
    <t>e) DO drop &gt; 2mg/L</t>
  </si>
  <si>
    <t>d) Test replicate issue (no replicates performed, applies to all samples)</t>
  </si>
  <si>
    <t>c) Seed control sample fail</t>
  </si>
  <si>
    <t>b) Acid check fail - see comment</t>
  </si>
  <si>
    <t>a) Dilution water &gt; .2 mg/L</t>
  </si>
  <si>
    <t>g</t>
  </si>
  <si>
    <t>f,g</t>
  </si>
  <si>
    <t>e,g</t>
  </si>
  <si>
    <t>b,e</t>
  </si>
  <si>
    <t>b</t>
  </si>
  <si>
    <t>b,f</t>
  </si>
  <si>
    <t>a,b</t>
  </si>
  <si>
    <t>a,b,f</t>
  </si>
  <si>
    <t>BOD limit</t>
  </si>
  <si>
    <t>BOD direction</t>
  </si>
  <si>
    <t xml:space="preserve">Harlem Rd. S of Clinton </t>
  </si>
  <si>
    <t xml:space="preserve">Warren Spahn Way Bridge </t>
  </si>
  <si>
    <t xml:space="preserve">Ohio St. Bridge </t>
  </si>
  <si>
    <t xml:space="preserve">FLW Boathouse </t>
  </si>
  <si>
    <t xml:space="preserve">W. Ferry Drawbridge </t>
  </si>
  <si>
    <t xml:space="preserve">International RR Bridge </t>
  </si>
  <si>
    <t>BRC-RRBridge</t>
  </si>
  <si>
    <t xml:space="preserve">Lower Scajaquada (mouth) </t>
  </si>
  <si>
    <t xml:space="preserve">Lower Scajaquada </t>
  </si>
  <si>
    <t xml:space="preserve">Forest Lawn </t>
  </si>
  <si>
    <t xml:space="preserve">Cheektowaga Town Park </t>
  </si>
  <si>
    <t>LONG</t>
  </si>
  <si>
    <t>LAT</t>
  </si>
  <si>
    <t>SITE_DESCRIPTION</t>
  </si>
  <si>
    <t>SITE_ID</t>
  </si>
  <si>
    <t>Louisiana St W of Wall, Republic St Ctr</t>
  </si>
  <si>
    <t>Depth</t>
  </si>
  <si>
    <t>SPP137</t>
  </si>
  <si>
    <t>SPP137_w1</t>
  </si>
  <si>
    <t>C</t>
  </si>
  <si>
    <t>42.866963, -78.866205</t>
  </si>
  <si>
    <t>064</t>
  </si>
  <si>
    <t>Buffalo River</t>
  </si>
  <si>
    <t>Cornelius Creek, SS Thruway E Lane</t>
  </si>
  <si>
    <t>Hertel SPP Depth</t>
  </si>
  <si>
    <t>WEIR#156</t>
  </si>
  <si>
    <t>A</t>
  </si>
  <si>
    <t>42.945080, -78.908356</t>
  </si>
  <si>
    <t>001</t>
  </si>
  <si>
    <t>055</t>
  </si>
  <si>
    <t>Niagara River</t>
  </si>
  <si>
    <t>Genesee St E of Kerns Ave</t>
  </si>
  <si>
    <t>N/A</t>
  </si>
  <si>
    <t>WEIR#132</t>
  </si>
  <si>
    <t>B</t>
  </si>
  <si>
    <t>42.916011, -78.805540</t>
  </si>
  <si>
    <t>053</t>
  </si>
  <si>
    <t>Scajaquada Creek</t>
  </si>
  <si>
    <t>Hagen St N of Kerns Ave</t>
  </si>
  <si>
    <t>WEIR#130</t>
  </si>
  <si>
    <t>42.917173, -78.807865</t>
  </si>
  <si>
    <t>Texas St N of Kerns Ave</t>
  </si>
  <si>
    <t>WEIR#129</t>
  </si>
  <si>
    <t>42.917123, -78.810517</t>
  </si>
  <si>
    <t>Bailey Ave N of Scajaquada St</t>
  </si>
  <si>
    <t xml:space="preserve">North Bailey SPP </t>
  </si>
  <si>
    <t>WEIR#128</t>
  </si>
  <si>
    <t>42.917223, -78.813741</t>
  </si>
  <si>
    <t>Colorado St N of Scajaquada St</t>
  </si>
  <si>
    <t>WEIR#125</t>
  </si>
  <si>
    <t>42.917178, -78.819336</t>
  </si>
  <si>
    <t>Humbolt Pkwy Service Rd S of Drain</t>
  </si>
  <si>
    <t>WEIR#110</t>
  </si>
  <si>
    <t>42.918117, -78.843160</t>
  </si>
  <si>
    <t>E Delavan Ave W of Spillman St</t>
  </si>
  <si>
    <t>WEIR#119</t>
  </si>
  <si>
    <t>42.922198, -78.855506</t>
  </si>
  <si>
    <t>Jefferson &amp; Florida at NW Cb intersection</t>
  </si>
  <si>
    <t>Flow</t>
  </si>
  <si>
    <t>SPP229A03</t>
  </si>
  <si>
    <t>WEIR#102</t>
  </si>
  <si>
    <t>42.920312, -78.854036</t>
  </si>
  <si>
    <t>Michigan Ave 7 ft EW Cb, Dodge St Ctr</t>
  </si>
  <si>
    <t>WEIR#99</t>
  </si>
  <si>
    <t>42.905762, -78.862446</t>
  </si>
  <si>
    <t>E Delavan and N bound Humbolt Pkwy Service Rd</t>
  </si>
  <si>
    <t>WEIR#105</t>
  </si>
  <si>
    <t>42.921900, -78.842833</t>
  </si>
  <si>
    <t>165B</t>
  </si>
  <si>
    <t>Southside Pkwy 12 ft EW Cb, S Legion Dr 10 ft NN Cb</t>
  </si>
  <si>
    <t>SPP114w</t>
  </si>
  <si>
    <t>42.859172, -78.822557</t>
  </si>
  <si>
    <t>047</t>
  </si>
  <si>
    <t>Cazenovia Creek C</t>
  </si>
  <si>
    <t>S Legion Dr Ctr, Meriden 185 ft WW Cb</t>
  </si>
  <si>
    <t>WEIR#63</t>
  </si>
  <si>
    <t>42.851741, -78.810870</t>
  </si>
  <si>
    <t>037</t>
  </si>
  <si>
    <t>Bailey Ave Ctr, Littell St 150 ft NN Cb</t>
  </si>
  <si>
    <t>WEIR#53</t>
  </si>
  <si>
    <t>42.867801, -78.823087</t>
  </si>
  <si>
    <t>033</t>
  </si>
  <si>
    <t>Amber St 5 ft SN Cb, Hopkins St 10 Ft EE Cb</t>
  </si>
  <si>
    <t>WEIR#64</t>
  </si>
  <si>
    <t>42.845059, -78.832295</t>
  </si>
  <si>
    <t>028</t>
  </si>
  <si>
    <t>Babcock St EW Cb, Prenatt St SNL</t>
  </si>
  <si>
    <t>WEIR#10</t>
  </si>
  <si>
    <t>42.867099, -78.846481</t>
  </si>
  <si>
    <t>097</t>
  </si>
  <si>
    <t>027</t>
  </si>
  <si>
    <t>DS Weir Level</t>
  </si>
  <si>
    <t>SmithStILSWeir</t>
  </si>
  <si>
    <t>42.871401, -78.845207</t>
  </si>
  <si>
    <t>026</t>
  </si>
  <si>
    <t>Oak St, Swan St Ctr</t>
  </si>
  <si>
    <t>WEIR#38</t>
  </si>
  <si>
    <t>42.881200, -78.872078</t>
  </si>
  <si>
    <t>017</t>
  </si>
  <si>
    <t>Hydraulic St ES 2 MH, Seneca St, 40 ft SS Cb</t>
  </si>
  <si>
    <t>WEIR#9</t>
  </si>
  <si>
    <t>42.875711, -78.847897</t>
  </si>
  <si>
    <t>067</t>
  </si>
  <si>
    <t>Swan St,Ctr, Hamburg St, WE Cb</t>
  </si>
  <si>
    <t>6842w</t>
  </si>
  <si>
    <t>42.878412, -78.855888</t>
  </si>
  <si>
    <t>065</t>
  </si>
  <si>
    <t>Seneca St SN Cb, Hamburg St, W Cb</t>
  </si>
  <si>
    <t>SPP059_w</t>
  </si>
  <si>
    <t>42.877189, -78.856315</t>
  </si>
  <si>
    <t>059</t>
  </si>
  <si>
    <t>4th St 7 Ft EW Cb, Georgia St, 13 ft NN Cb</t>
  </si>
  <si>
    <t>6778w</t>
  </si>
  <si>
    <t>42.888181, -78.886239</t>
  </si>
  <si>
    <t>206A&amp;B</t>
  </si>
  <si>
    <t>014</t>
  </si>
  <si>
    <t>Erie Basin Marina</t>
  </si>
  <si>
    <t>Albany St, 17 ft S of N line of Niagara St, 342 ft WW Cb</t>
  </si>
  <si>
    <t>SPP296w</t>
  </si>
  <si>
    <t>42.913095, -78.901061</t>
  </si>
  <si>
    <t>012</t>
  </si>
  <si>
    <t>Black Rock Canal</t>
  </si>
  <si>
    <t>Albany St, 15 ft SCL Thruway E Lane</t>
  </si>
  <si>
    <t>SPP23w</t>
  </si>
  <si>
    <t>42.913034, -78.901096</t>
  </si>
  <si>
    <t>023</t>
  </si>
  <si>
    <t>Breckenridge St, Ctr Thruway W edge W Lane</t>
  </si>
  <si>
    <t>42.917468, -78.901037</t>
  </si>
  <si>
    <t>021</t>
  </si>
  <si>
    <t>010</t>
  </si>
  <si>
    <t>Elmwood Ave Ctr W Delavan Centerline</t>
  </si>
  <si>
    <t>WEIR#121</t>
  </si>
  <si>
    <t>42.922223, -78.876981</t>
  </si>
  <si>
    <t>006</t>
  </si>
  <si>
    <t>Delaware Ave 15ft EW Cb, Delavan Ave 5 ft NN cb</t>
  </si>
  <si>
    <t>WEIR#95</t>
  </si>
  <si>
    <t>42.922291, -78.867296</t>
  </si>
  <si>
    <t>Harvard Pl Ctr, Lafayette St, 11 ft SS Cb</t>
  </si>
  <si>
    <t>WEIR#96</t>
  </si>
  <si>
    <t>42.920672, -78.862221</t>
  </si>
  <si>
    <t>Above LOC</t>
  </si>
  <si>
    <t>2022 Annual Simulation OF Activations</t>
  </si>
  <si>
    <t>2022 Annual Simulation OF Vol. (MG)</t>
  </si>
  <si>
    <t>Meter #</t>
  </si>
  <si>
    <t>Model Link</t>
  </si>
  <si>
    <t>Group</t>
  </si>
  <si>
    <t>GPS</t>
  </si>
  <si>
    <t>SPP</t>
  </si>
  <si>
    <t>Receiving Water</t>
  </si>
  <si>
    <t>orig order</t>
  </si>
  <si>
    <t>BOD5 / BOD comment</t>
  </si>
  <si>
    <t>BOD5 comments (a-g indicate reasons quality control criteria were not met)</t>
  </si>
  <si>
    <t>Smith-Perry RTC chamber</t>
  </si>
  <si>
    <t>Smith-Perry</t>
  </si>
  <si>
    <t>Blank</t>
  </si>
  <si>
    <t>1.5^</t>
  </si>
  <si>
    <t>2.5^</t>
  </si>
  <si>
    <t xml:space="preserve">^ Samples taken directly from the overflowing wier between timed (45-minute) samples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</si>
</sst>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yyyy\-mm\-dd;@"/>
    <numFmt numFmtId="167" formatCode="0.0E+00"/>
    <numFmt numFmtId="168" formatCode="0E+00"/>
    <numFmt numFmtId="169" formatCode="m/d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6"/>
      <color rgb="FF0B57D0"/>
      <name val="Arial"/>
      <family val="2"/>
    </font>
    <font>
      <sz val="9"/>
      <color rgb="FF000000"/>
      <name val="Google Symbols"/>
    </font>
    <font>
      <sz val="12"/>
      <name val="Calibri"/>
      <family val="2"/>
      <scheme val="minor"/>
    </font>
    <font>
      <u/>
      <sz val="10"/>
      <color rgb="FF1A73E8"/>
      <name val="Arial"/>
      <family val="2"/>
    </font>
    <font>
      <sz val="11"/>
      <color rgb="FF00B050"/>
      <name val="Calibri"/>
      <family val="2"/>
      <scheme val="minor"/>
    </font>
    <font>
      <sz val="10"/>
      <color rgb="FF1A73E8"/>
      <name val="Arial"/>
      <family val="2"/>
    </font>
    <font>
      <b/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01">
    <xf numFmtId="0" fontId="0" fillId="0" borderId="0" xfId="0"/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5" borderId="0" xfId="0" applyFont="1" applyFill="1"/>
    <xf numFmtId="0" fontId="5" fillId="5" borderId="0" xfId="0" applyFont="1" applyFill="1" applyAlignment="1">
      <alignment horizontal="center" vertical="center"/>
    </xf>
    <xf numFmtId="0" fontId="0" fillId="6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1" fontId="8" fillId="2" borderId="7" xfId="0" applyNumberFormat="1" applyFont="1" applyFill="1" applyBorder="1" applyAlignment="1">
      <alignment horizontal="center" vertical="center"/>
    </xf>
    <xf numFmtId="11" fontId="8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" fillId="0" borderId="7" xfId="0" quotePrefix="1" applyFont="1" applyBorder="1" applyAlignment="1">
      <alignment horizontal="center" vertical="center"/>
    </xf>
    <xf numFmtId="16" fontId="2" fillId="0" borderId="7" xfId="0" quotePrefix="1" applyNumberFormat="1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16" fontId="13" fillId="3" borderId="7" xfId="0" quotePrefix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wrapText="1"/>
    </xf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5" fillId="3" borderId="6" xfId="0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0" fillId="0" borderId="0" xfId="0" quotePrefix="1" applyAlignment="1">
      <alignment horizontal="left" vertical="top"/>
    </xf>
    <xf numFmtId="0" fontId="16" fillId="0" borderId="0" xfId="0" applyFont="1"/>
    <xf numFmtId="0" fontId="12" fillId="0" borderId="0" xfId="0" applyFont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2" fillId="0" borderId="11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0" fillId="7" borderId="0" xfId="0" applyFill="1"/>
    <xf numFmtId="0" fontId="17" fillId="0" borderId="0" xfId="0" applyFont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1" fontId="22" fillId="2" borderId="12" xfId="0" applyNumberFormat="1" applyFont="1" applyFill="1" applyBorder="1" applyAlignment="1">
      <alignment horizontal="center" vertical="center"/>
    </xf>
    <xf numFmtId="11" fontId="22" fillId="2" borderId="12" xfId="0" applyNumberFormat="1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1" fontId="22" fillId="0" borderId="0" xfId="0" applyNumberFormat="1" applyFont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1" fontId="22" fillId="2" borderId="0" xfId="0" applyNumberFormat="1" applyFont="1" applyFill="1" applyAlignment="1">
      <alignment horizontal="center" vertical="center"/>
    </xf>
    <xf numFmtId="11" fontId="22" fillId="2" borderId="0" xfId="0" applyNumberFormat="1" applyFont="1" applyFill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1" fontId="22" fillId="3" borderId="12" xfId="0" applyNumberFormat="1" applyFont="1" applyFill="1" applyBorder="1" applyAlignment="1">
      <alignment horizontal="center" vertical="center"/>
    </xf>
    <xf numFmtId="167" fontId="22" fillId="2" borderId="12" xfId="0" applyNumberFormat="1" applyFont="1" applyFill="1" applyBorder="1" applyAlignment="1">
      <alignment horizontal="center" vertical="center"/>
    </xf>
    <xf numFmtId="1" fontId="23" fillId="3" borderId="12" xfId="0" applyNumberFormat="1" applyFont="1" applyFill="1" applyBorder="1" applyAlignment="1">
      <alignment horizontal="center" vertical="center"/>
    </xf>
    <xf numFmtId="165" fontId="23" fillId="3" borderId="12" xfId="0" applyNumberFormat="1" applyFont="1" applyFill="1" applyBorder="1" applyAlignment="1">
      <alignment horizontal="center" vertical="center"/>
    </xf>
    <xf numFmtId="0" fontId="22" fillId="3" borderId="17" xfId="0" applyFont="1" applyFill="1" applyBorder="1" applyAlignment="1">
      <alignment horizontal="center" vertical="center"/>
    </xf>
    <xf numFmtId="165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67" fontId="22" fillId="2" borderId="0" xfId="0" applyNumberFormat="1" applyFont="1" applyFill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65" fontId="23" fillId="0" borderId="12" xfId="0" applyNumberFormat="1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1" fontId="23" fillId="0" borderId="12" xfId="0" applyNumberFormat="1" applyFont="1" applyBorder="1" applyAlignment="1">
      <alignment horizontal="center" vertical="center"/>
    </xf>
    <xf numFmtId="11" fontId="28" fillId="0" borderId="0" xfId="0" applyNumberFormat="1" applyFont="1" applyAlignment="1">
      <alignment horizontal="center" vertical="center"/>
    </xf>
    <xf numFmtId="167" fontId="22" fillId="0" borderId="12" xfId="0" applyNumberFormat="1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" fontId="23" fillId="0" borderId="21" xfId="0" applyNumberFormat="1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9" fillId="3" borderId="0" xfId="0" applyFont="1" applyFill="1" applyAlignment="1">
      <alignment horizontal="left" vertical="center"/>
    </xf>
    <xf numFmtId="1" fontId="22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12" xfId="0" applyNumberFormat="1" applyFont="1" applyBorder="1" applyAlignment="1">
      <alignment horizontal="center" vertical="center"/>
    </xf>
    <xf numFmtId="18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8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17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8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center"/>
    </xf>
    <xf numFmtId="166" fontId="21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0" fillId="0" borderId="0" xfId="0" applyFont="1"/>
    <xf numFmtId="0" fontId="30" fillId="0" borderId="11" xfId="0" applyFont="1" applyBorder="1"/>
    <xf numFmtId="0" fontId="30" fillId="0" borderId="25" xfId="0" applyFont="1" applyBorder="1"/>
    <xf numFmtId="0" fontId="30" fillId="0" borderId="26" xfId="0" applyFont="1" applyBorder="1"/>
    <xf numFmtId="0" fontId="30" fillId="0" borderId="7" xfId="0" applyFont="1" applyBorder="1" applyAlignment="1">
      <alignment horizontal="center"/>
    </xf>
    <xf numFmtId="0" fontId="30" fillId="0" borderId="7" xfId="0" applyFont="1" applyBorder="1"/>
    <xf numFmtId="166" fontId="30" fillId="0" borderId="7" xfId="0" applyNumberFormat="1" applyFont="1" applyBorder="1" applyAlignment="1">
      <alignment horizontal="center" vertical="center"/>
    </xf>
    <xf numFmtId="14" fontId="0" fillId="9" borderId="7" xfId="0" applyNumberFormat="1" applyFill="1" applyBorder="1"/>
    <xf numFmtId="14" fontId="0" fillId="9" borderId="7" xfId="0" applyNumberFormat="1" applyFill="1" applyBorder="1" applyAlignment="1">
      <alignment horizontal="center"/>
    </xf>
    <xf numFmtId="169" fontId="0" fillId="9" borderId="7" xfId="0" applyNumberFormat="1" applyFill="1" applyBorder="1"/>
    <xf numFmtId="169" fontId="0" fillId="9" borderId="7" xfId="0" applyNumberFormat="1" applyFill="1" applyBorder="1" applyAlignment="1">
      <alignment horizontal="center" vertical="center"/>
    </xf>
    <xf numFmtId="0" fontId="9" fillId="0" borderId="0" xfId="0" applyFont="1"/>
    <xf numFmtId="169" fontId="5" fillId="9" borderId="7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1" fontId="26" fillId="0" borderId="0" xfId="0" applyNumberFormat="1" applyFont="1" applyAlignment="1">
      <alignment horizontal="center" vertical="center"/>
    </xf>
    <xf numFmtId="11" fontId="27" fillId="0" borderId="0" xfId="0" applyNumberFormat="1" applyFont="1" applyAlignment="1">
      <alignment horizontal="center" vertical="center"/>
    </xf>
    <xf numFmtId="11" fontId="2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8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" fontId="23" fillId="0" borderId="20" xfId="0" applyNumberFormat="1" applyFont="1" applyBorder="1" applyAlignment="1">
      <alignment horizontal="center" vertical="center"/>
    </xf>
    <xf numFmtId="165" fontId="23" fillId="0" borderId="20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23" fillId="0" borderId="2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6" fontId="17" fillId="0" borderId="16" xfId="0" applyNumberFormat="1" applyFont="1" applyBorder="1" applyAlignment="1">
      <alignment horizontal="center" vertical="center"/>
    </xf>
    <xf numFmtId="166" fontId="17" fillId="0" borderId="17" xfId="0" applyNumberFormat="1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165" fontId="23" fillId="0" borderId="15" xfId="0" applyNumberFormat="1" applyFont="1" applyBorder="1" applyAlignment="1">
      <alignment horizontal="center" vertical="center"/>
    </xf>
    <xf numFmtId="167" fontId="1" fillId="0" borderId="15" xfId="0" applyNumberFormat="1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66" fontId="17" fillId="0" borderId="23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0" xfId="0" applyFont="1"/>
    <xf numFmtId="167" fontId="22" fillId="0" borderId="15" xfId="0" applyNumberFormat="1" applyFont="1" applyBorder="1" applyAlignment="1">
      <alignment horizontal="center" vertical="center"/>
    </xf>
    <xf numFmtId="11" fontId="25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5" fillId="2" borderId="0" xfId="0" applyNumberFormat="1" applyFont="1" applyFill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64" fontId="1" fillId="2" borderId="19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23" fillId="3" borderId="0" xfId="0" applyNumberFormat="1" applyFont="1" applyFill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23" fillId="3" borderId="9" xfId="0" applyNumberFormat="1" applyFont="1" applyFill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23" fillId="0" borderId="2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65" fontId="23" fillId="0" borderId="19" xfId="0" applyNumberFormat="1" applyFont="1" applyBorder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165" fontId="23" fillId="8" borderId="9" xfId="0" applyNumberFormat="1" applyFont="1" applyFill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" fontId="1" fillId="4" borderId="9" xfId="0" applyNumberFormat="1" applyFont="1" applyFill="1" applyBorder="1" applyAlignment="1">
      <alignment horizontal="center" vertical="center"/>
    </xf>
    <xf numFmtId="1" fontId="1" fillId="3" borderId="19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" fontId="23" fillId="3" borderId="19" xfId="0" applyNumberFormat="1" applyFont="1" applyFill="1" applyBorder="1" applyAlignment="1">
      <alignment horizontal="center" vertical="center"/>
    </xf>
    <xf numFmtId="1" fontId="23" fillId="3" borderId="22" xfId="0" applyNumberFormat="1" applyFont="1" applyFill="1" applyBorder="1" applyAlignment="1">
      <alignment horizontal="center" vertical="center"/>
    </xf>
    <xf numFmtId="165" fontId="23" fillId="3" borderId="2" xfId="0" applyNumberFormat="1" applyFont="1" applyFill="1" applyBorder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3" borderId="9" xfId="0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center" vertical="center"/>
    </xf>
    <xf numFmtId="1" fontId="23" fillId="3" borderId="0" xfId="0" applyNumberFormat="1" applyFont="1" applyFill="1" applyAlignment="1">
      <alignment horizontal="center" vertical="center"/>
    </xf>
    <xf numFmtId="1" fontId="23" fillId="3" borderId="9" xfId="0" applyNumberFormat="1" applyFont="1" applyFill="1" applyBorder="1" applyAlignment="1">
      <alignment horizontal="center" vertical="center"/>
    </xf>
    <xf numFmtId="1" fontId="23" fillId="0" borderId="2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" fontId="1" fillId="8" borderId="9" xfId="0" applyNumberFormat="1" applyFont="1" applyFill="1" applyBorder="1" applyAlignment="1">
      <alignment horizontal="center" vertical="center"/>
    </xf>
    <xf numFmtId="1" fontId="23" fillId="0" borderId="19" xfId="0" applyNumberFormat="1" applyFont="1" applyBorder="1" applyAlignment="1">
      <alignment horizontal="center" vertical="center"/>
    </xf>
    <xf numFmtId="1" fontId="23" fillId="0" borderId="22" xfId="0" applyNumberFormat="1" applyFont="1" applyBorder="1" applyAlignment="1">
      <alignment horizontal="center" vertical="center"/>
    </xf>
    <xf numFmtId="1" fontId="23" fillId="0" borderId="3" xfId="0" applyNumberFormat="1" applyFont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1" fontId="23" fillId="0" borderId="8" xfId="0" applyNumberFormat="1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2" fontId="23" fillId="8" borderId="2" xfId="0" applyNumberFormat="1" applyFont="1" applyFill="1" applyBorder="1" applyAlignment="1">
      <alignment horizontal="center" vertical="center"/>
    </xf>
    <xf numFmtId="2" fontId="23" fillId="8" borderId="9" xfId="0" applyNumberFormat="1" applyFont="1" applyFill="1" applyBorder="1" applyAlignment="1">
      <alignment horizontal="center" vertical="center"/>
    </xf>
    <xf numFmtId="165" fontId="1" fillId="3" borderId="19" xfId="0" applyNumberFormat="1" applyFont="1" applyFill="1" applyBorder="1" applyAlignment="1">
      <alignment horizontal="center" vertical="center"/>
    </xf>
    <xf numFmtId="165" fontId="1" fillId="3" borderId="22" xfId="0" applyNumberFormat="1" applyFont="1" applyFill="1" applyBorder="1" applyAlignment="1">
      <alignment horizontal="center" vertical="center"/>
    </xf>
    <xf numFmtId="165" fontId="23" fillId="3" borderId="19" xfId="0" applyNumberFormat="1" applyFont="1" applyFill="1" applyBorder="1" applyAlignment="1">
      <alignment horizontal="center" vertical="center"/>
    </xf>
    <xf numFmtId="165" fontId="23" fillId="3" borderId="2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2" fontId="23" fillId="3" borderId="2" xfId="0" applyNumberFormat="1" applyFont="1" applyFill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165" fontId="1" fillId="8" borderId="9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21" xfId="0" applyNumberFormat="1" applyFont="1" applyFill="1" applyBorder="1" applyAlignment="1">
      <alignment horizontal="center" vertical="center"/>
    </xf>
    <xf numFmtId="2" fontId="23" fillId="3" borderId="1" xfId="0" applyNumberFormat="1" applyFont="1" applyFill="1" applyBorder="1" applyAlignment="1">
      <alignment horizontal="center" vertical="center"/>
    </xf>
    <xf numFmtId="2" fontId="23" fillId="3" borderId="20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1" fillId="0" borderId="8" xfId="0" applyFont="1" applyBorder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66" fontId="17" fillId="0" borderId="2" xfId="0" applyNumberFormat="1" applyFont="1" applyBorder="1" applyAlignment="1">
      <alignment horizontal="center" vertical="center"/>
    </xf>
    <xf numFmtId="166" fontId="17" fillId="4" borderId="2" xfId="0" applyNumberFormat="1" applyFont="1" applyFill="1" applyBorder="1" applyAlignment="1">
      <alignment horizontal="center" vertical="center"/>
    </xf>
    <xf numFmtId="166" fontId="1" fillId="4" borderId="0" xfId="0" applyNumberFormat="1" applyFont="1" applyFill="1" applyAlignment="1">
      <alignment horizontal="center" vertical="center"/>
    </xf>
    <xf numFmtId="18" fontId="1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66" fontId="17" fillId="0" borderId="3" xfId="0" applyNumberFormat="1" applyFont="1" applyBorder="1" applyAlignment="1">
      <alignment horizontal="center" vertical="center"/>
    </xf>
    <xf numFmtId="166" fontId="1" fillId="0" borderId="21" xfId="0" applyNumberFormat="1" applyFont="1" applyBorder="1" applyAlignment="1">
      <alignment horizontal="center" vertical="center"/>
    </xf>
    <xf numFmtId="18" fontId="1" fillId="0" borderId="21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2" fontId="23" fillId="3" borderId="8" xfId="0" applyNumberFormat="1" applyFont="1" applyFill="1" applyBorder="1" applyAlignment="1">
      <alignment horizontal="center" vertical="center"/>
    </xf>
    <xf numFmtId="166" fontId="32" fillId="0" borderId="3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2" fontId="1" fillId="3" borderId="10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165" fontId="0" fillId="0" borderId="9" xfId="0" applyNumberFormat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8" xfId="0" applyNumberFormat="1" applyFont="1" applyBorder="1" applyAlignment="1">
      <alignment horizontal="center" vertical="center"/>
    </xf>
    <xf numFmtId="165" fontId="23" fillId="8" borderId="2" xfId="0" applyNumberFormat="1" applyFont="1" applyFill="1" applyBorder="1" applyAlignment="1">
      <alignment horizontal="center" vertical="center"/>
    </xf>
    <xf numFmtId="165" fontId="23" fillId="8" borderId="0" xfId="0" applyNumberFormat="1" applyFont="1" applyFill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23" fillId="0" borderId="21" xfId="0" applyNumberFormat="1" applyFont="1" applyBorder="1" applyAlignment="1">
      <alignment horizontal="center" vertical="center"/>
    </xf>
    <xf numFmtId="165" fontId="23" fillId="0" borderId="1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23" fillId="8" borderId="0" xfId="0" applyNumberFormat="1" applyFont="1" applyFill="1" applyAlignment="1">
      <alignment horizontal="center" vertical="center"/>
    </xf>
    <xf numFmtId="165" fontId="23" fillId="3" borderId="8" xfId="0" applyNumberFormat="1" applyFont="1" applyFill="1" applyBorder="1" applyAlignment="1">
      <alignment horizontal="center" vertical="center"/>
    </xf>
    <xf numFmtId="2" fontId="23" fillId="0" borderId="3" xfId="0" applyNumberFormat="1" applyFont="1" applyBorder="1" applyAlignment="1">
      <alignment horizontal="center" vertical="center"/>
    </xf>
    <xf numFmtId="11" fontId="19" fillId="0" borderId="12" xfId="0" applyNumberFormat="1" applyFont="1" applyBorder="1" applyAlignment="1">
      <alignment horizontal="center" vertical="center" wrapText="1"/>
    </xf>
    <xf numFmtId="11" fontId="19" fillId="0" borderId="20" xfId="0" applyNumberFormat="1" applyFont="1" applyBorder="1" applyAlignment="1">
      <alignment horizontal="center" vertical="center"/>
    </xf>
    <xf numFmtId="11" fontId="22" fillId="4" borderId="0" xfId="0" applyNumberFormat="1" applyFont="1" applyFill="1" applyAlignment="1">
      <alignment horizontal="center" vertical="center"/>
    </xf>
    <xf numFmtId="11" fontId="22" fillId="0" borderId="21" xfId="0" applyNumberFormat="1" applyFont="1" applyBorder="1" applyAlignment="1">
      <alignment horizontal="center" vertical="center"/>
    </xf>
    <xf numFmtId="11" fontId="27" fillId="2" borderId="12" xfId="0" applyNumberFormat="1" applyFont="1" applyFill="1" applyBorder="1" applyAlignment="1">
      <alignment horizontal="center" vertical="center"/>
    </xf>
    <xf numFmtId="11" fontId="27" fillId="2" borderId="0" xfId="0" applyNumberFormat="1" applyFont="1" applyFill="1" applyAlignment="1">
      <alignment horizontal="center" vertical="center"/>
    </xf>
    <xf numFmtId="11" fontId="27" fillId="3" borderId="12" xfId="0" applyNumberFormat="1" applyFont="1" applyFill="1" applyBorder="1" applyAlignment="1">
      <alignment horizontal="center" vertical="center"/>
    </xf>
    <xf numFmtId="11" fontId="26" fillId="3" borderId="0" xfId="0" applyNumberFormat="1" applyFont="1" applyFill="1" applyAlignment="1">
      <alignment horizontal="center" vertical="center"/>
    </xf>
    <xf numFmtId="11" fontId="27" fillId="3" borderId="0" xfId="0" applyNumberFormat="1" applyFont="1" applyFill="1" applyAlignment="1">
      <alignment horizontal="center" vertical="center"/>
    </xf>
    <xf numFmtId="11" fontId="25" fillId="0" borderId="0" xfId="0" applyNumberFormat="1" applyFont="1" applyAlignment="1">
      <alignment horizontal="center" vertical="center" wrapText="1"/>
    </xf>
    <xf numFmtId="11" fontId="22" fillId="0" borderId="12" xfId="0" applyNumberFormat="1" applyFont="1" applyBorder="1" applyAlignment="1">
      <alignment horizontal="center" vertical="center"/>
    </xf>
    <xf numFmtId="11" fontId="22" fillId="0" borderId="20" xfId="0" applyNumberFormat="1" applyFont="1" applyBorder="1" applyAlignment="1">
      <alignment horizontal="center" vertical="center"/>
    </xf>
    <xf numFmtId="11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35" fillId="0" borderId="32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23" fillId="4" borderId="0" xfId="0" applyFont="1" applyFill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11" fontId="23" fillId="2" borderId="20" xfId="0" applyNumberFormat="1" applyFont="1" applyFill="1" applyBorder="1" applyAlignment="1">
      <alignment horizontal="center" vertical="center"/>
    </xf>
    <xf numFmtId="11" fontId="23" fillId="0" borderId="0" xfId="0" applyNumberFormat="1" applyFont="1" applyAlignment="1">
      <alignment horizontal="center" vertical="center"/>
    </xf>
    <xf numFmtId="11" fontId="23" fillId="2" borderId="21" xfId="0" applyNumberFormat="1" applyFont="1" applyFill="1" applyBorder="1" applyAlignment="1">
      <alignment horizontal="center" vertical="center"/>
    </xf>
    <xf numFmtId="1" fontId="23" fillId="2" borderId="0" xfId="0" applyNumberFormat="1" applyFont="1" applyFill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" fontId="23" fillId="3" borderId="20" xfId="0" applyNumberFormat="1" applyFont="1" applyFill="1" applyBorder="1" applyAlignment="1">
      <alignment horizontal="center" vertical="center"/>
    </xf>
    <xf numFmtId="165" fontId="23" fillId="0" borderId="0" xfId="0" applyNumberFormat="1" applyFont="1" applyAlignment="1">
      <alignment horizontal="center" vertical="center" wrapText="1"/>
    </xf>
    <xf numFmtId="0" fontId="23" fillId="0" borderId="20" xfId="0" applyFont="1" applyBorder="1" applyAlignment="1">
      <alignment horizontal="center" vertical="center"/>
    </xf>
    <xf numFmtId="11" fontId="23" fillId="0" borderId="21" xfId="0" applyNumberFormat="1" applyFont="1" applyBorder="1" applyAlignment="1">
      <alignment horizontal="center" vertical="center"/>
    </xf>
    <xf numFmtId="167" fontId="23" fillId="0" borderId="20" xfId="0" applyNumberFormat="1" applyFont="1" applyBorder="1" applyAlignment="1">
      <alignment horizontal="center" vertical="center"/>
    </xf>
    <xf numFmtId="11" fontId="23" fillId="0" borderId="20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1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5" fontId="5" fillId="0" borderId="2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0" borderId="10" xfId="0" applyFont="1" applyBorder="1"/>
    <xf numFmtId="0" fontId="9" fillId="0" borderId="3" xfId="0" applyFont="1" applyBorder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5" fillId="0" borderId="3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5" fontId="11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1" fontId="22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40" fillId="0" borderId="0" xfId="0" applyFont="1"/>
    <xf numFmtId="49" fontId="5" fillId="10" borderId="7" xfId="0" quotePrefix="1" applyNumberFormat="1" applyFont="1" applyFill="1" applyBorder="1" applyAlignment="1">
      <alignment horizontal="center" vertical="center" wrapText="1"/>
    </xf>
    <xf numFmtId="0" fontId="5" fillId="11" borderId="7" xfId="0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" fontId="12" fillId="0" borderId="7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 wrapText="1"/>
    </xf>
    <xf numFmtId="0" fontId="5" fillId="6" borderId="7" xfId="0" quotePrefix="1" applyFont="1" applyFill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1" fontId="41" fillId="0" borderId="7" xfId="0" applyNumberFormat="1" applyFont="1" applyBorder="1" applyAlignment="1">
      <alignment horizontal="left" vertical="center"/>
    </xf>
    <xf numFmtId="0" fontId="41" fillId="0" borderId="7" xfId="0" applyFont="1" applyBorder="1" applyAlignment="1">
      <alignment horizontal="center" vertical="center"/>
    </xf>
    <xf numFmtId="0" fontId="5" fillId="5" borderId="7" xfId="0" quotePrefix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" fontId="9" fillId="0" borderId="7" xfId="0" applyNumberFormat="1" applyFont="1" applyBorder="1" applyAlignment="1">
      <alignment horizontal="left" vertical="center"/>
    </xf>
    <xf numFmtId="0" fontId="42" fillId="0" borderId="0" xfId="0" applyFont="1"/>
    <xf numFmtId="1" fontId="22" fillId="0" borderId="7" xfId="0" applyNumberFormat="1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 wrapText="1"/>
    </xf>
    <xf numFmtId="1" fontId="19" fillId="0" borderId="7" xfId="0" applyNumberFormat="1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0" fontId="5" fillId="12" borderId="7" xfId="0" quotePrefix="1" applyFont="1" applyFill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1" fontId="43" fillId="0" borderId="7" xfId="0" applyNumberFormat="1" applyFont="1" applyBorder="1" applyAlignment="1">
      <alignment horizontal="left" vertical="center"/>
    </xf>
    <xf numFmtId="0" fontId="43" fillId="0" borderId="7" xfId="0" applyFont="1" applyBorder="1" applyAlignment="1">
      <alignment horizontal="center" vertical="center"/>
    </xf>
    <xf numFmtId="0" fontId="41" fillId="13" borderId="7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1" fontId="41" fillId="6" borderId="7" xfId="0" applyNumberFormat="1" applyFont="1" applyFill="1" applyBorder="1" applyAlignment="1">
      <alignment horizontal="left" vertical="center"/>
    </xf>
    <xf numFmtId="0" fontId="40" fillId="6" borderId="0" xfId="0" applyFont="1" applyFill="1"/>
    <xf numFmtId="0" fontId="5" fillId="8" borderId="7" xfId="0" quotePrefix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7" xfId="0" quotePrefix="1" applyFont="1" applyFill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5" fillId="10" borderId="6" xfId="0" quotePrefix="1" applyNumberFormat="1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49" fontId="0" fillId="0" borderId="34" xfId="0" applyNumberFormat="1" applyBorder="1" applyAlignment="1">
      <alignment horizontal="center" vertical="center" wrapText="1"/>
    </xf>
    <xf numFmtId="0" fontId="44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6350</xdr:rowOff>
    </xdr:from>
    <xdr:to>
      <xdr:col>5</xdr:col>
      <xdr:colOff>0</xdr:colOff>
      <xdr:row>52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9F36B-F6EC-45B9-9FCA-1418D0A5F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88" b="12276"/>
        <a:stretch/>
      </xdr:blipFill>
      <xdr:spPr>
        <a:xfrm>
          <a:off x="0" y="7731125"/>
          <a:ext cx="7762875" cy="260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1</xdr:colOff>
      <xdr:row>12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5BA2B-D0E0-4EB1-A5F9-BF00E0D667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87" r="6012" b="14745"/>
        <a:stretch/>
      </xdr:blipFill>
      <xdr:spPr>
        <a:xfrm>
          <a:off x="1" y="0"/>
          <a:ext cx="7296150" cy="2787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3353473" cy="4009563"/>
    <xdr:pic>
      <xdr:nvPicPr>
        <xdr:cNvPr id="2" name="Picture 1">
          <a:extLst>
            <a:ext uri="{FF2B5EF4-FFF2-40B4-BE49-F238E27FC236}">
              <a16:creationId xmlns:a16="http://schemas.microsoft.com/office/drawing/2014/main" id="{DAE17287-DBB8-4497-B2C5-FCBF84DBA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80975"/>
          <a:ext cx="3353473" cy="400956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sey\AppData\Local\Microsoft\Windows\INetCache\Content.Outlook\R4FM0JYE\BSA_2022_TypicalYear_Results.xlsx" TargetMode="External"/><Relationship Id="rId1" Type="http://schemas.openxmlformats.org/officeDocument/2006/relationships/externalLinkPath" Target="/Users/rosey/AppData/Local/Microsoft/Windows/INetCache/Content.Outlook/R4FM0JYE/BSA_2022_TypicalYear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By SPP"/>
      <sheetName val="Summary By CSO"/>
      <sheetName val="Summary By Receiving Water"/>
      <sheetName val="OUT_2022_TY"/>
      <sheetName val="Summary By CSO Sorte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Hydrograph Statistics Results</v>
          </cell>
          <cell r="B1" t="str">
            <v xml:space="preserve"> System Wide</v>
          </cell>
          <cell r="C1" t="str">
            <v xml:space="preserve"> System Wide</v>
          </cell>
          <cell r="D1" t="str">
            <v>WEIR#163</v>
          </cell>
          <cell r="E1" t="str">
            <v>WEIR#164</v>
          </cell>
          <cell r="F1" t="str">
            <v>WEIR#165</v>
          </cell>
          <cell r="G1" t="str">
            <v>WEIR#166</v>
          </cell>
          <cell r="H1" t="str">
            <v>WEIR#167</v>
          </cell>
          <cell r="I1" t="str">
            <v>WEIR#168</v>
          </cell>
          <cell r="J1" t="str">
            <v>WEIR#169</v>
          </cell>
          <cell r="K1" t="str">
            <v>WEIR#170</v>
          </cell>
          <cell r="L1" t="str">
            <v>SPP184_w</v>
          </cell>
          <cell r="M1" t="str">
            <v>WEIR#171</v>
          </cell>
          <cell r="N1" t="str">
            <v>WEIR#172</v>
          </cell>
          <cell r="O1" t="str">
            <v>SPP13w</v>
          </cell>
          <cell r="P1" t="str">
            <v>E_5882_1</v>
          </cell>
          <cell r="Q1" t="str">
            <v>WEIR#96</v>
          </cell>
          <cell r="R1" t="str">
            <v>WEIR#95</v>
          </cell>
          <cell r="S1" t="str">
            <v>SPP243_w</v>
          </cell>
          <cell r="T1" t="str">
            <v>WEIR#121</v>
          </cell>
          <cell r="U1" t="str">
            <v>E_16877</v>
          </cell>
          <cell r="V1">
            <v>5910</v>
          </cell>
          <cell r="W1" t="str">
            <v>SPP020w</v>
          </cell>
          <cell r="X1">
            <v>5555</v>
          </cell>
          <cell r="Y1" t="str">
            <v>SPP24w</v>
          </cell>
          <cell r="Z1" t="str">
            <v>SPP23w</v>
          </cell>
          <cell r="AA1" t="str">
            <v>SPP296w</v>
          </cell>
          <cell r="AB1" t="str">
            <v>WEIR#34</v>
          </cell>
          <cell r="AC1" t="str">
            <v>6778w</v>
          </cell>
          <cell r="AD1" t="str">
            <v>WEIR2</v>
          </cell>
          <cell r="AE1" t="str">
            <v>WEIR1</v>
          </cell>
          <cell r="AF1" t="str">
            <v>SPP042A_w</v>
          </cell>
          <cell r="AG1" t="str">
            <v>E_7555</v>
          </cell>
          <cell r="AH1" t="str">
            <v>E_23083</v>
          </cell>
          <cell r="AI1" t="str">
            <v>WEIR#2</v>
          </cell>
          <cell r="AJ1" t="str">
            <v>WEIR#3</v>
          </cell>
          <cell r="AK1" t="str">
            <v>WEIR#4</v>
          </cell>
          <cell r="AL1" t="str">
            <v>W1</v>
          </cell>
          <cell r="AM1" t="str">
            <v>WEIR#5</v>
          </cell>
          <cell r="AN1" t="str">
            <v>WEIR#6</v>
          </cell>
          <cell r="AO1" t="str">
            <v>W2</v>
          </cell>
          <cell r="AP1" t="str">
            <v>WEIR#8</v>
          </cell>
          <cell r="AQ1" t="str">
            <v>W3</v>
          </cell>
          <cell r="AR1" t="str">
            <v>W4</v>
          </cell>
          <cell r="AS1" t="str">
            <v>SPP059_w</v>
          </cell>
          <cell r="AT1" t="str">
            <v>6842w</v>
          </cell>
          <cell r="AU1" t="str">
            <v>WEIR#9</v>
          </cell>
          <cell r="AV1" t="str">
            <v>SPP128_w</v>
          </cell>
          <cell r="AW1" t="str">
            <v>W16</v>
          </cell>
          <cell r="AX1" t="str">
            <v>W17</v>
          </cell>
          <cell r="AY1" t="str">
            <v>WEIR#33</v>
          </cell>
          <cell r="AZ1" t="str">
            <v>SPP282w</v>
          </cell>
          <cell r="BA1" t="str">
            <v>WEIR#38</v>
          </cell>
          <cell r="BB1" t="str">
            <v>SPP327_w</v>
          </cell>
          <cell r="BC1" t="str">
            <v>E_19663</v>
          </cell>
          <cell r="BD1" t="str">
            <v>SPP138_w</v>
          </cell>
          <cell r="BE1" t="str">
            <v>E_4934</v>
          </cell>
          <cell r="BF1" t="str">
            <v>W23</v>
          </cell>
          <cell r="BG1" t="str">
            <v>WEIR#27</v>
          </cell>
          <cell r="BH1" t="str">
            <v>W24</v>
          </cell>
          <cell r="BI1" t="str">
            <v>SPP068_w</v>
          </cell>
          <cell r="BJ1" t="str">
            <v>W5</v>
          </cell>
          <cell r="BK1" t="str">
            <v>E_10986</v>
          </cell>
          <cell r="BL1" t="str">
            <v>SPP072_w</v>
          </cell>
          <cell r="BM1" t="str">
            <v>E_26898</v>
          </cell>
          <cell r="BN1" t="str">
            <v>W6</v>
          </cell>
          <cell r="BO1" t="str">
            <v>SPP075_w</v>
          </cell>
          <cell r="BP1" t="str">
            <v>W7</v>
          </cell>
          <cell r="BQ1" t="str">
            <v>SPP078_w</v>
          </cell>
          <cell r="BR1" t="str">
            <v>SPP079_w</v>
          </cell>
          <cell r="BS1" t="str">
            <v>SPP080_w</v>
          </cell>
          <cell r="BT1" t="str">
            <v>W8</v>
          </cell>
          <cell r="BU1" t="str">
            <v>SPP082_w</v>
          </cell>
          <cell r="BV1" t="str">
            <v>W9</v>
          </cell>
          <cell r="BW1" t="str">
            <v>SPP085_w</v>
          </cell>
          <cell r="BX1" t="str">
            <v>E_21473</v>
          </cell>
          <cell r="BY1" t="str">
            <v>W10</v>
          </cell>
          <cell r="BZ1" t="str">
            <v>W11</v>
          </cell>
          <cell r="CA1" t="str">
            <v>W12</v>
          </cell>
          <cell r="CB1" t="str">
            <v>SPP090_w</v>
          </cell>
          <cell r="CC1" t="str">
            <v>SPP091_w</v>
          </cell>
          <cell r="CD1" t="str">
            <v>SPP092_w</v>
          </cell>
          <cell r="CE1" t="str">
            <v>W13</v>
          </cell>
          <cell r="CF1" t="str">
            <v>WEIR#15</v>
          </cell>
          <cell r="CG1" t="str">
            <v>WEIR#16</v>
          </cell>
          <cell r="CH1" t="str">
            <v>WEIR#18</v>
          </cell>
          <cell r="CI1" t="str">
            <v>WEIR#19</v>
          </cell>
          <cell r="CJ1">
            <v>12752</v>
          </cell>
          <cell r="CK1" t="str">
            <v>WEIR#23</v>
          </cell>
          <cell r="CL1" t="str">
            <v>WEIR#24</v>
          </cell>
          <cell r="CM1" t="str">
            <v>WEIR#25</v>
          </cell>
          <cell r="CN1" t="str">
            <v>WEIR#28</v>
          </cell>
          <cell r="CO1" t="str">
            <v>WEIR#29</v>
          </cell>
          <cell r="CP1" t="str">
            <v>WEIR#30</v>
          </cell>
          <cell r="CQ1" t="str">
            <v>WEIR#31</v>
          </cell>
          <cell r="CR1" t="str">
            <v>WEIR#32</v>
          </cell>
          <cell r="CS1" t="str">
            <v>SPP314_w</v>
          </cell>
          <cell r="CT1" t="str">
            <v>SPP315_w</v>
          </cell>
          <cell r="CU1" t="str">
            <v>SPP316_w</v>
          </cell>
          <cell r="CV1" t="str">
            <v>WEIR#35</v>
          </cell>
          <cell r="CW1" t="str">
            <v>WEIR#36</v>
          </cell>
          <cell r="CX1" t="str">
            <v>WEIR#37</v>
          </cell>
          <cell r="CY1" t="str">
            <v>SPP320_w</v>
          </cell>
          <cell r="CZ1" t="str">
            <v>Lewis_and_Clinton_w</v>
          </cell>
          <cell r="DA1" t="str">
            <v>WEIR#10</v>
          </cell>
          <cell r="DB1" t="str">
            <v>WEIR#64</v>
          </cell>
          <cell r="DC1" t="str">
            <v>SPP123bw</v>
          </cell>
          <cell r="DD1" t="str">
            <v>SPP123C</v>
          </cell>
          <cell r="DE1" t="str">
            <v>WEIR#65</v>
          </cell>
          <cell r="DF1" t="str">
            <v>WEIR#66</v>
          </cell>
          <cell r="DG1" t="str">
            <v>SPP125Aw</v>
          </cell>
          <cell r="DH1" t="str">
            <v>W19</v>
          </cell>
          <cell r="DI1" t="str">
            <v>WEIR#67</v>
          </cell>
          <cell r="DJ1" t="str">
            <v>W14</v>
          </cell>
          <cell r="DK1" t="str">
            <v>WEIR#59</v>
          </cell>
          <cell r="DL1" t="str">
            <v>SPP099_w</v>
          </cell>
          <cell r="DM1" t="str">
            <v>E_22467</v>
          </cell>
          <cell r="DN1" t="str">
            <v>E_22466</v>
          </cell>
          <cell r="DO1" t="str">
            <v>SPP103_w</v>
          </cell>
          <cell r="DP1" t="str">
            <v>WEIR#53</v>
          </cell>
          <cell r="DQ1" t="str">
            <v>SPP107w</v>
          </cell>
          <cell r="DR1" t="str">
            <v>WEIR#60</v>
          </cell>
          <cell r="DS1" t="str">
            <v>WEIR#63</v>
          </cell>
          <cell r="DT1" t="str">
            <v>SPP226_w</v>
          </cell>
          <cell r="DU1" t="str">
            <v>SPP227_w</v>
          </cell>
          <cell r="DV1" t="str">
            <v>SPP227A_w</v>
          </cell>
          <cell r="DW1" t="str">
            <v>WEIR#71</v>
          </cell>
          <cell r="DX1" t="str">
            <v>SPP223_w</v>
          </cell>
          <cell r="DY1" t="str">
            <v>SPP224_w</v>
          </cell>
          <cell r="DZ1" t="str">
            <v>SPP225_w</v>
          </cell>
          <cell r="EA1" t="str">
            <v>E_18376</v>
          </cell>
          <cell r="EB1" t="str">
            <v>SPP220_w</v>
          </cell>
          <cell r="EC1" t="str">
            <v>SPP221_w</v>
          </cell>
          <cell r="ED1" t="str">
            <v>W21</v>
          </cell>
          <cell r="EE1" t="str">
            <v>WEIR#62</v>
          </cell>
          <cell r="EF1" t="str">
            <v>WEIR#73</v>
          </cell>
          <cell r="EG1" t="str">
            <v>SPP308A_w</v>
          </cell>
          <cell r="EH1" t="str">
            <v>SPP308B_w</v>
          </cell>
          <cell r="EI1" t="str">
            <v>WEIR#69</v>
          </cell>
          <cell r="EJ1" t="str">
            <v>WEIR#70</v>
          </cell>
          <cell r="EK1" t="str">
            <v>WEIR#57</v>
          </cell>
          <cell r="EL1" t="str">
            <v>SPP114w</v>
          </cell>
          <cell r="EM1" t="str">
            <v>WEIR#58</v>
          </cell>
          <cell r="EN1" t="str">
            <v>WEIR#61</v>
          </cell>
          <cell r="EO1" t="str">
            <v>WEIR#55</v>
          </cell>
          <cell r="EP1" t="str">
            <v>WEIR#68</v>
          </cell>
          <cell r="EQ1" t="str">
            <v>WEIR#74</v>
          </cell>
          <cell r="ER1" t="str">
            <v>WEIR#131</v>
          </cell>
          <cell r="ES1" t="str">
            <v>SPP156A_w</v>
          </cell>
          <cell r="ET1" t="str">
            <v>W18</v>
          </cell>
          <cell r="EU1">
            <v>4419</v>
          </cell>
          <cell r="EV1" t="str">
            <v>WEIR#108.1</v>
          </cell>
          <cell r="EW1" t="str">
            <v>WEIR#107</v>
          </cell>
          <cell r="EX1" t="str">
            <v>WEIR#106</v>
          </cell>
          <cell r="EY1" t="str">
            <v>WEIR#118</v>
          </cell>
          <cell r="EZ1" t="str">
            <v>WEIR#105</v>
          </cell>
          <cell r="FA1" t="str">
            <v>WEIR#104</v>
          </cell>
          <cell r="FB1" t="str">
            <v>WEIR#99</v>
          </cell>
          <cell r="FC1" t="str">
            <v>WEIR#100</v>
          </cell>
          <cell r="FD1" t="str">
            <v>WEIR#98</v>
          </cell>
          <cell r="FE1" t="str">
            <v>WEIR#97</v>
          </cell>
          <cell r="FF1" t="str">
            <v>WEIR#127</v>
          </cell>
          <cell r="FG1" t="str">
            <v>WEIR#126</v>
          </cell>
          <cell r="FH1" t="str">
            <v>WEIR#124</v>
          </cell>
          <cell r="FI1" t="str">
            <v>WEIR#123</v>
          </cell>
          <cell r="FJ1" t="str">
            <v>WEIR#115</v>
          </cell>
          <cell r="FK1" t="str">
            <v>WEIR#114</v>
          </cell>
          <cell r="FL1" t="str">
            <v>SPP229_w</v>
          </cell>
          <cell r="FM1" t="str">
            <v>WEIR#102</v>
          </cell>
          <cell r="FN1" t="str">
            <v>E_23908</v>
          </cell>
          <cell r="FO1" t="str">
            <v>WEIR#119</v>
          </cell>
          <cell r="FP1" t="str">
            <v>SPP334A_w</v>
          </cell>
          <cell r="FQ1" t="str">
            <v>W20</v>
          </cell>
          <cell r="FR1" t="str">
            <v>WEIR#111</v>
          </cell>
          <cell r="FS1" t="str">
            <v>WEIR#112</v>
          </cell>
          <cell r="FT1" t="str">
            <v>WEIR#109</v>
          </cell>
          <cell r="FU1" t="str">
            <v>WEIR#110</v>
          </cell>
          <cell r="FV1" t="str">
            <v>WEIR#125</v>
          </cell>
          <cell r="FW1" t="str">
            <v>WEIR#128</v>
          </cell>
          <cell r="FX1" t="str">
            <v>WEIR#129</v>
          </cell>
          <cell r="FY1" t="str">
            <v>WEIR#130</v>
          </cell>
          <cell r="FZ1" t="str">
            <v>WEIR#132</v>
          </cell>
          <cell r="GA1" t="str">
            <v>WEIR#135</v>
          </cell>
          <cell r="GB1" t="str">
            <v>WEIR#134</v>
          </cell>
          <cell r="GC1" t="str">
            <v>WEIR#103</v>
          </cell>
          <cell r="GD1" t="str">
            <v>WEIR#157</v>
          </cell>
          <cell r="GE1" t="str">
            <v>WEIR#158</v>
          </cell>
          <cell r="GF1" t="str">
            <v>WEIR#159</v>
          </cell>
          <cell r="GG1" t="str">
            <v>WEIR#160</v>
          </cell>
          <cell r="GH1" t="str">
            <v>WEIR#162</v>
          </cell>
          <cell r="GI1" t="str">
            <v>SPP193_w</v>
          </cell>
          <cell r="GJ1" t="str">
            <v>SPP280_w</v>
          </cell>
          <cell r="GK1" t="str">
            <v>WEIR#156</v>
          </cell>
          <cell r="GL1" t="str">
            <v>N21</v>
          </cell>
          <cell r="GM1" t="str">
            <v>N22</v>
          </cell>
          <cell r="GN1" t="str">
            <v>WEIR#174</v>
          </cell>
          <cell r="GO1" t="str">
            <v>WEIR#173</v>
          </cell>
          <cell r="GP1" t="str">
            <v>SPP214_w</v>
          </cell>
          <cell r="GQ1" t="str">
            <v>SPP215_w</v>
          </cell>
          <cell r="GR1" t="str">
            <v>WEIR#82</v>
          </cell>
          <cell r="GS1" t="str">
            <v>WEIR#83</v>
          </cell>
          <cell r="GT1" t="str">
            <v>WEIR#84</v>
          </cell>
          <cell r="GU1" t="str">
            <v>WEIR#85</v>
          </cell>
          <cell r="GV1" t="str">
            <v>WEIR#86</v>
          </cell>
          <cell r="GW1" t="str">
            <v>WEIR#87</v>
          </cell>
          <cell r="GX1" t="str">
            <v>WEIR#88</v>
          </cell>
          <cell r="GY1" t="str">
            <v>WEIR#89</v>
          </cell>
          <cell r="GZ1" t="str">
            <v>WEIR#120</v>
          </cell>
          <cell r="HA1" t="str">
            <v>WEIR#92</v>
          </cell>
          <cell r="HB1" t="str">
            <v>WEIR#94</v>
          </cell>
          <cell r="HC1" t="str">
            <v>WEIR#93</v>
          </cell>
          <cell r="HD1" t="str">
            <v>WEIR#91</v>
          </cell>
          <cell r="HE1" t="str">
            <v>WEIR#90</v>
          </cell>
          <cell r="HF1" t="str">
            <v>SPP241_w</v>
          </cell>
          <cell r="HG1" t="str">
            <v>WEIR#80</v>
          </cell>
          <cell r="HH1" t="str">
            <v>W1_SPP022</v>
          </cell>
          <cell r="HI1" t="str">
            <v>SPP283w1</v>
          </cell>
          <cell r="HJ1" t="str">
            <v>W15</v>
          </cell>
          <cell r="HK1" t="str">
            <v>WEIR#11</v>
          </cell>
          <cell r="HL1" t="str">
            <v>WEIR#12</v>
          </cell>
          <cell r="HM1" t="str">
            <v>WEIR#13</v>
          </cell>
          <cell r="HN1" t="str">
            <v>SPP135a_w</v>
          </cell>
          <cell r="HO1" t="str">
            <v>SPP136A_w</v>
          </cell>
          <cell r="HP1" t="str">
            <v>SPP137_w1</v>
          </cell>
          <cell r="HQ1" t="str">
            <v>SPP137_w2</v>
          </cell>
          <cell r="HR1">
            <v>16115</v>
          </cell>
          <cell r="HS1">
            <v>16112</v>
          </cell>
          <cell r="HT1" t="str">
            <v>SPP291_w</v>
          </cell>
          <cell r="HU1" t="str">
            <v>SPP292_w</v>
          </cell>
          <cell r="HV1" t="str">
            <v>SPP293_w</v>
          </cell>
          <cell r="HW1" t="str">
            <v>SPP294_w</v>
          </cell>
          <cell r="HX1" t="str">
            <v>SPP295_w</v>
          </cell>
          <cell r="HY1" t="str">
            <v>12997W</v>
          </cell>
          <cell r="HZ1" t="str">
            <v>SPP329_of</v>
          </cell>
          <cell r="IA1" t="str">
            <v>WEIR#152</v>
          </cell>
          <cell r="IB1" t="str">
            <v>WEIR#147</v>
          </cell>
          <cell r="IC1" t="str">
            <v>WEIR#148</v>
          </cell>
          <cell r="ID1" t="str">
            <v>WEIR#151</v>
          </cell>
          <cell r="IE1" t="str">
            <v>SPP258w</v>
          </cell>
          <cell r="IF1" t="str">
            <v>WEIR#149</v>
          </cell>
          <cell r="IG1" t="str">
            <v>WEIR#150</v>
          </cell>
          <cell r="IH1" t="str">
            <v>WEIR#140</v>
          </cell>
          <cell r="II1" t="str">
            <v>WEIR#141</v>
          </cell>
          <cell r="IJ1" t="str">
            <v>WEIR#142</v>
          </cell>
          <cell r="IK1" t="str">
            <v>WEIR#139</v>
          </cell>
          <cell r="IL1" t="str">
            <v>WEIR#143</v>
          </cell>
          <cell r="IM1" t="str">
            <v>W22</v>
          </cell>
          <cell r="IN1" t="str">
            <v>WEIR#144</v>
          </cell>
          <cell r="IO1" t="str">
            <v>WEIR#138</v>
          </cell>
          <cell r="IP1" t="str">
            <v>SPP269_w</v>
          </cell>
          <cell r="IQ1" t="str">
            <v>SPP270_w</v>
          </cell>
          <cell r="IR1" t="str">
            <v>SPP271_w</v>
          </cell>
          <cell r="IS1" t="str">
            <v>SPP272_w</v>
          </cell>
          <cell r="IT1" t="str">
            <v>SPP273_w</v>
          </cell>
          <cell r="IU1" t="str">
            <v>WEIR#154</v>
          </cell>
          <cell r="IV1" t="str">
            <v>WEIR#145</v>
          </cell>
          <cell r="IW1" t="str">
            <v>WEIR#146</v>
          </cell>
          <cell r="IX1" t="str">
            <v>WEIR#153</v>
          </cell>
          <cell r="IY1" t="str">
            <v>WEIR#175</v>
          </cell>
          <cell r="IZ1" t="str">
            <v>SmithStILSWeir</v>
          </cell>
        </row>
        <row r="2">
          <cell r="A2" t="str">
            <v>Description</v>
          </cell>
          <cell r="B2" t="str">
            <v xml:space="preserve"> Number Nonzero Locations</v>
          </cell>
          <cell r="C2" t="str">
            <v xml:space="preserve"> Highest Value</v>
          </cell>
          <cell r="D2" t="str">
            <v>SPP003</v>
          </cell>
          <cell r="E2" t="str">
            <v>SPP004</v>
          </cell>
          <cell r="F2" t="str">
            <v>SPP005</v>
          </cell>
          <cell r="G2" t="str">
            <v>SPP007</v>
          </cell>
          <cell r="H2" t="str">
            <v>SPP008</v>
          </cell>
          <cell r="I2" t="str">
            <v>SPP009</v>
          </cell>
          <cell r="J2" t="str">
            <v>SPP010</v>
          </cell>
          <cell r="K2" t="str">
            <v>SPP011</v>
          </cell>
          <cell r="L2" t="str">
            <v>SPP184</v>
          </cell>
          <cell r="M2" t="str">
            <v>SPP185</v>
          </cell>
          <cell r="N2" t="str">
            <v>SPP186</v>
          </cell>
          <cell r="O2" t="str">
            <v>SPP013</v>
          </cell>
          <cell r="P2" t="str">
            <v>SPP014A</v>
          </cell>
          <cell r="Q2" t="str">
            <v>SPP179</v>
          </cell>
          <cell r="R2" t="str">
            <v>SPP180</v>
          </cell>
          <cell r="S2" t="str">
            <v>SPP243</v>
          </cell>
          <cell r="T2" t="str">
            <v>SPP331</v>
          </cell>
          <cell r="U2" t="str">
            <v>SPP018</v>
          </cell>
          <cell r="V2" t="str">
            <v>SPP019</v>
          </cell>
          <cell r="W2" t="str">
            <v>SPP020</v>
          </cell>
          <cell r="X2" t="str">
            <v>SPP021</v>
          </cell>
          <cell r="Y2" t="str">
            <v>SPP024</v>
          </cell>
          <cell r="Z2" t="str">
            <v>SPP023</v>
          </cell>
          <cell r="AA2" t="str">
            <v>SPP296</v>
          </cell>
          <cell r="AB2" t="str">
            <v>SPP304</v>
          </cell>
          <cell r="AC2" t="str">
            <v>SPP206A&amp;B</v>
          </cell>
          <cell r="AD2" t="str">
            <v>SPP035</v>
          </cell>
          <cell r="AE2" t="str">
            <v>SPP036</v>
          </cell>
          <cell r="AF2" t="str">
            <v>SPP042A</v>
          </cell>
          <cell r="AG2" t="str">
            <v>SPP045A</v>
          </cell>
          <cell r="AH2" t="str">
            <v>SPP047</v>
          </cell>
          <cell r="AI2" t="str">
            <v>SPP048</v>
          </cell>
          <cell r="AJ2" t="str">
            <v>SPP050</v>
          </cell>
          <cell r="AK2" t="str">
            <v>SPP051</v>
          </cell>
          <cell r="AL2" t="str">
            <v>SPP052</v>
          </cell>
          <cell r="AM2" t="str">
            <v>SPP053_1</v>
          </cell>
          <cell r="AN2" t="str">
            <v>SPP053_2</v>
          </cell>
          <cell r="AO2" t="str">
            <v>SPP054</v>
          </cell>
          <cell r="AP2" t="str">
            <v>SPP055</v>
          </cell>
          <cell r="AQ2" t="str">
            <v>SPP056</v>
          </cell>
          <cell r="AR2" t="str">
            <v>SPP058</v>
          </cell>
          <cell r="AS2" t="str">
            <v>SPP059</v>
          </cell>
          <cell r="AT2" t="str">
            <v>SPP065</v>
          </cell>
          <cell r="AU2" t="str">
            <v>SPP067</v>
          </cell>
          <cell r="AV2" t="str">
            <v>SPP128</v>
          </cell>
          <cell r="AW2" t="str">
            <v>SPP130</v>
          </cell>
          <cell r="AX2" t="str">
            <v>SPP146</v>
          </cell>
          <cell r="AY2" t="str">
            <v>SPP281</v>
          </cell>
          <cell r="AZ2" t="str">
            <v>SPP282</v>
          </cell>
          <cell r="BA2" t="str">
            <v>SPP326</v>
          </cell>
          <cell r="BB2" t="str">
            <v>SPP327</v>
          </cell>
          <cell r="BC2" t="str">
            <v>SPP051A</v>
          </cell>
          <cell r="BD2" t="str">
            <v>SPP138</v>
          </cell>
          <cell r="BE2" t="str">
            <v>SPP145</v>
          </cell>
          <cell r="BF2" t="str">
            <v>SPP279</v>
          </cell>
          <cell r="BG2" t="str">
            <v>SPP209_1</v>
          </cell>
          <cell r="BH2" t="str">
            <v>SPP209_2</v>
          </cell>
          <cell r="BI2" t="str">
            <v>SPP068</v>
          </cell>
          <cell r="BJ2" t="str">
            <v>SPP069</v>
          </cell>
          <cell r="BK2" t="str">
            <v>SPP070</v>
          </cell>
          <cell r="BL2" t="str">
            <v>SPP072</v>
          </cell>
          <cell r="BM2" t="str">
            <v>SPP073</v>
          </cell>
          <cell r="BN2" t="str">
            <v>SPP074</v>
          </cell>
          <cell r="BO2" t="str">
            <v>SPP075</v>
          </cell>
          <cell r="BP2" t="str">
            <v>SPP077</v>
          </cell>
          <cell r="BQ2" t="str">
            <v>SPP078</v>
          </cell>
          <cell r="BR2" t="str">
            <v>SPP079</v>
          </cell>
          <cell r="BS2" t="str">
            <v>SPP080</v>
          </cell>
          <cell r="BT2" t="str">
            <v>SPP081</v>
          </cell>
          <cell r="BU2" t="str">
            <v>SPP082</v>
          </cell>
          <cell r="BV2" t="str">
            <v>SPP084</v>
          </cell>
          <cell r="BW2" t="str">
            <v>SPP085</v>
          </cell>
          <cell r="BX2" t="str">
            <v>SPP086</v>
          </cell>
          <cell r="BY2" t="str">
            <v>SPP087</v>
          </cell>
          <cell r="BZ2" t="str">
            <v>SPP088</v>
          </cell>
          <cell r="CA2" t="str">
            <v>SPP089</v>
          </cell>
          <cell r="CB2" t="str">
            <v>SPP090</v>
          </cell>
          <cell r="CC2" t="str">
            <v>SPP091</v>
          </cell>
          <cell r="CD2" t="str">
            <v>SPP092</v>
          </cell>
          <cell r="CE2" t="str">
            <v>SPP094</v>
          </cell>
          <cell r="CF2" t="str">
            <v>SPP148</v>
          </cell>
          <cell r="CG2" t="str">
            <v>SPP149</v>
          </cell>
          <cell r="CH2" t="str">
            <v>SPP150</v>
          </cell>
          <cell r="CI2" t="str">
            <v>SPP151</v>
          </cell>
          <cell r="CJ2" t="str">
            <v>SPP152</v>
          </cell>
          <cell r="CK2" t="str">
            <v>SPP198B</v>
          </cell>
          <cell r="CL2" t="str">
            <v>SPP199A</v>
          </cell>
          <cell r="CM2" t="str">
            <v>SPP199B</v>
          </cell>
          <cell r="CN2" t="str">
            <v>SPP217</v>
          </cell>
          <cell r="CO2" t="str">
            <v>SPP218</v>
          </cell>
          <cell r="CP2" t="str">
            <v>SPP248</v>
          </cell>
          <cell r="CQ2" t="str">
            <v>SPP249</v>
          </cell>
          <cell r="CR2" t="str">
            <v>SPP277</v>
          </cell>
          <cell r="CS2" t="str">
            <v>SPP314</v>
          </cell>
          <cell r="CT2" t="str">
            <v>SPP315</v>
          </cell>
          <cell r="CU2" t="str">
            <v>SPP316</v>
          </cell>
          <cell r="CV2" t="str">
            <v>SPP317</v>
          </cell>
          <cell r="CW2" t="str">
            <v>SPP318</v>
          </cell>
          <cell r="CX2" t="str">
            <v>SPP319</v>
          </cell>
          <cell r="CY2" t="str">
            <v>SPP320</v>
          </cell>
          <cell r="CZ2" t="str">
            <v>LewisClinton</v>
          </cell>
          <cell r="DA2" t="str">
            <v>SPP097</v>
          </cell>
          <cell r="DB2" t="str">
            <v>SPP123A</v>
          </cell>
          <cell r="DC2" t="str">
            <v>SPP123B</v>
          </cell>
          <cell r="DD2" t="str">
            <v>SPP123C</v>
          </cell>
          <cell r="DE2" t="str">
            <v>SPP124</v>
          </cell>
          <cell r="DF2" t="str">
            <v>SPP125</v>
          </cell>
          <cell r="DG2" t="str">
            <v>SPP125A</v>
          </cell>
          <cell r="DH2" t="str">
            <v>SPP208</v>
          </cell>
          <cell r="DI2" t="str">
            <v>SPP126</v>
          </cell>
          <cell r="DJ2" t="str">
            <v>SPP115</v>
          </cell>
          <cell r="DK2" t="str">
            <v>SPP120</v>
          </cell>
          <cell r="DL2" t="str">
            <v>SPP099</v>
          </cell>
          <cell r="DM2" t="str">
            <v>SPP100</v>
          </cell>
          <cell r="DN2" t="str">
            <v>SPP101</v>
          </cell>
          <cell r="DO2" t="str">
            <v>SPP103</v>
          </cell>
          <cell r="DP2" t="str">
            <v>SPP104</v>
          </cell>
          <cell r="DQ2" t="str">
            <v>SPP107</v>
          </cell>
          <cell r="DR2" t="str">
            <v>SPP107A</v>
          </cell>
          <cell r="DS2" t="str">
            <v>SPP122</v>
          </cell>
          <cell r="DT2" t="str">
            <v>SPP226</v>
          </cell>
          <cell r="DU2" t="str">
            <v>SPP227</v>
          </cell>
          <cell r="DV2" t="str">
            <v>SPP227A</v>
          </cell>
          <cell r="DW2" t="str">
            <v>SPP311</v>
          </cell>
          <cell r="DX2" t="str">
            <v>SPP223</v>
          </cell>
          <cell r="DY2" t="str">
            <v>SPP224</v>
          </cell>
          <cell r="DZ2" t="str">
            <v>SPP225</v>
          </cell>
          <cell r="EA2" t="str">
            <v>SPP109</v>
          </cell>
          <cell r="EB2" t="str">
            <v>SPP220</v>
          </cell>
          <cell r="EC2" t="str">
            <v>SPP221</v>
          </cell>
          <cell r="ED2" t="str">
            <v>SPP222</v>
          </cell>
          <cell r="EE2" t="str">
            <v>SPP121</v>
          </cell>
          <cell r="EF2" t="str">
            <v>SPP308</v>
          </cell>
          <cell r="EG2" t="str">
            <v>SPP308A</v>
          </cell>
          <cell r="EH2" t="str">
            <v>SPP308B</v>
          </cell>
          <cell r="EI2" t="str">
            <v>SPP309</v>
          </cell>
          <cell r="EJ2" t="str">
            <v>SPP310</v>
          </cell>
          <cell r="EK2" t="str">
            <v>SPP113</v>
          </cell>
          <cell r="EL2" t="str">
            <v>SPP114</v>
          </cell>
          <cell r="EM2" t="str">
            <v>SPP118</v>
          </cell>
          <cell r="EN2" t="str">
            <v>SPP119</v>
          </cell>
          <cell r="EO2" t="str">
            <v>SPP105</v>
          </cell>
          <cell r="EP2" t="str">
            <v>SPP307</v>
          </cell>
          <cell r="EQ2" t="str">
            <v>SPP106</v>
          </cell>
          <cell r="ER2" t="str">
            <v>SPP156</v>
          </cell>
          <cell r="ES2" t="str">
            <v>SPP156A</v>
          </cell>
          <cell r="ET2" t="str">
            <v>SPP156B</v>
          </cell>
          <cell r="EU2" t="str">
            <v>SPP157</v>
          </cell>
          <cell r="EV2" t="str">
            <v>SPP163</v>
          </cell>
          <cell r="EW2" t="str">
            <v>SPP164</v>
          </cell>
          <cell r="EX2" t="str">
            <v>SPP165</v>
          </cell>
          <cell r="EY2" t="str">
            <v>SPP165A</v>
          </cell>
          <cell r="EZ2" t="str">
            <v>SPP165B</v>
          </cell>
          <cell r="FA2" t="str">
            <v>SPP166</v>
          </cell>
          <cell r="FB2" t="str">
            <v>SPP175</v>
          </cell>
          <cell r="FC2" t="str">
            <v>SPP176</v>
          </cell>
          <cell r="FD2" t="str">
            <v>SPP177</v>
          </cell>
          <cell r="FE2" t="str">
            <v>SPP178</v>
          </cell>
          <cell r="FF2" t="str">
            <v>SPP200A</v>
          </cell>
          <cell r="FG2" t="str">
            <v>SPP200B</v>
          </cell>
          <cell r="FH2" t="str">
            <v>SPP201</v>
          </cell>
          <cell r="FI2" t="str">
            <v>SPP202</v>
          </cell>
          <cell r="FJ2" t="str">
            <v>SPP203</v>
          </cell>
          <cell r="FK2" t="str">
            <v>SPP204</v>
          </cell>
          <cell r="FL2" t="str">
            <v>SPP229</v>
          </cell>
          <cell r="FM2" t="str">
            <v>SPP229A</v>
          </cell>
          <cell r="FN2" t="str">
            <v>SPP247</v>
          </cell>
          <cell r="FO2" t="str">
            <v>SPP333</v>
          </cell>
          <cell r="FP2" t="str">
            <v>SPP334A</v>
          </cell>
          <cell r="FQ2" t="str">
            <v>SPP334B</v>
          </cell>
          <cell r="FR2" t="str">
            <v>SPP335A</v>
          </cell>
          <cell r="FS2" t="str">
            <v>SPP335B</v>
          </cell>
          <cell r="FT2" t="str">
            <v>SPP336A</v>
          </cell>
          <cell r="FU2" t="str">
            <v>SPP336B</v>
          </cell>
          <cell r="FV2" t="str">
            <v>SPP337</v>
          </cell>
          <cell r="FW2" t="str">
            <v>SPP338</v>
          </cell>
          <cell r="FX2" t="str">
            <v>SPP339</v>
          </cell>
          <cell r="FY2" t="str">
            <v>SPP340</v>
          </cell>
          <cell r="FZ2" t="str">
            <v>SPP341A</v>
          </cell>
          <cell r="GA2" t="str">
            <v>SPP342A</v>
          </cell>
          <cell r="GB2" t="str">
            <v>SPP342B</v>
          </cell>
          <cell r="GC2" t="str">
            <v>SPP345</v>
          </cell>
          <cell r="GD2" t="str">
            <v>SPP187</v>
          </cell>
          <cell r="GE2" t="str">
            <v>SPP188</v>
          </cell>
          <cell r="GF2" t="str">
            <v>SPP189</v>
          </cell>
          <cell r="GG2" t="str">
            <v>SPP190</v>
          </cell>
          <cell r="GH2" t="str">
            <v>SPP191</v>
          </cell>
          <cell r="GI2" t="str">
            <v>SPP193</v>
          </cell>
          <cell r="GJ2" t="str">
            <v>SPP280</v>
          </cell>
          <cell r="GK2" t="str">
            <v>SPP001</v>
          </cell>
          <cell r="GL2" t="str">
            <v>SPP244</v>
          </cell>
          <cell r="GM2" t="str">
            <v>SPP245</v>
          </cell>
          <cell r="GN2" t="str">
            <v>SPP195</v>
          </cell>
          <cell r="GO2" t="str">
            <v>SPP213</v>
          </cell>
          <cell r="GP2" t="str">
            <v>SPP214</v>
          </cell>
          <cell r="GQ2" t="str">
            <v>SPP215</v>
          </cell>
          <cell r="GR2" t="str">
            <v>SPP181</v>
          </cell>
          <cell r="GS2" t="str">
            <v>SPP182</v>
          </cell>
          <cell r="GT2" t="str">
            <v>SPP183</v>
          </cell>
          <cell r="GU2" t="str">
            <v>SPP230</v>
          </cell>
          <cell r="GV2" t="str">
            <v>SPP231</v>
          </cell>
          <cell r="GW2" t="str">
            <v>SPP232</v>
          </cell>
          <cell r="GX2" t="str">
            <v>SPP233</v>
          </cell>
          <cell r="GY2" t="str">
            <v>SPP234</v>
          </cell>
          <cell r="GZ2" t="str">
            <v>SPP235</v>
          </cell>
          <cell r="HA2" t="str">
            <v>SPP236</v>
          </cell>
          <cell r="HB2" t="str">
            <v>SPP237</v>
          </cell>
          <cell r="HC2" t="str">
            <v>SPP238</v>
          </cell>
          <cell r="HD2" t="str">
            <v>SPP239</v>
          </cell>
          <cell r="HE2" t="str">
            <v>SPP240</v>
          </cell>
          <cell r="HF2" t="str">
            <v>SPP241</v>
          </cell>
          <cell r="HG2" t="str">
            <v>SPP330</v>
          </cell>
          <cell r="HH2" t="str">
            <v>SPP022</v>
          </cell>
          <cell r="HI2" t="str">
            <v>SPP283</v>
          </cell>
          <cell r="HJ2" t="str">
            <v>SPP129</v>
          </cell>
          <cell r="HK2" t="str">
            <v>SPP131</v>
          </cell>
          <cell r="HL2" t="str">
            <v>SPP132</v>
          </cell>
          <cell r="HM2" t="str">
            <v>SPP133</v>
          </cell>
          <cell r="HN2" t="str">
            <v>SPP135A</v>
          </cell>
          <cell r="HO2" t="str">
            <v>SPP136A</v>
          </cell>
          <cell r="HP2" t="str">
            <v>SPP137_1</v>
          </cell>
          <cell r="HQ2" t="str">
            <v>SPP137_2</v>
          </cell>
          <cell r="HR2" t="str">
            <v>SPP211</v>
          </cell>
          <cell r="HS2" t="str">
            <v>SPP212</v>
          </cell>
          <cell r="HT2" t="str">
            <v>SPP291</v>
          </cell>
          <cell r="HU2" t="str">
            <v>SPP292</v>
          </cell>
          <cell r="HV2" t="str">
            <v>SPP293</v>
          </cell>
          <cell r="HW2" t="str">
            <v>SPP294</v>
          </cell>
          <cell r="HX2" t="str">
            <v>SPP295</v>
          </cell>
          <cell r="HY2" t="str">
            <v>SPP322</v>
          </cell>
          <cell r="HZ2" t="str">
            <v>SPP329</v>
          </cell>
          <cell r="IA2" t="str">
            <v>SPP254</v>
          </cell>
          <cell r="IB2" t="str">
            <v>SPP255_1</v>
          </cell>
          <cell r="IC2" t="str">
            <v>SPP255_2</v>
          </cell>
          <cell r="ID2" t="str">
            <v>SPP257</v>
          </cell>
          <cell r="IE2" t="str">
            <v>SPP258</v>
          </cell>
          <cell r="IF2" t="str">
            <v>SPP259</v>
          </cell>
          <cell r="IG2" t="str">
            <v>SPP260</v>
          </cell>
          <cell r="IH2" t="str">
            <v>SPP261</v>
          </cell>
          <cell r="II2" t="str">
            <v>SPP262</v>
          </cell>
          <cell r="IJ2" t="str">
            <v>SPP263</v>
          </cell>
          <cell r="IK2" t="str">
            <v>SPP264</v>
          </cell>
          <cell r="IL2" t="str">
            <v>SPP265</v>
          </cell>
          <cell r="IM2" t="str">
            <v>SPP266</v>
          </cell>
          <cell r="IN2" t="str">
            <v>SPP267</v>
          </cell>
          <cell r="IO2" t="str">
            <v>SPP268</v>
          </cell>
          <cell r="IP2" t="str">
            <v>SPP269</v>
          </cell>
          <cell r="IQ2" t="str">
            <v>SPP270</v>
          </cell>
          <cell r="IR2" t="str">
            <v>SPP271</v>
          </cell>
          <cell r="IS2" t="str">
            <v>SPP272</v>
          </cell>
          <cell r="IT2" t="str">
            <v>SPP273</v>
          </cell>
          <cell r="IU2" t="str">
            <v>SPP274</v>
          </cell>
          <cell r="IV2" t="str">
            <v>SPP275</v>
          </cell>
          <cell r="IW2" t="str">
            <v>SPP276</v>
          </cell>
          <cell r="IX2" t="str">
            <v>SPP285</v>
          </cell>
          <cell r="IY2" t="str">
            <v>CSO001a</v>
          </cell>
          <cell r="IZ2" t="str">
            <v>SmithStreet</v>
          </cell>
        </row>
        <row r="3">
          <cell r="A3" t="str">
            <v>Total Volume(MG)</v>
          </cell>
          <cell r="B3">
            <v>95</v>
          </cell>
          <cell r="C3">
            <v>632.58360000000005</v>
          </cell>
          <cell r="D3">
            <v>0</v>
          </cell>
          <cell r="E3">
            <v>0.29409999999999997</v>
          </cell>
          <cell r="F3">
            <v>0.27500000000000002</v>
          </cell>
          <cell r="G3">
            <v>0</v>
          </cell>
          <cell r="H3">
            <v>0</v>
          </cell>
          <cell r="I3">
            <v>0</v>
          </cell>
          <cell r="J3">
            <v>0.96560000000000001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6.2168999999999999</v>
          </cell>
          <cell r="P3">
            <v>0</v>
          </cell>
          <cell r="Q3">
            <v>14.954800000000001</v>
          </cell>
          <cell r="R3">
            <v>3.2894999999999999</v>
          </cell>
          <cell r="S3">
            <v>0</v>
          </cell>
          <cell r="T3">
            <v>3.6827000000000001</v>
          </cell>
          <cell r="U3">
            <v>0.3165</v>
          </cell>
          <cell r="V3">
            <v>0</v>
          </cell>
          <cell r="W3">
            <v>0</v>
          </cell>
          <cell r="X3">
            <v>8.1067999999999998</v>
          </cell>
          <cell r="Y3">
            <v>221.9562</v>
          </cell>
          <cell r="Z3">
            <v>11.743</v>
          </cell>
          <cell r="AA3">
            <v>46.57</v>
          </cell>
          <cell r="AB3">
            <v>3.9407000000000001</v>
          </cell>
          <cell r="AC3">
            <v>18.037700000000001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1.5318000000000001</v>
          </cell>
          <cell r="AL3">
            <v>0</v>
          </cell>
          <cell r="AM3">
            <v>0.1522</v>
          </cell>
          <cell r="AN3">
            <v>0.39450000000000002</v>
          </cell>
          <cell r="AO3">
            <v>0.25740000000000002</v>
          </cell>
          <cell r="AP3">
            <v>0</v>
          </cell>
          <cell r="AQ3">
            <v>0.15049999999999999</v>
          </cell>
          <cell r="AR3">
            <v>1.2221</v>
          </cell>
          <cell r="AS3">
            <v>2.4207999999999998</v>
          </cell>
          <cell r="AT3">
            <v>9.6010000000000009</v>
          </cell>
          <cell r="AU3">
            <v>79.784300000000002</v>
          </cell>
          <cell r="AV3">
            <v>0</v>
          </cell>
          <cell r="AW3">
            <v>0</v>
          </cell>
          <cell r="AX3">
            <v>0.1069</v>
          </cell>
          <cell r="AY3">
            <v>0.86980000000000002</v>
          </cell>
          <cell r="AZ3">
            <v>0</v>
          </cell>
          <cell r="BA3">
            <v>30.5932</v>
          </cell>
          <cell r="BB3">
            <v>0</v>
          </cell>
          <cell r="BC3">
            <v>0</v>
          </cell>
          <cell r="BD3">
            <v>0</v>
          </cell>
          <cell r="BE3">
            <v>1.4711000000000001</v>
          </cell>
          <cell r="BF3">
            <v>0.28170000000000001</v>
          </cell>
          <cell r="BG3">
            <v>1.377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0.27460000000000001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0.3221</v>
          </cell>
          <cell r="BX3">
            <v>0</v>
          </cell>
          <cell r="BY3">
            <v>0</v>
          </cell>
          <cell r="BZ3">
            <v>0.18149999999999999</v>
          </cell>
          <cell r="CA3">
            <v>0.29349999999999998</v>
          </cell>
          <cell r="CB3">
            <v>0</v>
          </cell>
          <cell r="CC3">
            <v>0.53249999999999997</v>
          </cell>
          <cell r="CD3">
            <v>1.2508999999999999</v>
          </cell>
          <cell r="CE3">
            <v>0</v>
          </cell>
          <cell r="CF3">
            <v>1.9393</v>
          </cell>
          <cell r="CG3">
            <v>2.3692000000000002</v>
          </cell>
          <cell r="CH3">
            <v>0.51629999999999998</v>
          </cell>
          <cell r="CI3">
            <v>0</v>
          </cell>
          <cell r="CJ3">
            <v>2.7164999999999999</v>
          </cell>
          <cell r="CK3">
            <v>4.3055000000000003</v>
          </cell>
          <cell r="CL3">
            <v>0.40799999999999997</v>
          </cell>
          <cell r="CM3">
            <v>15.588800000000001</v>
          </cell>
          <cell r="CN3">
            <v>15.221500000000001</v>
          </cell>
          <cell r="CO3">
            <v>5.2582000000000004</v>
          </cell>
          <cell r="CP3">
            <v>1.9126000000000001</v>
          </cell>
          <cell r="CQ3">
            <v>1.0774999999999999</v>
          </cell>
          <cell r="CR3">
            <v>2.5162</v>
          </cell>
          <cell r="CS3">
            <v>0</v>
          </cell>
          <cell r="CT3">
            <v>0</v>
          </cell>
          <cell r="CU3">
            <v>0</v>
          </cell>
          <cell r="CV3">
            <v>35.5242</v>
          </cell>
          <cell r="CW3">
            <v>2.3132999999999999</v>
          </cell>
          <cell r="CX3">
            <v>0</v>
          </cell>
          <cell r="CY3">
            <v>0</v>
          </cell>
          <cell r="CZ3">
            <v>2.7898999999999998</v>
          </cell>
          <cell r="DA3">
            <v>67.098200000000006</v>
          </cell>
          <cell r="DB3">
            <v>19.067799999999998</v>
          </cell>
          <cell r="DC3">
            <v>0.88419999999999999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3.0779000000000001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94.141900000000007</v>
          </cell>
          <cell r="DQ3">
            <v>0</v>
          </cell>
          <cell r="DR3">
            <v>0</v>
          </cell>
          <cell r="DS3">
            <v>8.157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1.0691999999999999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1.8593999999999999</v>
          </cell>
          <cell r="EM3">
            <v>0</v>
          </cell>
          <cell r="EN3">
            <v>0</v>
          </cell>
          <cell r="EO3">
            <v>1.5451999999999999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0.1047</v>
          </cell>
          <cell r="EV3">
            <v>0</v>
          </cell>
          <cell r="EW3">
            <v>0</v>
          </cell>
          <cell r="EX3">
            <v>0</v>
          </cell>
          <cell r="EY3">
            <v>0</v>
          </cell>
          <cell r="EZ3">
            <v>1.5958000000000001</v>
          </cell>
          <cell r="FA3">
            <v>0</v>
          </cell>
          <cell r="FB3">
            <v>1.3072999999999999</v>
          </cell>
          <cell r="FC3">
            <v>0</v>
          </cell>
          <cell r="FD3">
            <v>0</v>
          </cell>
          <cell r="FE3">
            <v>0</v>
          </cell>
          <cell r="FF3">
            <v>0.29320000000000002</v>
          </cell>
          <cell r="FG3">
            <v>0</v>
          </cell>
          <cell r="FH3">
            <v>0</v>
          </cell>
          <cell r="FI3">
            <v>0</v>
          </cell>
          <cell r="FJ3">
            <v>1.7060999999999999</v>
          </cell>
          <cell r="FK3">
            <v>1.7633000000000001</v>
          </cell>
          <cell r="FL3">
            <v>0</v>
          </cell>
          <cell r="FM3">
            <v>2.2982</v>
          </cell>
          <cell r="FN3">
            <v>0</v>
          </cell>
          <cell r="FO3">
            <v>25.2516</v>
          </cell>
          <cell r="FP3">
            <v>0.10730000000000001</v>
          </cell>
          <cell r="FQ3">
            <v>0</v>
          </cell>
          <cell r="FR3">
            <v>0</v>
          </cell>
          <cell r="FS3">
            <v>1.7616000000000001</v>
          </cell>
          <cell r="FT3">
            <v>0.54790000000000005</v>
          </cell>
          <cell r="FU3">
            <v>92.279799999999994</v>
          </cell>
          <cell r="FV3">
            <v>26.2043</v>
          </cell>
          <cell r="FW3">
            <v>33.672199999999997</v>
          </cell>
          <cell r="FX3">
            <v>57.854900000000001</v>
          </cell>
          <cell r="FY3">
            <v>41.5901</v>
          </cell>
          <cell r="FZ3">
            <v>10.9145</v>
          </cell>
          <cell r="GA3">
            <v>0</v>
          </cell>
          <cell r="GB3">
            <v>0.63200000000000001</v>
          </cell>
          <cell r="GC3">
            <v>0.41489999999999999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632.58360000000005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0.1116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0</v>
          </cell>
          <cell r="HF3">
            <v>0</v>
          </cell>
          <cell r="HG3">
            <v>0</v>
          </cell>
          <cell r="HH3">
            <v>0</v>
          </cell>
          <cell r="HI3">
            <v>0.219</v>
          </cell>
          <cell r="HJ3">
            <v>0</v>
          </cell>
          <cell r="HK3">
            <v>2.4885999999999999</v>
          </cell>
          <cell r="HL3">
            <v>0</v>
          </cell>
          <cell r="HM3">
            <v>1.6164000000000001</v>
          </cell>
          <cell r="HN3">
            <v>0.91649999999999998</v>
          </cell>
          <cell r="HO3">
            <v>0.39529999999999998</v>
          </cell>
          <cell r="HP3">
            <v>2.6743000000000001</v>
          </cell>
          <cell r="HQ3">
            <v>0</v>
          </cell>
          <cell r="HR3">
            <v>1.6711</v>
          </cell>
          <cell r="HS3">
            <v>2.0512999999999999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0.14549999999999999</v>
          </cell>
          <cell r="HZ3">
            <v>0</v>
          </cell>
          <cell r="IA3">
            <v>12.971500000000001</v>
          </cell>
          <cell r="IB3">
            <v>4.1708999999999996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0.40529999999999999</v>
          </cell>
          <cell r="IU3">
            <v>3.9821</v>
          </cell>
          <cell r="IV3">
            <v>0</v>
          </cell>
          <cell r="IW3">
            <v>0.1037</v>
          </cell>
          <cell r="IX3">
            <v>0</v>
          </cell>
          <cell r="IY3">
            <v>0</v>
          </cell>
          <cell r="IZ3">
            <v>68.194699999999997</v>
          </cell>
        </row>
        <row r="4">
          <cell r="A4" t="str">
            <v>Total Duration (Hrs)</v>
          </cell>
          <cell r="B4">
            <v>95</v>
          </cell>
          <cell r="C4">
            <v>319</v>
          </cell>
          <cell r="D4">
            <v>0</v>
          </cell>
          <cell r="E4">
            <v>4.5</v>
          </cell>
          <cell r="F4">
            <v>5.75</v>
          </cell>
          <cell r="G4">
            <v>0</v>
          </cell>
          <cell r="H4">
            <v>0</v>
          </cell>
          <cell r="I4">
            <v>0</v>
          </cell>
          <cell r="J4">
            <v>9.5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8</v>
          </cell>
          <cell r="P4">
            <v>0</v>
          </cell>
          <cell r="Q4">
            <v>39</v>
          </cell>
          <cell r="R4">
            <v>22</v>
          </cell>
          <cell r="S4">
            <v>0</v>
          </cell>
          <cell r="T4">
            <v>31.25</v>
          </cell>
          <cell r="U4">
            <v>13.5</v>
          </cell>
          <cell r="V4">
            <v>0</v>
          </cell>
          <cell r="W4">
            <v>0</v>
          </cell>
          <cell r="X4">
            <v>50.5</v>
          </cell>
          <cell r="Y4">
            <v>298.25</v>
          </cell>
          <cell r="Z4">
            <v>29.5</v>
          </cell>
          <cell r="AA4">
            <v>151.75</v>
          </cell>
          <cell r="AB4">
            <v>7</v>
          </cell>
          <cell r="AC4">
            <v>25.25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21.25</v>
          </cell>
          <cell r="AL4">
            <v>0</v>
          </cell>
          <cell r="AM4">
            <v>3.25</v>
          </cell>
          <cell r="AN4">
            <v>5</v>
          </cell>
          <cell r="AO4">
            <v>3.25</v>
          </cell>
          <cell r="AP4">
            <v>0</v>
          </cell>
          <cell r="AQ4">
            <v>2.5</v>
          </cell>
          <cell r="AR4">
            <v>9.25</v>
          </cell>
          <cell r="AS4">
            <v>69.25</v>
          </cell>
          <cell r="AT4">
            <v>45.25</v>
          </cell>
          <cell r="AU4">
            <v>98</v>
          </cell>
          <cell r="AV4">
            <v>0</v>
          </cell>
          <cell r="AW4">
            <v>0</v>
          </cell>
          <cell r="AX4">
            <v>3.75</v>
          </cell>
          <cell r="AY4">
            <v>3.75</v>
          </cell>
          <cell r="AZ4">
            <v>0</v>
          </cell>
          <cell r="BA4">
            <v>41.5</v>
          </cell>
          <cell r="BB4">
            <v>0</v>
          </cell>
          <cell r="BC4">
            <v>0</v>
          </cell>
          <cell r="BD4">
            <v>0</v>
          </cell>
          <cell r="BE4">
            <v>21</v>
          </cell>
          <cell r="BF4">
            <v>6.25</v>
          </cell>
          <cell r="BG4">
            <v>9.25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7.75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8.75</v>
          </cell>
          <cell r="BX4">
            <v>0</v>
          </cell>
          <cell r="BY4">
            <v>0</v>
          </cell>
          <cell r="BZ4">
            <v>7.75</v>
          </cell>
          <cell r="CA4">
            <v>11</v>
          </cell>
          <cell r="CB4">
            <v>0</v>
          </cell>
          <cell r="CC4">
            <v>16.5</v>
          </cell>
          <cell r="CD4">
            <v>29</v>
          </cell>
          <cell r="CE4">
            <v>0</v>
          </cell>
          <cell r="CF4">
            <v>28</v>
          </cell>
          <cell r="CG4">
            <v>15.25</v>
          </cell>
          <cell r="CH4">
            <v>5.5</v>
          </cell>
          <cell r="CI4">
            <v>0</v>
          </cell>
          <cell r="CJ4">
            <v>70.25</v>
          </cell>
          <cell r="CK4">
            <v>22.25</v>
          </cell>
          <cell r="CL4">
            <v>7.75</v>
          </cell>
          <cell r="CM4">
            <v>60</v>
          </cell>
          <cell r="CN4">
            <v>56.75</v>
          </cell>
          <cell r="CO4">
            <v>40</v>
          </cell>
          <cell r="CP4">
            <v>12.75</v>
          </cell>
          <cell r="CQ4">
            <v>18.25</v>
          </cell>
          <cell r="CR4">
            <v>8.75</v>
          </cell>
          <cell r="CS4">
            <v>0</v>
          </cell>
          <cell r="CT4">
            <v>0</v>
          </cell>
          <cell r="CU4">
            <v>0</v>
          </cell>
          <cell r="CV4">
            <v>72</v>
          </cell>
          <cell r="CW4">
            <v>26</v>
          </cell>
          <cell r="CX4">
            <v>0</v>
          </cell>
          <cell r="CY4">
            <v>0</v>
          </cell>
          <cell r="CZ4">
            <v>60</v>
          </cell>
          <cell r="DA4">
            <v>75</v>
          </cell>
          <cell r="DB4">
            <v>319</v>
          </cell>
          <cell r="DC4">
            <v>13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14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71.25</v>
          </cell>
          <cell r="DQ4">
            <v>0</v>
          </cell>
          <cell r="DR4">
            <v>0</v>
          </cell>
          <cell r="DS4">
            <v>19.75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6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15</v>
          </cell>
          <cell r="EM4">
            <v>0</v>
          </cell>
          <cell r="EN4">
            <v>0</v>
          </cell>
          <cell r="EO4">
            <v>10.5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2.25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11.25</v>
          </cell>
          <cell r="FA4">
            <v>0</v>
          </cell>
          <cell r="FB4">
            <v>8.75</v>
          </cell>
          <cell r="FC4">
            <v>0</v>
          </cell>
          <cell r="FD4">
            <v>0</v>
          </cell>
          <cell r="FE4">
            <v>0</v>
          </cell>
          <cell r="FF4">
            <v>4</v>
          </cell>
          <cell r="FG4">
            <v>0</v>
          </cell>
          <cell r="FH4">
            <v>0</v>
          </cell>
          <cell r="FI4">
            <v>0</v>
          </cell>
          <cell r="FJ4">
            <v>8.25</v>
          </cell>
          <cell r="FK4">
            <v>12</v>
          </cell>
          <cell r="FL4">
            <v>0</v>
          </cell>
          <cell r="FM4">
            <v>17.75</v>
          </cell>
          <cell r="FN4">
            <v>0</v>
          </cell>
          <cell r="FO4">
            <v>79.25</v>
          </cell>
          <cell r="FP4">
            <v>4.75</v>
          </cell>
          <cell r="FQ4">
            <v>0</v>
          </cell>
          <cell r="FR4">
            <v>0</v>
          </cell>
          <cell r="FS4">
            <v>10.25</v>
          </cell>
          <cell r="FT4">
            <v>4.25</v>
          </cell>
          <cell r="FU4">
            <v>173.75</v>
          </cell>
          <cell r="FV4">
            <v>70.75</v>
          </cell>
          <cell r="FW4">
            <v>102</v>
          </cell>
          <cell r="FX4">
            <v>177.75</v>
          </cell>
          <cell r="FY4">
            <v>80.5</v>
          </cell>
          <cell r="FZ4">
            <v>59.75</v>
          </cell>
          <cell r="GA4">
            <v>0</v>
          </cell>
          <cell r="GB4">
            <v>6</v>
          </cell>
          <cell r="GC4">
            <v>3.25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146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0.75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6.25</v>
          </cell>
          <cell r="HJ4">
            <v>0</v>
          </cell>
          <cell r="HK4">
            <v>17.25</v>
          </cell>
          <cell r="HL4">
            <v>0</v>
          </cell>
          <cell r="HM4">
            <v>20.5</v>
          </cell>
          <cell r="HN4">
            <v>12.5</v>
          </cell>
          <cell r="HO4">
            <v>10.75</v>
          </cell>
          <cell r="HP4">
            <v>53.75</v>
          </cell>
          <cell r="HQ4">
            <v>0</v>
          </cell>
          <cell r="HR4">
            <v>8.5</v>
          </cell>
          <cell r="HS4">
            <v>9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1.25</v>
          </cell>
          <cell r="HZ4">
            <v>0</v>
          </cell>
          <cell r="IA4">
            <v>73.75</v>
          </cell>
          <cell r="IB4">
            <v>11.75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14.25</v>
          </cell>
          <cell r="IU4">
            <v>52.5</v>
          </cell>
          <cell r="IV4">
            <v>0</v>
          </cell>
          <cell r="IW4">
            <v>1.25</v>
          </cell>
          <cell r="IX4">
            <v>0</v>
          </cell>
          <cell r="IY4">
            <v>0</v>
          </cell>
          <cell r="IZ4">
            <v>67</v>
          </cell>
        </row>
        <row r="5">
          <cell r="A5" t="str">
            <v>Number of Events above Cutoff Value</v>
          </cell>
          <cell r="B5">
            <v>95</v>
          </cell>
          <cell r="C5">
            <v>37</v>
          </cell>
          <cell r="D5">
            <v>0</v>
          </cell>
          <cell r="E5">
            <v>2</v>
          </cell>
          <cell r="F5">
            <v>2</v>
          </cell>
          <cell r="G5">
            <v>0</v>
          </cell>
          <cell r="H5">
            <v>0</v>
          </cell>
          <cell r="I5">
            <v>0</v>
          </cell>
          <cell r="J5">
            <v>4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4</v>
          </cell>
          <cell r="P5">
            <v>0</v>
          </cell>
          <cell r="Q5">
            <v>15</v>
          </cell>
          <cell r="R5">
            <v>7</v>
          </cell>
          <cell r="S5">
            <v>0</v>
          </cell>
          <cell r="T5">
            <v>8</v>
          </cell>
          <cell r="U5">
            <v>2</v>
          </cell>
          <cell r="V5">
            <v>0</v>
          </cell>
          <cell r="W5">
            <v>0</v>
          </cell>
          <cell r="X5">
            <v>14</v>
          </cell>
          <cell r="Y5">
            <v>35</v>
          </cell>
          <cell r="Z5">
            <v>12</v>
          </cell>
          <cell r="AA5">
            <v>35</v>
          </cell>
          <cell r="AB5">
            <v>4</v>
          </cell>
          <cell r="AC5">
            <v>10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6</v>
          </cell>
          <cell r="AL5">
            <v>0</v>
          </cell>
          <cell r="AM5">
            <v>1</v>
          </cell>
          <cell r="AN5">
            <v>2</v>
          </cell>
          <cell r="AO5">
            <v>1</v>
          </cell>
          <cell r="AP5">
            <v>0</v>
          </cell>
          <cell r="AQ5">
            <v>1</v>
          </cell>
          <cell r="AR5">
            <v>4</v>
          </cell>
          <cell r="AS5">
            <v>9</v>
          </cell>
          <cell r="AT5">
            <v>11</v>
          </cell>
          <cell r="AU5">
            <v>21</v>
          </cell>
          <cell r="AV5">
            <v>0</v>
          </cell>
          <cell r="AW5">
            <v>0</v>
          </cell>
          <cell r="AX5">
            <v>1</v>
          </cell>
          <cell r="AY5">
            <v>2</v>
          </cell>
          <cell r="AZ5">
            <v>0</v>
          </cell>
          <cell r="BA5">
            <v>15</v>
          </cell>
          <cell r="BB5">
            <v>0</v>
          </cell>
          <cell r="BC5">
            <v>0</v>
          </cell>
          <cell r="BD5">
            <v>0</v>
          </cell>
          <cell r="BE5">
            <v>6</v>
          </cell>
          <cell r="BF5">
            <v>2</v>
          </cell>
          <cell r="BG5">
            <v>4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2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2</v>
          </cell>
          <cell r="BX5">
            <v>0</v>
          </cell>
          <cell r="BY5">
            <v>0</v>
          </cell>
          <cell r="BZ5">
            <v>1</v>
          </cell>
          <cell r="CA5">
            <v>2</v>
          </cell>
          <cell r="CB5">
            <v>0</v>
          </cell>
          <cell r="CC5">
            <v>3</v>
          </cell>
          <cell r="CD5">
            <v>5</v>
          </cell>
          <cell r="CE5">
            <v>0</v>
          </cell>
          <cell r="CF5">
            <v>6</v>
          </cell>
          <cell r="CG5">
            <v>6</v>
          </cell>
          <cell r="CH5">
            <v>3</v>
          </cell>
          <cell r="CI5">
            <v>0</v>
          </cell>
          <cell r="CJ5">
            <v>10</v>
          </cell>
          <cell r="CK5">
            <v>7</v>
          </cell>
          <cell r="CL5">
            <v>2</v>
          </cell>
          <cell r="CM5">
            <v>13</v>
          </cell>
          <cell r="CN5">
            <v>13</v>
          </cell>
          <cell r="CO5">
            <v>8</v>
          </cell>
          <cell r="CP5">
            <v>5</v>
          </cell>
          <cell r="CQ5">
            <v>4</v>
          </cell>
          <cell r="CR5">
            <v>4</v>
          </cell>
          <cell r="CS5">
            <v>0</v>
          </cell>
          <cell r="CT5">
            <v>0</v>
          </cell>
          <cell r="CU5">
            <v>0</v>
          </cell>
          <cell r="CV5">
            <v>14</v>
          </cell>
          <cell r="CW5">
            <v>7</v>
          </cell>
          <cell r="CX5">
            <v>0</v>
          </cell>
          <cell r="CY5">
            <v>0</v>
          </cell>
          <cell r="CZ5">
            <v>8</v>
          </cell>
          <cell r="DA5">
            <v>12</v>
          </cell>
          <cell r="DB5">
            <v>33</v>
          </cell>
          <cell r="DC5">
            <v>2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4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15</v>
          </cell>
          <cell r="DQ5">
            <v>0</v>
          </cell>
          <cell r="DR5">
            <v>0</v>
          </cell>
          <cell r="DS5">
            <v>5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3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5</v>
          </cell>
          <cell r="EM5">
            <v>0</v>
          </cell>
          <cell r="EN5">
            <v>0</v>
          </cell>
          <cell r="EO5">
            <v>5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1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5</v>
          </cell>
          <cell r="FA5">
            <v>0</v>
          </cell>
          <cell r="FB5">
            <v>5</v>
          </cell>
          <cell r="FC5">
            <v>0</v>
          </cell>
          <cell r="FD5">
            <v>0</v>
          </cell>
          <cell r="FE5">
            <v>0</v>
          </cell>
          <cell r="FF5">
            <v>2</v>
          </cell>
          <cell r="FG5">
            <v>0</v>
          </cell>
          <cell r="FH5">
            <v>0</v>
          </cell>
          <cell r="FI5">
            <v>0</v>
          </cell>
          <cell r="FJ5">
            <v>4</v>
          </cell>
          <cell r="FK5">
            <v>4</v>
          </cell>
          <cell r="FL5">
            <v>0</v>
          </cell>
          <cell r="FM5">
            <v>6</v>
          </cell>
          <cell r="FN5">
            <v>0</v>
          </cell>
          <cell r="FO5">
            <v>24</v>
          </cell>
          <cell r="FP5">
            <v>1</v>
          </cell>
          <cell r="FQ5">
            <v>0</v>
          </cell>
          <cell r="FR5">
            <v>0</v>
          </cell>
          <cell r="FS5">
            <v>4</v>
          </cell>
          <cell r="FT5">
            <v>3</v>
          </cell>
          <cell r="FU5">
            <v>36</v>
          </cell>
          <cell r="FV5">
            <v>19</v>
          </cell>
          <cell r="FW5">
            <v>19</v>
          </cell>
          <cell r="FX5">
            <v>37</v>
          </cell>
          <cell r="FY5">
            <v>16</v>
          </cell>
          <cell r="FZ5">
            <v>14</v>
          </cell>
          <cell r="GA5">
            <v>0</v>
          </cell>
          <cell r="GB5">
            <v>4</v>
          </cell>
          <cell r="GC5">
            <v>2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33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1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2</v>
          </cell>
          <cell r="HJ5">
            <v>0</v>
          </cell>
          <cell r="HK5">
            <v>6</v>
          </cell>
          <cell r="HL5">
            <v>0</v>
          </cell>
          <cell r="HM5">
            <v>6</v>
          </cell>
          <cell r="HN5">
            <v>4</v>
          </cell>
          <cell r="HO5">
            <v>2</v>
          </cell>
          <cell r="HP5">
            <v>10</v>
          </cell>
          <cell r="HQ5">
            <v>0</v>
          </cell>
          <cell r="HR5">
            <v>4</v>
          </cell>
          <cell r="HS5">
            <v>4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1</v>
          </cell>
          <cell r="HZ5">
            <v>0</v>
          </cell>
          <cell r="IA5">
            <v>17</v>
          </cell>
          <cell r="IB5">
            <v>6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2</v>
          </cell>
          <cell r="IU5">
            <v>13</v>
          </cell>
          <cell r="IV5">
            <v>0</v>
          </cell>
          <cell r="IW5">
            <v>1</v>
          </cell>
          <cell r="IX5">
            <v>0</v>
          </cell>
          <cell r="IY5">
            <v>0</v>
          </cell>
          <cell r="IZ5">
            <v>8</v>
          </cell>
        </row>
      </sheetData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ouglas Lambert" id="{1FEDA71A-BCD9-4D57-BF36-DFAB5504709B}" userId="S::bert@buffalo.edu::af7caada-9437-4916-83f9-a006ebef0dc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I19" dT="2025-03-17T15:54:59.33" personId="{1FEDA71A-BCD9-4D57-BF36-DFAB5504709B}" id="{60C006A8-3000-47E3-BCF6-94DADAB88C7F}">
    <text>Sasha do all of these get the same footnote?</text>
  </threadedComment>
  <threadedComment ref="N107" dT="2025-03-27T17:33:01.09" personId="{1FEDA71A-BCD9-4D57-BF36-DFAB5504709B}" id="{2F46B771-8F17-4118-B45F-053724A605A6}">
    <text>BOD for GGA on this sampling event was 155.8 mg/L, lower than expected 198 ± 30.5 mg/L</text>
  </threadedComment>
  <threadedComment ref="N107" dT="2025-03-27T18:04:16.85" personId="{1FEDA71A-BCD9-4D57-BF36-DFAB5504709B}" id="{68E8B22D-B9DA-4F8B-B08B-F2EEE0921642}" parentId="{2F46B771-8F17-4118-B45F-053724A605A6}">
    <text>I think Prashant meant to say 234.3 mg/L. See BOD calculation file for 11/6/24</text>
  </threadedComment>
  <threadedComment ref="N115" dT="2025-03-27T17:34:55.64" personId="{1FEDA71A-BCD9-4D57-BF36-DFAB5504709B}" id="{89EAF85B-C7B9-46AF-815E-A5AACB17246D}">
    <text>BOD for GGA on this sampling event was 131.8 mg/L, lower than expected 198 ± 30.5 mg/L</text>
  </threadedComment>
  <threadedComment ref="X116" dT="2025-03-17T15:25:44.57" personId="{1FEDA71A-BCD9-4D57-BF36-DFAB5504709B}" id="{E03D4D67-1DE6-4A58-AD56-F976F804807B}">
    <text>Are these all acceptable, then?</text>
  </threadedComment>
  <threadedComment ref="N127" dT="2025-03-27T17:38:22.78" personId="{1FEDA71A-BCD9-4D57-BF36-DFAB5504709B}" id="{7A7583CB-5DFC-4EDB-B430-20C2DF7BC2D3}">
    <text>BOD for GGA on this sampling event was 155.8 mg/L, lower than expected 198 ± 30.5 mg/L</text>
  </threadedComment>
  <threadedComment ref="N134" dT="2025-03-27T17:39:28.73" personId="{1FEDA71A-BCD9-4D57-BF36-DFAB5504709B}" id="{4BE45108-6414-40D8-8580-F0D55AE822F1}">
    <text>From PK: for this set of data initial DO was taken by new DO meter but Final DO readings were taken by old DO as some of new DO meter was giving 0 mg/L for some seed samples which are not expected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ED4F-CA29-435E-B450-C25E731220B0}">
  <dimension ref="A1:BG182"/>
  <sheetViews>
    <sheetView tabSelected="1" zoomScaleNormal="100" workbookViewId="0">
      <pane ySplit="1" topLeftCell="A3" activePane="bottomLeft" state="frozen"/>
      <selection pane="bottomLeft" activeCell="V58" sqref="V58"/>
    </sheetView>
  </sheetViews>
  <sheetFormatPr defaultColWidth="9.21875" defaultRowHeight="14.4"/>
  <cols>
    <col min="1" max="1" width="11.44140625" style="93" customWidth="1"/>
    <col min="2" max="2" width="14.77734375" style="133" customWidth="1"/>
    <col min="3" max="3" width="10.44140625" style="133" customWidth="1"/>
    <col min="4" max="4" width="9" style="133" customWidth="1"/>
    <col min="5" max="5" width="25.77734375" style="133" customWidth="1"/>
    <col min="6" max="6" width="16.44140625" style="133" bestFit="1" customWidth="1"/>
    <col min="7" max="7" width="6.21875" style="133" customWidth="1"/>
    <col min="8" max="8" width="9.21875" style="133" customWidth="1"/>
    <col min="9" max="9" width="11.77734375" style="133" customWidth="1"/>
    <col min="10" max="10" width="10.21875" style="133" customWidth="1"/>
    <col min="11" max="11" width="22.44140625" style="133" bestFit="1" customWidth="1"/>
    <col min="12" max="12" width="9.5546875" style="216" customWidth="1"/>
    <col min="13" max="13" width="8.21875" style="516" customWidth="1"/>
    <col min="14" max="14" width="9" style="133" customWidth="1"/>
    <col min="15" max="15" width="11.5546875" style="134" customWidth="1"/>
    <col min="16" max="16" width="9.21875" style="133" customWidth="1"/>
    <col min="17" max="17" width="9.44140625" style="133" customWidth="1"/>
    <col min="18" max="18" width="10.44140625" style="133" customWidth="1"/>
    <col min="19" max="19" width="34" style="133" bestFit="1" customWidth="1"/>
    <col min="20" max="20" width="19.21875" style="97" customWidth="1"/>
    <col min="21" max="21" width="17.21875" style="97" customWidth="1"/>
    <col min="22" max="22" width="19.77734375" style="97" customWidth="1"/>
    <col min="23" max="23" width="11.21875" style="97" customWidth="1"/>
    <col min="24" max="24" width="11.77734375" style="157" bestFit="1" customWidth="1"/>
    <col min="25" max="25" width="11.21875" style="133" customWidth="1"/>
    <col min="26" max="26" width="11.21875" style="491" customWidth="1"/>
    <col min="27" max="27" width="11.21875" style="209" customWidth="1"/>
    <col min="28" max="28" width="11.21875" style="133" customWidth="1"/>
    <col min="29" max="30" width="11.21875" style="1" customWidth="1"/>
    <col min="31" max="31" width="11.21875" style="133" customWidth="1"/>
    <col min="32" max="33" width="11.21875" style="1" customWidth="1"/>
    <col min="34" max="34" width="11.5546875" style="133" customWidth="1"/>
    <col min="35" max="35" width="11.21875" style="1" customWidth="1"/>
    <col min="36" max="41" width="11.21875" style="134" customWidth="1"/>
    <col min="42" max="56" width="11" style="134" customWidth="1"/>
    <col min="57" max="59" width="11" style="133" customWidth="1"/>
    <col min="60" max="16384" width="9.21875" style="133"/>
  </cols>
  <sheetData>
    <row r="1" spans="1:59" s="253" customFormat="1" ht="57.6">
      <c r="A1" s="511" t="s">
        <v>0</v>
      </c>
      <c r="B1" s="512" t="s">
        <v>1</v>
      </c>
      <c r="C1" s="508" t="s">
        <v>2</v>
      </c>
      <c r="D1" s="508" t="s">
        <v>3</v>
      </c>
      <c r="E1" s="508" t="s">
        <v>4</v>
      </c>
      <c r="F1" s="508" t="s">
        <v>5</v>
      </c>
      <c r="G1" s="508" t="s">
        <v>6</v>
      </c>
      <c r="H1" s="489" t="s">
        <v>7</v>
      </c>
      <c r="I1" s="508" t="s">
        <v>8</v>
      </c>
      <c r="J1" s="508" t="s">
        <v>9</v>
      </c>
      <c r="K1" s="544" t="s">
        <v>10</v>
      </c>
      <c r="L1" s="542" t="s">
        <v>327</v>
      </c>
      <c r="M1" s="543" t="s">
        <v>326</v>
      </c>
      <c r="N1" s="542" t="s">
        <v>478</v>
      </c>
      <c r="O1" s="490" t="s">
        <v>11</v>
      </c>
      <c r="P1" s="210" t="s">
        <v>12</v>
      </c>
      <c r="Q1" s="211" t="s">
        <v>13</v>
      </c>
      <c r="R1" s="211" t="s">
        <v>14</v>
      </c>
      <c r="S1" s="212" t="s">
        <v>15</v>
      </c>
      <c r="T1" s="94" t="s">
        <v>16</v>
      </c>
      <c r="U1" s="95" t="s">
        <v>17</v>
      </c>
      <c r="V1" s="95" t="s">
        <v>18</v>
      </c>
      <c r="W1" s="95" t="s">
        <v>19</v>
      </c>
      <c r="X1" s="474" t="s">
        <v>20</v>
      </c>
      <c r="Y1" s="489" t="s">
        <v>21</v>
      </c>
      <c r="Z1" s="492" t="s">
        <v>22</v>
      </c>
      <c r="AA1" s="508" t="s">
        <v>23</v>
      </c>
      <c r="AB1" s="489" t="s">
        <v>24</v>
      </c>
      <c r="AC1" s="508" t="s">
        <v>25</v>
      </c>
      <c r="AD1" s="508" t="s">
        <v>26</v>
      </c>
      <c r="AE1" s="489" t="s">
        <v>27</v>
      </c>
      <c r="AF1" s="508" t="s">
        <v>28</v>
      </c>
      <c r="AG1" s="508" t="s">
        <v>29</v>
      </c>
      <c r="AH1" s="541" t="s">
        <v>30</v>
      </c>
      <c r="AI1" s="508" t="s">
        <v>31</v>
      </c>
      <c r="AJ1" s="489" t="s">
        <v>32</v>
      </c>
      <c r="AK1" s="508" t="s">
        <v>33</v>
      </c>
      <c r="AL1" s="508" t="s">
        <v>34</v>
      </c>
      <c r="AM1" s="489" t="s">
        <v>35</v>
      </c>
      <c r="AN1" s="508" t="s">
        <v>36</v>
      </c>
      <c r="AO1" s="508" t="s">
        <v>37</v>
      </c>
      <c r="AP1" s="489" t="s">
        <v>38</v>
      </c>
      <c r="AQ1" s="508" t="s">
        <v>39</v>
      </c>
      <c r="AR1" s="508" t="s">
        <v>40</v>
      </c>
      <c r="AS1" s="489" t="s">
        <v>41</v>
      </c>
      <c r="AT1" s="508" t="s">
        <v>42</v>
      </c>
      <c r="AU1" s="508" t="s">
        <v>43</v>
      </c>
      <c r="AV1" s="489" t="s">
        <v>44</v>
      </c>
      <c r="AW1" s="508" t="s">
        <v>45</v>
      </c>
      <c r="AX1" s="508" t="s">
        <v>46</v>
      </c>
      <c r="AY1" s="489" t="s">
        <v>47</v>
      </c>
      <c r="AZ1" s="508" t="s">
        <v>48</v>
      </c>
      <c r="BA1" s="508" t="s">
        <v>49</v>
      </c>
      <c r="BB1" s="489" t="s">
        <v>50</v>
      </c>
      <c r="BC1" s="508" t="s">
        <v>51</v>
      </c>
      <c r="BD1" s="508" t="s">
        <v>52</v>
      </c>
      <c r="BE1" s="489" t="s">
        <v>53</v>
      </c>
      <c r="BF1" s="508" t="s">
        <v>54</v>
      </c>
      <c r="BG1" s="490" t="s">
        <v>55</v>
      </c>
    </row>
    <row r="2" spans="1:59">
      <c r="A2" s="390">
        <v>45145</v>
      </c>
      <c r="B2" s="140">
        <v>45147</v>
      </c>
      <c r="C2" s="141">
        <v>0.40763888888888888</v>
      </c>
      <c r="D2" s="214">
        <v>1</v>
      </c>
      <c r="E2" s="133" t="s">
        <v>56</v>
      </c>
      <c r="F2" s="133" t="s">
        <v>57</v>
      </c>
      <c r="G2" s="510"/>
      <c r="K2" s="273"/>
      <c r="L2" s="227"/>
      <c r="M2" s="522"/>
      <c r="N2" s="380"/>
      <c r="O2" s="133"/>
      <c r="P2" s="387"/>
      <c r="Q2" s="303"/>
      <c r="R2" s="303"/>
      <c r="S2" s="303"/>
      <c r="T2" s="388"/>
      <c r="U2" s="389"/>
      <c r="V2" s="389"/>
      <c r="W2" s="389"/>
      <c r="X2" s="475"/>
      <c r="Y2" s="487"/>
      <c r="Z2" s="493"/>
      <c r="AA2" s="488"/>
      <c r="AB2" s="487"/>
      <c r="AC2" s="14"/>
      <c r="AD2" s="509"/>
      <c r="AE2" s="487"/>
      <c r="AF2" s="14"/>
      <c r="AG2" s="14"/>
      <c r="AH2" s="487"/>
      <c r="AI2" s="509"/>
      <c r="AJ2" s="133"/>
      <c r="AK2" s="133"/>
      <c r="AL2" s="184"/>
      <c r="AM2" s="263"/>
      <c r="AN2" s="133"/>
      <c r="AO2" s="184"/>
      <c r="AP2" s="263"/>
      <c r="AQ2" s="133"/>
      <c r="AR2" s="184"/>
      <c r="AS2" s="263"/>
      <c r="AT2" s="133"/>
      <c r="AU2" s="184"/>
      <c r="AV2" s="263"/>
      <c r="AW2" s="133"/>
      <c r="AX2" s="184"/>
      <c r="AY2" s="263"/>
      <c r="AZ2" s="133"/>
      <c r="BA2" s="184"/>
      <c r="BB2" s="263"/>
      <c r="BC2" s="133"/>
      <c r="BD2" s="133"/>
      <c r="BE2" s="263"/>
      <c r="BG2" s="184"/>
    </row>
    <row r="3" spans="1:59">
      <c r="A3" s="390">
        <v>45145</v>
      </c>
      <c r="B3" s="140">
        <v>45147</v>
      </c>
      <c r="C3" s="141">
        <v>0.4284722222222222</v>
      </c>
      <c r="D3" s="214">
        <v>2</v>
      </c>
      <c r="E3" s="133" t="s">
        <v>58</v>
      </c>
      <c r="F3" s="133">
        <v>122</v>
      </c>
      <c r="G3" s="147"/>
      <c r="K3" s="263"/>
      <c r="N3" s="228"/>
      <c r="O3" s="133"/>
      <c r="P3" s="143">
        <v>7.59</v>
      </c>
      <c r="Q3" s="133">
        <v>17.2</v>
      </c>
      <c r="R3" s="144">
        <v>26.666666666666689</v>
      </c>
      <c r="T3" s="96"/>
      <c r="X3" s="103"/>
      <c r="Y3" s="255">
        <v>2.31</v>
      </c>
      <c r="AA3" s="417"/>
      <c r="AB3" s="255">
        <v>40.415291529152917</v>
      </c>
      <c r="AC3" s="247"/>
      <c r="AD3" s="424"/>
      <c r="AE3" s="255">
        <v>0.28000000000000003</v>
      </c>
      <c r="AF3" s="247"/>
      <c r="AG3" s="247"/>
      <c r="AH3" s="235">
        <v>19.7</v>
      </c>
      <c r="AI3" s="453"/>
      <c r="AJ3" s="145">
        <v>3.7370000000000001</v>
      </c>
      <c r="AK3" s="145"/>
      <c r="AL3" s="175"/>
      <c r="AM3" s="310">
        <v>322.7</v>
      </c>
      <c r="AN3" s="146"/>
      <c r="AO3" s="311"/>
      <c r="AP3" s="235">
        <v>2.5880000000000001</v>
      </c>
      <c r="AQ3" s="145"/>
      <c r="AR3" s="175"/>
      <c r="AS3" s="235">
        <v>6.3410000000000002</v>
      </c>
      <c r="AT3" s="145"/>
      <c r="AU3" s="175"/>
      <c r="AV3" s="310">
        <v>235</v>
      </c>
      <c r="AW3" s="146"/>
      <c r="AX3" s="311"/>
      <c r="AY3" s="364"/>
      <c r="AZ3" s="297" t="s">
        <v>59</v>
      </c>
      <c r="BA3" s="330">
        <v>0.1</v>
      </c>
      <c r="BB3" s="255">
        <v>0.69799999999999995</v>
      </c>
      <c r="BC3" s="144"/>
      <c r="BD3" s="144"/>
      <c r="BE3" s="263"/>
      <c r="BG3" s="184"/>
    </row>
    <row r="4" spans="1:59" s="148" customFormat="1" ht="16.2">
      <c r="A4" s="391">
        <v>45145</v>
      </c>
      <c r="B4" s="392">
        <v>45147</v>
      </c>
      <c r="C4" s="393">
        <v>0.44513888888888892</v>
      </c>
      <c r="D4" s="394">
        <v>3</v>
      </c>
      <c r="E4" s="148" t="s">
        <v>60</v>
      </c>
      <c r="F4" s="148">
        <v>375</v>
      </c>
      <c r="G4" s="150"/>
      <c r="K4" s="368"/>
      <c r="L4" s="540"/>
      <c r="M4" s="539"/>
      <c r="N4" s="538"/>
      <c r="P4" s="149">
        <v>7.95</v>
      </c>
      <c r="Q4" s="148">
        <v>20.5</v>
      </c>
      <c r="R4" s="278">
        <v>29.000000000000501</v>
      </c>
      <c r="T4" s="98"/>
      <c r="U4" s="257"/>
      <c r="V4" s="257"/>
      <c r="W4" s="257"/>
      <c r="X4" s="476"/>
      <c r="Y4" s="256"/>
      <c r="Z4" s="494" t="s">
        <v>59</v>
      </c>
      <c r="AA4" s="258">
        <v>0.5</v>
      </c>
      <c r="AB4" s="277">
        <v>3.0693069306930698</v>
      </c>
      <c r="AC4" s="425"/>
      <c r="AD4" s="426"/>
      <c r="AE4" s="277">
        <v>1.89</v>
      </c>
      <c r="AF4" s="425"/>
      <c r="AG4" s="425"/>
      <c r="AH4" s="368"/>
      <c r="AI4" s="454" t="s">
        <v>61</v>
      </c>
      <c r="AJ4" s="305">
        <v>5.0999999999999996</v>
      </c>
      <c r="AK4" s="305"/>
      <c r="AL4" s="306"/>
      <c r="AM4" s="319">
        <v>2658</v>
      </c>
      <c r="AN4" s="320"/>
      <c r="AO4" s="321"/>
      <c r="AP4" s="304">
        <v>5.0439999999999996</v>
      </c>
      <c r="AQ4" s="305"/>
      <c r="AR4" s="306"/>
      <c r="AS4" s="304">
        <v>22.11</v>
      </c>
      <c r="AT4" s="305"/>
      <c r="AU4" s="306"/>
      <c r="AV4" s="319">
        <v>422.6</v>
      </c>
      <c r="AW4" s="320"/>
      <c r="AX4" s="321"/>
      <c r="AY4" s="364"/>
      <c r="AZ4" s="297" t="s">
        <v>59</v>
      </c>
      <c r="BA4" s="330">
        <v>0.1</v>
      </c>
      <c r="BB4" s="304">
        <v>3.3079999999999998</v>
      </c>
      <c r="BC4" s="305"/>
      <c r="BD4" s="305"/>
      <c r="BE4" s="368"/>
      <c r="BG4" s="513"/>
    </row>
    <row r="5" spans="1:59">
      <c r="A5" s="390">
        <v>45145</v>
      </c>
      <c r="B5" s="140">
        <v>45147</v>
      </c>
      <c r="C5" s="141">
        <v>0.47152777777777777</v>
      </c>
      <c r="D5" s="214">
        <v>4</v>
      </c>
      <c r="E5" s="133" t="s">
        <v>62</v>
      </c>
      <c r="F5" s="133" t="s">
        <v>63</v>
      </c>
      <c r="G5" s="147"/>
      <c r="K5" s="263"/>
      <c r="N5" s="228"/>
      <c r="O5" s="133"/>
      <c r="P5" s="143">
        <v>7.42</v>
      </c>
      <c r="Q5" s="133">
        <v>155</v>
      </c>
      <c r="R5" s="144">
        <v>177.66666666666708</v>
      </c>
      <c r="T5" s="96"/>
      <c r="X5" s="103"/>
      <c r="Y5" s="255">
        <v>3.14</v>
      </c>
      <c r="AA5" s="417"/>
      <c r="AB5" s="255">
        <v>39.840484048404839</v>
      </c>
      <c r="AC5" s="247"/>
      <c r="AD5" s="424"/>
      <c r="AE5" s="255">
        <v>0.71</v>
      </c>
      <c r="AF5" s="247"/>
      <c r="AG5" s="247"/>
      <c r="AH5" s="235">
        <v>20.2</v>
      </c>
      <c r="AI5" s="453"/>
      <c r="AJ5" s="145">
        <v>1.415</v>
      </c>
      <c r="AK5" s="145"/>
      <c r="AL5" s="175"/>
      <c r="AM5" s="310">
        <v>684.4</v>
      </c>
      <c r="AN5" s="146"/>
      <c r="AO5" s="311"/>
      <c r="AP5" s="235">
        <v>1.478</v>
      </c>
      <c r="AQ5" s="145"/>
      <c r="AR5" s="175"/>
      <c r="AS5" s="235">
        <v>1.804</v>
      </c>
      <c r="AT5" s="145"/>
      <c r="AU5" s="175"/>
      <c r="AV5" s="235">
        <v>77.72</v>
      </c>
      <c r="AW5" s="145"/>
      <c r="AX5" s="175"/>
      <c r="AY5" s="364"/>
      <c r="AZ5" s="297" t="s">
        <v>59</v>
      </c>
      <c r="BA5" s="330">
        <v>0.1</v>
      </c>
      <c r="BB5" s="235">
        <v>6.069</v>
      </c>
      <c r="BC5" s="145"/>
      <c r="BD5" s="145"/>
      <c r="BE5" s="263"/>
      <c r="BG5" s="184"/>
    </row>
    <row r="6" spans="1:59">
      <c r="A6" s="390">
        <v>45145</v>
      </c>
      <c r="B6" s="140">
        <v>45147</v>
      </c>
      <c r="C6" s="141">
        <v>0.48749999999999999</v>
      </c>
      <c r="D6" s="214">
        <v>5</v>
      </c>
      <c r="E6" s="133" t="s">
        <v>64</v>
      </c>
      <c r="F6" s="133">
        <v>340</v>
      </c>
      <c r="G6" s="147"/>
      <c r="K6" s="263"/>
      <c r="N6" s="228"/>
      <c r="O6" s="133"/>
      <c r="P6" s="143">
        <v>7.37</v>
      </c>
      <c r="Q6" s="133">
        <v>42.7</v>
      </c>
      <c r="R6" s="144">
        <v>12.999999999999309</v>
      </c>
      <c r="T6" s="96"/>
      <c r="X6" s="103"/>
      <c r="Y6" s="255">
        <v>1.06</v>
      </c>
      <c r="AA6" s="417"/>
      <c r="AB6" s="255">
        <v>32.535753575357532</v>
      </c>
      <c r="AC6" s="247"/>
      <c r="AD6" s="424"/>
      <c r="AE6" s="255">
        <v>0.24</v>
      </c>
      <c r="AF6" s="247"/>
      <c r="AG6" s="247"/>
      <c r="AH6" s="235">
        <v>16.7</v>
      </c>
      <c r="AI6" s="453"/>
      <c r="AJ6" s="145">
        <v>2.46</v>
      </c>
      <c r="AK6" s="145"/>
      <c r="AL6" s="175"/>
      <c r="AM6" s="310">
        <v>595.1</v>
      </c>
      <c r="AN6" s="146"/>
      <c r="AO6" s="311"/>
      <c r="AP6" s="235">
        <v>1.875</v>
      </c>
      <c r="AQ6" s="145"/>
      <c r="AR6" s="175"/>
      <c r="AS6" s="235">
        <v>5.9240000000000004</v>
      </c>
      <c r="AT6" s="145"/>
      <c r="AU6" s="175"/>
      <c r="AV6" s="310">
        <v>233.5</v>
      </c>
      <c r="AW6" s="146"/>
      <c r="AX6" s="311"/>
      <c r="AY6" s="364"/>
      <c r="AZ6" s="297" t="s">
        <v>59</v>
      </c>
      <c r="BA6" s="330">
        <v>0.1</v>
      </c>
      <c r="BB6" s="255">
        <v>0.92200000000000004</v>
      </c>
      <c r="BC6" s="144"/>
      <c r="BD6" s="144"/>
      <c r="BE6" s="263"/>
      <c r="BG6" s="184"/>
    </row>
    <row r="7" spans="1:59">
      <c r="A7" s="390">
        <v>45145</v>
      </c>
      <c r="B7" s="140">
        <v>45147</v>
      </c>
      <c r="C7" s="141">
        <v>0.56736111111111109</v>
      </c>
      <c r="D7" s="214">
        <v>6</v>
      </c>
      <c r="E7" s="133" t="s">
        <v>65</v>
      </c>
      <c r="F7" s="133" t="s">
        <v>66</v>
      </c>
      <c r="G7" s="147"/>
      <c r="K7" s="263"/>
      <c r="N7" s="228"/>
      <c r="O7" s="133"/>
      <c r="P7" s="143">
        <v>7.46</v>
      </c>
      <c r="Q7" s="133">
        <v>57.7</v>
      </c>
      <c r="R7" s="144">
        <v>49.333333333332341</v>
      </c>
      <c r="T7" s="96"/>
      <c r="X7" s="103"/>
      <c r="Y7" s="255">
        <v>0.93</v>
      </c>
      <c r="AA7" s="417"/>
      <c r="AB7" s="255">
        <v>16.284378437843788</v>
      </c>
      <c r="AC7" s="247"/>
      <c r="AD7" s="424"/>
      <c r="AE7" s="255">
        <v>0.39</v>
      </c>
      <c r="AF7" s="247"/>
      <c r="AG7" s="247"/>
      <c r="AH7" s="235">
        <v>11</v>
      </c>
      <c r="AI7" s="453"/>
      <c r="AJ7" s="145">
        <v>1.573</v>
      </c>
      <c r="AK7" s="145"/>
      <c r="AL7" s="175"/>
      <c r="AM7" s="310">
        <v>617.29999999999995</v>
      </c>
      <c r="AN7" s="146"/>
      <c r="AO7" s="311"/>
      <c r="AP7" s="235">
        <v>1.9630000000000001</v>
      </c>
      <c r="AQ7" s="145"/>
      <c r="AR7" s="175"/>
      <c r="AS7" s="235">
        <v>7.2839999999999998</v>
      </c>
      <c r="AT7" s="145"/>
      <c r="AU7" s="175"/>
      <c r="AV7" s="310">
        <v>253.8</v>
      </c>
      <c r="AW7" s="146"/>
      <c r="AX7" s="311"/>
      <c r="AY7" s="364"/>
      <c r="AZ7" s="297" t="s">
        <v>59</v>
      </c>
      <c r="BA7" s="330">
        <v>0.1</v>
      </c>
      <c r="BB7" s="235">
        <v>2.1869999999999998</v>
      </c>
      <c r="BC7" s="145"/>
      <c r="BD7" s="145"/>
      <c r="BE7" s="263"/>
      <c r="BG7" s="184"/>
    </row>
    <row r="8" spans="1:59">
      <c r="A8" s="390">
        <v>45145</v>
      </c>
      <c r="B8" s="140">
        <v>45147</v>
      </c>
      <c r="C8" s="141">
        <v>0.58611111111111114</v>
      </c>
      <c r="D8" s="214">
        <v>7</v>
      </c>
      <c r="E8" s="133" t="s">
        <v>67</v>
      </c>
      <c r="F8" s="133" t="s">
        <v>129</v>
      </c>
      <c r="G8" s="147"/>
      <c r="K8" s="263"/>
      <c r="N8" s="228"/>
      <c r="O8" s="133"/>
      <c r="P8" s="143">
        <v>7.26</v>
      </c>
      <c r="Q8" s="133">
        <v>18.2</v>
      </c>
      <c r="R8" s="144">
        <v>10.333333333333675</v>
      </c>
      <c r="T8" s="96"/>
      <c r="X8" s="103"/>
      <c r="Y8" s="255">
        <v>0.76</v>
      </c>
      <c r="AA8" s="417"/>
      <c r="AB8" s="255">
        <v>16.270627062706271</v>
      </c>
      <c r="AC8" s="247"/>
      <c r="AD8" s="424"/>
      <c r="AE8" s="255">
        <v>3</v>
      </c>
      <c r="AF8" s="247"/>
      <c r="AG8" s="247"/>
      <c r="AH8" s="255">
        <v>4.8</v>
      </c>
      <c r="AI8" s="424"/>
      <c r="AJ8" s="144">
        <v>0.96099999999999997</v>
      </c>
      <c r="AK8" s="144"/>
      <c r="AL8" s="276"/>
      <c r="AM8" s="310">
        <v>339.6</v>
      </c>
      <c r="AN8" s="146"/>
      <c r="AO8" s="311"/>
      <c r="AP8" s="235">
        <v>1.8129999999999999</v>
      </c>
      <c r="AQ8" s="145"/>
      <c r="AR8" s="175"/>
      <c r="AS8" s="235">
        <v>8.8379999999999992</v>
      </c>
      <c r="AT8" s="145"/>
      <c r="AU8" s="175"/>
      <c r="AV8" s="310">
        <v>125.3</v>
      </c>
      <c r="AW8" s="146"/>
      <c r="AX8" s="311"/>
      <c r="AY8" s="364"/>
      <c r="AZ8" s="297" t="s">
        <v>59</v>
      </c>
      <c r="BA8" s="330">
        <v>0.1</v>
      </c>
      <c r="BB8" s="235">
        <v>2.2519999999999998</v>
      </c>
      <c r="BC8" s="145"/>
      <c r="BD8" s="145"/>
      <c r="BE8" s="263"/>
      <c r="BG8" s="184"/>
    </row>
    <row r="9" spans="1:59">
      <c r="A9" s="390">
        <v>45145</v>
      </c>
      <c r="B9" s="140">
        <v>45147</v>
      </c>
      <c r="C9" s="141">
        <v>0.6069444444444444</v>
      </c>
      <c r="D9" s="214">
        <v>8</v>
      </c>
      <c r="E9" s="133" t="s">
        <v>68</v>
      </c>
      <c r="F9" s="133">
        <v>23</v>
      </c>
      <c r="G9" s="147"/>
      <c r="K9" s="263"/>
      <c r="N9" s="228"/>
      <c r="O9" s="133"/>
      <c r="P9" s="143">
        <v>8.2799999999999994</v>
      </c>
      <c r="Q9" s="133">
        <v>42.8</v>
      </c>
      <c r="R9" s="144">
        <v>17.666666666666941</v>
      </c>
      <c r="T9" s="96"/>
      <c r="X9" s="103"/>
      <c r="Y9" s="255">
        <v>1.85</v>
      </c>
      <c r="AA9" s="417"/>
      <c r="AB9" s="255">
        <v>11.98019801980198</v>
      </c>
      <c r="AC9" s="247"/>
      <c r="AD9" s="424"/>
      <c r="AE9" s="255">
        <v>0.28000000000000003</v>
      </c>
      <c r="AF9" s="247"/>
      <c r="AG9" s="247"/>
      <c r="AH9" s="235">
        <v>17.899999999999999</v>
      </c>
      <c r="AI9" s="453"/>
      <c r="AJ9" s="144">
        <v>0.83099999999999996</v>
      </c>
      <c r="AK9" s="144"/>
      <c r="AL9" s="276"/>
      <c r="AM9" s="310">
        <v>211.3</v>
      </c>
      <c r="AN9" s="146"/>
      <c r="AO9" s="311"/>
      <c r="AP9" s="235">
        <v>1.2370000000000001</v>
      </c>
      <c r="AQ9" s="145"/>
      <c r="AR9" s="175"/>
      <c r="AS9" s="235">
        <v>7.4550000000000001</v>
      </c>
      <c r="AT9" s="145"/>
      <c r="AU9" s="175"/>
      <c r="AV9" s="235">
        <v>76.709999999999994</v>
      </c>
      <c r="AW9" s="145"/>
      <c r="AX9" s="175"/>
      <c r="AY9" s="364"/>
      <c r="AZ9" s="297" t="s">
        <v>59</v>
      </c>
      <c r="BA9" s="330">
        <v>0.1</v>
      </c>
      <c r="BB9" s="235">
        <v>1.3580000000000001</v>
      </c>
      <c r="BC9" s="145"/>
      <c r="BD9" s="145"/>
      <c r="BE9" s="263"/>
      <c r="BG9" s="184"/>
    </row>
    <row r="10" spans="1:59">
      <c r="A10" s="390">
        <v>45145</v>
      </c>
      <c r="B10" s="140">
        <v>45147</v>
      </c>
      <c r="C10" s="141">
        <v>0.6069444444444444</v>
      </c>
      <c r="D10" s="214">
        <v>9</v>
      </c>
      <c r="E10" s="133" t="s">
        <v>68</v>
      </c>
      <c r="F10" s="133">
        <v>296</v>
      </c>
      <c r="G10" s="147"/>
      <c r="K10" s="263"/>
      <c r="N10" s="228"/>
      <c r="O10" s="133"/>
      <c r="P10" s="143">
        <v>7.08</v>
      </c>
      <c r="Q10" s="133">
        <v>50.5</v>
      </c>
      <c r="R10" s="144">
        <v>18.000000000000977</v>
      </c>
      <c r="T10" s="96"/>
      <c r="X10" s="103"/>
      <c r="Y10" s="255">
        <v>1.97</v>
      </c>
      <c r="AA10" s="417"/>
      <c r="AB10" s="255">
        <v>36.672167216721675</v>
      </c>
      <c r="AC10" s="247"/>
      <c r="AD10" s="424"/>
      <c r="AE10" s="255">
        <v>0.27</v>
      </c>
      <c r="AF10" s="247"/>
      <c r="AG10" s="247"/>
      <c r="AH10" s="235">
        <v>18.100000000000001</v>
      </c>
      <c r="AI10" s="453"/>
      <c r="AJ10" s="144">
        <v>0.80400000000000005</v>
      </c>
      <c r="AK10" s="144"/>
      <c r="AL10" s="276"/>
      <c r="AM10" s="310">
        <v>274.3</v>
      </c>
      <c r="AN10" s="146"/>
      <c r="AO10" s="311"/>
      <c r="AP10" s="235">
        <v>1.534</v>
      </c>
      <c r="AQ10" s="145"/>
      <c r="AR10" s="175"/>
      <c r="AS10" s="235">
        <v>13.24</v>
      </c>
      <c r="AT10" s="145"/>
      <c r="AU10" s="175"/>
      <c r="AV10" s="310">
        <v>154</v>
      </c>
      <c r="AW10" s="146"/>
      <c r="AX10" s="311"/>
      <c r="AY10" s="364"/>
      <c r="AZ10" s="297" t="s">
        <v>59</v>
      </c>
      <c r="BA10" s="330">
        <v>0.1</v>
      </c>
      <c r="BB10" s="235">
        <v>1.4530000000000001</v>
      </c>
      <c r="BC10" s="145"/>
      <c r="BD10" s="145"/>
      <c r="BE10" s="263"/>
      <c r="BG10" s="184"/>
    </row>
    <row r="11" spans="1:59">
      <c r="A11" s="395">
        <v>45145</v>
      </c>
      <c r="B11" s="396">
        <v>45147</v>
      </c>
      <c r="C11" s="397">
        <v>0.13402777777777777</v>
      </c>
      <c r="D11" s="398">
        <v>10</v>
      </c>
      <c r="E11" s="275" t="s">
        <v>69</v>
      </c>
      <c r="F11" s="275">
        <v>1</v>
      </c>
      <c r="G11" s="399"/>
      <c r="H11" s="275"/>
      <c r="I11" s="275"/>
      <c r="J11" s="275"/>
      <c r="K11" s="317"/>
      <c r="L11" s="383"/>
      <c r="M11" s="518"/>
      <c r="N11" s="381"/>
      <c r="O11" s="275"/>
      <c r="P11" s="400">
        <v>7.75</v>
      </c>
      <c r="Q11" s="275">
        <v>55.8</v>
      </c>
      <c r="R11" s="295">
        <v>24.000000000000316</v>
      </c>
      <c r="S11" s="275"/>
      <c r="T11" s="401"/>
      <c r="U11" s="402"/>
      <c r="V11" s="402"/>
      <c r="W11" s="402"/>
      <c r="X11" s="477"/>
      <c r="Y11" s="294">
        <v>2.65</v>
      </c>
      <c r="Z11" s="495"/>
      <c r="AA11" s="418"/>
      <c r="AB11" s="294">
        <v>38.671617161716171</v>
      </c>
      <c r="AC11" s="427"/>
      <c r="AD11" s="428"/>
      <c r="AE11" s="294">
        <v>0.28999999999999998</v>
      </c>
      <c r="AF11" s="427"/>
      <c r="AG11" s="427"/>
      <c r="AH11" s="316">
        <v>18.3</v>
      </c>
      <c r="AI11" s="455"/>
      <c r="AJ11" s="295">
        <v>0.67800000000000005</v>
      </c>
      <c r="AK11" s="295"/>
      <c r="AL11" s="296"/>
      <c r="AM11" s="362">
        <v>236.7</v>
      </c>
      <c r="AN11" s="178"/>
      <c r="AO11" s="363"/>
      <c r="AP11" s="316">
        <v>1.413</v>
      </c>
      <c r="AQ11" s="177"/>
      <c r="AR11" s="179"/>
      <c r="AS11" s="316">
        <v>13.44</v>
      </c>
      <c r="AT11" s="177"/>
      <c r="AU11" s="179"/>
      <c r="AV11" s="316">
        <v>73.930000000000007</v>
      </c>
      <c r="AW11" s="177"/>
      <c r="AX11" s="179"/>
      <c r="AY11" s="364"/>
      <c r="AZ11" s="297" t="s">
        <v>59</v>
      </c>
      <c r="BA11" s="330">
        <v>0.1</v>
      </c>
      <c r="BB11" s="316">
        <v>1.077</v>
      </c>
      <c r="BC11" s="177"/>
      <c r="BD11" s="177"/>
      <c r="BE11" s="317"/>
      <c r="BF11" s="275"/>
      <c r="BG11" s="318"/>
    </row>
    <row r="12" spans="1:59" ht="16.2">
      <c r="A12" s="239">
        <v>45195</v>
      </c>
      <c r="B12" s="140">
        <v>45203</v>
      </c>
      <c r="C12" s="141">
        <v>0.34722222222222227</v>
      </c>
      <c r="D12" s="214">
        <v>1</v>
      </c>
      <c r="E12" s="160" t="s">
        <v>70</v>
      </c>
      <c r="F12" s="160" t="s">
        <v>71</v>
      </c>
      <c r="G12" s="244" t="s">
        <v>72</v>
      </c>
      <c r="H12" s="160"/>
      <c r="I12" s="160"/>
      <c r="J12" s="160"/>
      <c r="K12" s="289"/>
      <c r="L12" s="534"/>
      <c r="M12" s="533"/>
      <c r="N12" s="532"/>
      <c r="O12" s="160"/>
      <c r="P12" s="161">
        <v>8.4</v>
      </c>
      <c r="Q12" s="159">
        <v>51.1</v>
      </c>
      <c r="R12" s="162">
        <v>0.99999999999988987</v>
      </c>
      <c r="S12" s="217" t="s">
        <v>73</v>
      </c>
      <c r="T12" s="104">
        <v>0.1</v>
      </c>
      <c r="U12" s="105">
        <v>4</v>
      </c>
      <c r="V12" s="106">
        <f>U12/T12*100</f>
        <v>4000</v>
      </c>
      <c r="W12" s="106" t="s">
        <v>59</v>
      </c>
      <c r="X12" s="254">
        <v>20000</v>
      </c>
      <c r="Y12" s="413"/>
      <c r="Z12" s="496" t="s">
        <v>59</v>
      </c>
      <c r="AA12" s="419">
        <v>0.05</v>
      </c>
      <c r="AB12" s="280">
        <v>4.812981298129812E-2</v>
      </c>
      <c r="AC12" s="429"/>
      <c r="AD12" s="430"/>
      <c r="AE12" s="286">
        <v>0.89</v>
      </c>
      <c r="AF12" s="448"/>
      <c r="AG12" s="448"/>
      <c r="AH12" s="514"/>
      <c r="AI12" s="456" t="s">
        <v>61</v>
      </c>
      <c r="AJ12" s="163">
        <v>0.29599999999999999</v>
      </c>
      <c r="AK12" s="163"/>
      <c r="AL12" s="298"/>
      <c r="AM12" s="324">
        <v>205.8</v>
      </c>
      <c r="AN12" s="164"/>
      <c r="AO12" s="325"/>
      <c r="AP12" s="309">
        <v>0.96299999999999997</v>
      </c>
      <c r="AQ12" s="163"/>
      <c r="AR12" s="298"/>
      <c r="AS12" s="309">
        <v>0.1</v>
      </c>
      <c r="AT12" s="163"/>
      <c r="AU12" s="298"/>
      <c r="AV12" s="324">
        <v>217.3</v>
      </c>
      <c r="AW12" s="164"/>
      <c r="AX12" s="325"/>
      <c r="AY12" s="373"/>
      <c r="AZ12" s="374" t="s">
        <v>59</v>
      </c>
      <c r="BA12" s="472">
        <v>0.1</v>
      </c>
      <c r="BB12" s="309">
        <v>0.34699999999999998</v>
      </c>
      <c r="BC12" s="163"/>
      <c r="BD12" s="163"/>
      <c r="BE12" s="263"/>
      <c r="BG12" s="184"/>
    </row>
    <row r="13" spans="1:59" ht="16.2">
      <c r="A13" s="239">
        <v>45195</v>
      </c>
      <c r="B13" s="140">
        <v>45203</v>
      </c>
      <c r="C13" s="141">
        <v>0.36249999999999999</v>
      </c>
      <c r="D13" s="214">
        <v>2</v>
      </c>
      <c r="E13" s="133" t="s">
        <v>74</v>
      </c>
      <c r="F13" s="133" t="s">
        <v>75</v>
      </c>
      <c r="G13" s="147"/>
      <c r="K13" s="263"/>
      <c r="N13" s="228"/>
      <c r="O13" s="133"/>
      <c r="P13" s="143">
        <v>7.77</v>
      </c>
      <c r="Q13" s="133">
        <v>68.5</v>
      </c>
      <c r="R13" s="144">
        <v>13.333333333333345</v>
      </c>
      <c r="S13" s="215" t="s">
        <v>76</v>
      </c>
      <c r="T13" s="96">
        <v>1E-3</v>
      </c>
      <c r="U13" s="102" t="s">
        <v>77</v>
      </c>
      <c r="V13" s="206">
        <v>8000000</v>
      </c>
      <c r="W13" s="103" t="s">
        <v>78</v>
      </c>
      <c r="X13" s="206">
        <v>8000000</v>
      </c>
      <c r="Y13" s="255">
        <v>1.42</v>
      </c>
      <c r="Z13" s="497"/>
      <c r="AA13" s="417"/>
      <c r="AB13" s="255">
        <v>19.042904290429043</v>
      </c>
      <c r="AC13" s="247"/>
      <c r="AD13" s="424"/>
      <c r="AE13" s="259"/>
      <c r="AF13" s="247" t="s">
        <v>59</v>
      </c>
      <c r="AG13" s="247">
        <v>0.2</v>
      </c>
      <c r="AH13" s="235">
        <v>11.1</v>
      </c>
      <c r="AI13" s="453"/>
      <c r="AJ13" s="144">
        <v>0.42399999999999999</v>
      </c>
      <c r="AK13" s="144"/>
      <c r="AL13" s="276"/>
      <c r="AM13" s="310">
        <v>217.9</v>
      </c>
      <c r="AN13" s="146"/>
      <c r="AO13" s="311"/>
      <c r="AP13" s="235">
        <v>1.2789999999999999</v>
      </c>
      <c r="AQ13" s="145"/>
      <c r="AR13" s="175"/>
      <c r="AS13" s="235">
        <v>9.3279999999999994</v>
      </c>
      <c r="AT13" s="145"/>
      <c r="AU13" s="175"/>
      <c r="AV13" s="235">
        <v>87.8</v>
      </c>
      <c r="AW13" s="145"/>
      <c r="AX13" s="175"/>
      <c r="AY13" s="235">
        <v>1.554</v>
      </c>
      <c r="AZ13" s="145"/>
      <c r="BA13" s="175"/>
      <c r="BB13" s="235">
        <v>2.129</v>
      </c>
      <c r="BC13" s="145"/>
      <c r="BD13" s="145"/>
      <c r="BE13" s="263"/>
      <c r="BG13" s="184"/>
    </row>
    <row r="14" spans="1:59" ht="16.2">
      <c r="A14" s="239">
        <v>45195</v>
      </c>
      <c r="B14" s="140">
        <v>45203</v>
      </c>
      <c r="C14" s="141">
        <v>0.40625</v>
      </c>
      <c r="D14" s="214">
        <v>3</v>
      </c>
      <c r="E14" s="133" t="s">
        <v>64</v>
      </c>
      <c r="F14" s="216">
        <v>340</v>
      </c>
      <c r="G14" s="147"/>
      <c r="K14" s="263"/>
      <c r="N14" s="228"/>
      <c r="O14" s="133"/>
      <c r="P14" s="143">
        <v>7.68</v>
      </c>
      <c r="Q14" s="133">
        <v>101</v>
      </c>
      <c r="R14" s="144">
        <v>66.666666666666728</v>
      </c>
      <c r="S14" s="215" t="s">
        <v>76</v>
      </c>
      <c r="T14" s="96">
        <v>1E-3</v>
      </c>
      <c r="U14" s="102" t="s">
        <v>77</v>
      </c>
      <c r="V14" s="206">
        <v>8000000</v>
      </c>
      <c r="W14" s="103" t="s">
        <v>78</v>
      </c>
      <c r="X14" s="206">
        <v>8000000</v>
      </c>
      <c r="Y14" s="255">
        <v>1.93</v>
      </c>
      <c r="Z14" s="497"/>
      <c r="AA14" s="417"/>
      <c r="AB14" s="255">
        <v>47.268976897689768</v>
      </c>
      <c r="AC14" s="247"/>
      <c r="AD14" s="424"/>
      <c r="AE14" s="259"/>
      <c r="AF14" s="247" t="s">
        <v>59</v>
      </c>
      <c r="AG14" s="247">
        <v>0.2</v>
      </c>
      <c r="AH14" s="235">
        <v>19.600000000000001</v>
      </c>
      <c r="AI14" s="453"/>
      <c r="AJ14" s="145">
        <v>1.0629999999999999</v>
      </c>
      <c r="AK14" s="145"/>
      <c r="AL14" s="175"/>
      <c r="AM14" s="310">
        <v>168.1</v>
      </c>
      <c r="AN14" s="146"/>
      <c r="AO14" s="311"/>
      <c r="AP14" s="235">
        <v>2.1779999999999999</v>
      </c>
      <c r="AQ14" s="145"/>
      <c r="AR14" s="175"/>
      <c r="AS14" s="235">
        <v>9.7349999999999994</v>
      </c>
      <c r="AT14" s="145"/>
      <c r="AU14" s="175"/>
      <c r="AV14" s="235">
        <v>80.180000000000007</v>
      </c>
      <c r="AW14" s="145"/>
      <c r="AX14" s="175"/>
      <c r="AY14" s="255">
        <v>0.1</v>
      </c>
      <c r="AZ14" s="144"/>
      <c r="BA14" s="276"/>
      <c r="BB14" s="235">
        <v>4.4589999999999996</v>
      </c>
      <c r="BC14" s="145"/>
      <c r="BD14" s="145"/>
      <c r="BE14" s="263"/>
      <c r="BG14" s="184"/>
    </row>
    <row r="15" spans="1:59" ht="16.2">
      <c r="A15" s="239">
        <v>45195</v>
      </c>
      <c r="B15" s="140">
        <v>45203</v>
      </c>
      <c r="C15" s="141">
        <v>0.42708333333333331</v>
      </c>
      <c r="D15" s="214">
        <v>4</v>
      </c>
      <c r="E15" s="133" t="s">
        <v>62</v>
      </c>
      <c r="F15" s="216" t="s">
        <v>63</v>
      </c>
      <c r="G15" s="147"/>
      <c r="K15" s="263"/>
      <c r="N15" s="228"/>
      <c r="O15" s="133"/>
      <c r="P15" s="143">
        <v>7.99</v>
      </c>
      <c r="Q15" s="133">
        <v>155</v>
      </c>
      <c r="R15" s="144">
        <v>69.999999999998948</v>
      </c>
      <c r="S15" s="215" t="s">
        <v>76</v>
      </c>
      <c r="T15" s="96">
        <v>1E-3</v>
      </c>
      <c r="U15" s="102" t="s">
        <v>77</v>
      </c>
      <c r="V15" s="206">
        <v>8000000</v>
      </c>
      <c r="W15" s="103" t="s">
        <v>78</v>
      </c>
      <c r="X15" s="206">
        <v>8000000</v>
      </c>
      <c r="Y15" s="255">
        <v>5.1100000000000003</v>
      </c>
      <c r="Z15" s="497"/>
      <c r="AA15" s="417"/>
      <c r="AB15" s="255">
        <v>54.499449944994502</v>
      </c>
      <c r="AC15" s="247"/>
      <c r="AD15" s="424"/>
      <c r="AE15" s="259"/>
      <c r="AF15" s="247" t="s">
        <v>59</v>
      </c>
      <c r="AG15" s="247">
        <v>0.2</v>
      </c>
      <c r="AH15" s="235">
        <v>20.8</v>
      </c>
      <c r="AI15" s="453"/>
      <c r="AJ15" s="133"/>
      <c r="AK15" s="133"/>
      <c r="AL15" s="184"/>
      <c r="AM15" s="310"/>
      <c r="AN15" s="146"/>
      <c r="AO15" s="311"/>
      <c r="AP15" s="235"/>
      <c r="AQ15" s="145"/>
      <c r="AR15" s="175"/>
      <c r="AS15" s="235"/>
      <c r="AT15" s="145"/>
      <c r="AU15" s="175"/>
      <c r="AV15" s="235"/>
      <c r="AW15" s="145"/>
      <c r="AX15" s="175"/>
      <c r="AY15" s="263"/>
      <c r="AZ15" s="133"/>
      <c r="BA15" s="184"/>
      <c r="BB15" s="235"/>
      <c r="BC15" s="145"/>
      <c r="BD15" s="145"/>
      <c r="BE15" s="263"/>
      <c r="BG15" s="184"/>
    </row>
    <row r="16" spans="1:59">
      <c r="A16" s="239">
        <v>45195</v>
      </c>
      <c r="B16" s="140">
        <v>45203</v>
      </c>
      <c r="C16" s="141">
        <v>0.45069444444444445</v>
      </c>
      <c r="D16" s="214">
        <v>5</v>
      </c>
      <c r="E16" s="133" t="s">
        <v>79</v>
      </c>
      <c r="F16" s="216">
        <v>338</v>
      </c>
      <c r="G16" s="147"/>
      <c r="K16" s="263"/>
      <c r="N16" s="228"/>
      <c r="O16" s="133"/>
      <c r="P16" s="143">
        <v>7.65</v>
      </c>
      <c r="Q16" s="133">
        <v>163</v>
      </c>
      <c r="R16" s="144">
        <v>65.666666666666842</v>
      </c>
      <c r="S16" s="157">
        <v>14100000</v>
      </c>
      <c r="T16" s="96">
        <v>1E-3</v>
      </c>
      <c r="U16" s="102">
        <v>141</v>
      </c>
      <c r="V16" s="103">
        <f>U16/T16*100</f>
        <v>14100000</v>
      </c>
      <c r="W16" s="103" t="s">
        <v>78</v>
      </c>
      <c r="X16" s="206">
        <v>8000001</v>
      </c>
      <c r="Y16" s="255">
        <v>1.81</v>
      </c>
      <c r="Z16" s="497"/>
      <c r="AA16" s="417"/>
      <c r="AB16" s="255">
        <v>44.744224422442251</v>
      </c>
      <c r="AC16" s="247"/>
      <c r="AD16" s="424"/>
      <c r="AE16" s="259"/>
      <c r="AF16" s="247" t="s">
        <v>59</v>
      </c>
      <c r="AG16" s="247">
        <v>0.2</v>
      </c>
      <c r="AH16" s="235">
        <v>17.8</v>
      </c>
      <c r="AI16" s="453"/>
      <c r="AJ16" s="144">
        <v>0.38500000000000001</v>
      </c>
      <c r="AK16" s="144"/>
      <c r="AL16" s="276"/>
      <c r="AM16" s="310">
        <v>166.3</v>
      </c>
      <c r="AN16" s="146"/>
      <c r="AO16" s="311"/>
      <c r="AP16" s="235">
        <v>1.2250000000000001</v>
      </c>
      <c r="AQ16" s="145"/>
      <c r="AR16" s="175"/>
      <c r="AS16" s="235">
        <v>9.4559999999999995</v>
      </c>
      <c r="AT16" s="145"/>
      <c r="AU16" s="175"/>
      <c r="AV16" s="235">
        <v>80.94</v>
      </c>
      <c r="AW16" s="145"/>
      <c r="AX16" s="175"/>
      <c r="AY16" s="255">
        <v>0.1</v>
      </c>
      <c r="AZ16" s="144"/>
      <c r="BA16" s="276"/>
      <c r="BB16" s="235">
        <v>1.1719999999999999</v>
      </c>
      <c r="BC16" s="145"/>
      <c r="BD16" s="145"/>
      <c r="BE16" s="263"/>
      <c r="BG16" s="184"/>
    </row>
    <row r="17" spans="1:59">
      <c r="A17" s="239">
        <v>45195</v>
      </c>
      <c r="B17" s="140">
        <v>45203</v>
      </c>
      <c r="C17" s="141">
        <v>0.47569444444444442</v>
      </c>
      <c r="D17" s="214">
        <v>6</v>
      </c>
      <c r="E17" s="133" t="s">
        <v>80</v>
      </c>
      <c r="F17" s="216" t="s">
        <v>81</v>
      </c>
      <c r="G17" s="147"/>
      <c r="K17" s="263"/>
      <c r="N17" s="228"/>
      <c r="O17" s="133"/>
      <c r="P17" s="143">
        <v>8.08</v>
      </c>
      <c r="Q17" s="133">
        <v>140</v>
      </c>
      <c r="R17" s="144">
        <v>56.333333333333051</v>
      </c>
      <c r="S17" s="158">
        <v>4000000</v>
      </c>
      <c r="T17" s="96">
        <v>1E-3</v>
      </c>
      <c r="U17" s="102">
        <v>40</v>
      </c>
      <c r="V17" s="103">
        <f>U17/T17*100</f>
        <v>4000000</v>
      </c>
      <c r="W17" s="103"/>
      <c r="X17" s="207" t="s">
        <v>82</v>
      </c>
      <c r="Y17" s="255">
        <v>1.29</v>
      </c>
      <c r="Z17" s="497"/>
      <c r="AA17" s="417"/>
      <c r="AB17" s="255">
        <v>37.03245324532454</v>
      </c>
      <c r="AC17" s="247"/>
      <c r="AD17" s="424"/>
      <c r="AE17" s="259"/>
      <c r="AF17" s="247" t="s">
        <v>59</v>
      </c>
      <c r="AG17" s="247">
        <v>0.2</v>
      </c>
      <c r="AH17" s="235">
        <v>15.6</v>
      </c>
      <c r="AI17" s="453"/>
      <c r="AJ17" s="144">
        <v>0.41199999999999998</v>
      </c>
      <c r="AK17" s="144"/>
      <c r="AL17" s="276"/>
      <c r="AM17" s="310">
        <v>155.30000000000001</v>
      </c>
      <c r="AN17" s="146"/>
      <c r="AO17" s="311"/>
      <c r="AP17" s="235">
        <v>1.0940000000000001</v>
      </c>
      <c r="AQ17" s="145"/>
      <c r="AR17" s="175"/>
      <c r="AS17" s="235">
        <v>4.7610000000000001</v>
      </c>
      <c r="AT17" s="145"/>
      <c r="AU17" s="175"/>
      <c r="AV17" s="310">
        <v>100.6</v>
      </c>
      <c r="AW17" s="146"/>
      <c r="AX17" s="311"/>
      <c r="AY17" s="255">
        <v>0.1</v>
      </c>
      <c r="AZ17" s="144"/>
      <c r="BA17" s="276"/>
      <c r="BB17" s="235">
        <v>1.72</v>
      </c>
      <c r="BC17" s="145"/>
      <c r="BD17" s="145"/>
      <c r="BE17" s="263"/>
      <c r="BG17" s="184"/>
    </row>
    <row r="18" spans="1:59">
      <c r="A18" s="239">
        <v>45195</v>
      </c>
      <c r="B18" s="140">
        <v>45203</v>
      </c>
      <c r="C18" s="141">
        <v>0.50138888888888888</v>
      </c>
      <c r="D18" s="214">
        <v>7</v>
      </c>
      <c r="E18" s="133" t="s">
        <v>83</v>
      </c>
      <c r="F18" s="216">
        <v>333</v>
      </c>
      <c r="G18" s="147"/>
      <c r="K18" s="263"/>
      <c r="N18" s="228"/>
      <c r="O18" s="133"/>
      <c r="P18" s="143">
        <v>7.82</v>
      </c>
      <c r="Q18" s="133">
        <v>108</v>
      </c>
      <c r="R18" s="144">
        <v>62.333333333333862</v>
      </c>
      <c r="S18" s="158">
        <v>8166666.666666667</v>
      </c>
      <c r="T18" s="96">
        <v>1E-3</v>
      </c>
      <c r="U18" s="102">
        <v>82</v>
      </c>
      <c r="V18" s="103">
        <f>U18/T18*100</f>
        <v>8200000</v>
      </c>
      <c r="W18" s="103" t="s">
        <v>78</v>
      </c>
      <c r="X18" s="206">
        <v>8000001</v>
      </c>
      <c r="Y18" s="255">
        <v>0.7</v>
      </c>
      <c r="Z18" s="497"/>
      <c r="AA18" s="417"/>
      <c r="AB18" s="255">
        <v>23.481848184818482</v>
      </c>
      <c r="AC18" s="247"/>
      <c r="AD18" s="424"/>
      <c r="AE18" s="259"/>
      <c r="AF18" s="247" t="s">
        <v>59</v>
      </c>
      <c r="AG18" s="247">
        <v>0.2</v>
      </c>
      <c r="AH18" s="255">
        <v>7.85</v>
      </c>
      <c r="AI18" s="424"/>
      <c r="AJ18" s="133"/>
      <c r="AK18" s="133"/>
      <c r="AL18" s="184"/>
      <c r="AM18" s="310"/>
      <c r="AN18" s="146"/>
      <c r="AO18" s="311"/>
      <c r="AP18" s="235"/>
      <c r="AQ18" s="145"/>
      <c r="AR18" s="175"/>
      <c r="AS18" s="235"/>
      <c r="AT18" s="145"/>
      <c r="AU18" s="175"/>
      <c r="AV18" s="263"/>
      <c r="AW18" s="133"/>
      <c r="AX18" s="184"/>
      <c r="AY18" s="263"/>
      <c r="AZ18" s="133"/>
      <c r="BA18" s="184"/>
      <c r="BB18" s="235"/>
      <c r="BC18" s="145"/>
      <c r="BD18" s="145"/>
      <c r="BE18" s="263"/>
      <c r="BG18" s="184"/>
    </row>
    <row r="19" spans="1:59">
      <c r="A19" s="239">
        <v>45195</v>
      </c>
      <c r="B19" s="140">
        <v>45203</v>
      </c>
      <c r="C19" s="141">
        <v>0.52777777777777779</v>
      </c>
      <c r="D19" s="214">
        <v>8</v>
      </c>
      <c r="E19" s="133" t="s">
        <v>84</v>
      </c>
      <c r="F19" s="216">
        <v>337</v>
      </c>
      <c r="G19" s="147"/>
      <c r="K19" s="263"/>
      <c r="N19" s="228"/>
      <c r="O19" s="133"/>
      <c r="P19" s="143">
        <v>7.74</v>
      </c>
      <c r="Q19" s="133">
        <v>111</v>
      </c>
      <c r="R19" s="144">
        <v>36.666666666666323</v>
      </c>
      <c r="S19" s="158">
        <v>7133333.333333333</v>
      </c>
      <c r="T19" s="96">
        <v>1E-3</v>
      </c>
      <c r="U19" s="102">
        <v>71</v>
      </c>
      <c r="V19" s="103">
        <f>U19/T19*100</f>
        <v>7100000</v>
      </c>
      <c r="W19" s="103"/>
      <c r="X19" s="207" t="s">
        <v>82</v>
      </c>
      <c r="Y19" s="259"/>
      <c r="Z19" s="497" t="s">
        <v>59</v>
      </c>
      <c r="AA19" s="417">
        <v>0.05</v>
      </c>
      <c r="AB19" s="255">
        <v>9.2491749174917501</v>
      </c>
      <c r="AC19" s="247"/>
      <c r="AD19" s="424"/>
      <c r="AE19" s="259"/>
      <c r="AF19" s="247" t="s">
        <v>59</v>
      </c>
      <c r="AG19" s="247">
        <v>0.2</v>
      </c>
      <c r="AH19" s="263"/>
      <c r="AI19" s="424" t="s">
        <v>85</v>
      </c>
      <c r="AJ19" s="144">
        <v>0.55800000000000005</v>
      </c>
      <c r="AK19" s="144"/>
      <c r="AL19" s="276"/>
      <c r="AM19" s="310">
        <v>187.7</v>
      </c>
      <c r="AN19" s="146"/>
      <c r="AO19" s="311"/>
      <c r="AP19" s="235">
        <v>1.056</v>
      </c>
      <c r="AQ19" s="145"/>
      <c r="AR19" s="175"/>
      <c r="AS19" s="235">
        <v>8.7609999999999992</v>
      </c>
      <c r="AT19" s="145"/>
      <c r="AU19" s="175"/>
      <c r="AV19" s="235">
        <v>79.400000000000006</v>
      </c>
      <c r="AW19" s="145"/>
      <c r="AX19" s="175"/>
      <c r="AY19" s="255">
        <v>0.1</v>
      </c>
      <c r="AZ19" s="144"/>
      <c r="BA19" s="276"/>
      <c r="BB19" s="235">
        <v>2.4710000000000001</v>
      </c>
      <c r="BC19" s="145"/>
      <c r="BD19" s="145"/>
      <c r="BE19" s="263"/>
      <c r="BG19" s="184"/>
    </row>
    <row r="20" spans="1:59" ht="16.2">
      <c r="A20" s="239">
        <v>45195</v>
      </c>
      <c r="B20" s="140">
        <v>45203</v>
      </c>
      <c r="C20" s="141">
        <v>0.54305555555555551</v>
      </c>
      <c r="D20" s="214">
        <v>9</v>
      </c>
      <c r="E20" s="133" t="s">
        <v>86</v>
      </c>
      <c r="F20" s="133">
        <v>339</v>
      </c>
      <c r="G20" s="147"/>
      <c r="K20" s="263"/>
      <c r="N20" s="228"/>
      <c r="O20" s="133"/>
      <c r="P20" s="143">
        <v>8</v>
      </c>
      <c r="Q20" s="133">
        <v>228</v>
      </c>
      <c r="R20" s="144">
        <v>101.66666666666582</v>
      </c>
      <c r="S20" s="215" t="s">
        <v>76</v>
      </c>
      <c r="T20" s="96">
        <v>1E-3</v>
      </c>
      <c r="U20" s="102" t="s">
        <v>77</v>
      </c>
      <c r="V20" s="206">
        <v>8000000</v>
      </c>
      <c r="W20" s="103" t="s">
        <v>78</v>
      </c>
      <c r="X20" s="206">
        <v>8000000</v>
      </c>
      <c r="Y20" s="255">
        <v>2.38</v>
      </c>
      <c r="Z20" s="497"/>
      <c r="AA20" s="417"/>
      <c r="AB20" s="255">
        <v>49.587458745874585</v>
      </c>
      <c r="AC20" s="247"/>
      <c r="AD20" s="424"/>
      <c r="AE20" s="255">
        <v>0.38</v>
      </c>
      <c r="AF20" s="247"/>
      <c r="AG20" s="247"/>
      <c r="AH20" s="235">
        <v>22.7</v>
      </c>
      <c r="AI20" s="453"/>
      <c r="AJ20" s="144">
        <v>0.47399999999999998</v>
      </c>
      <c r="AK20" s="144"/>
      <c r="AL20" s="276"/>
      <c r="AM20" s="310">
        <v>286.39999999999998</v>
      </c>
      <c r="AN20" s="146"/>
      <c r="AO20" s="311"/>
      <c r="AP20" s="235">
        <v>1.3720000000000001</v>
      </c>
      <c r="AQ20" s="145"/>
      <c r="AR20" s="175"/>
      <c r="AS20" s="235">
        <v>16.43</v>
      </c>
      <c r="AT20" s="145"/>
      <c r="AU20" s="175"/>
      <c r="AV20" s="310">
        <v>106.1</v>
      </c>
      <c r="AW20" s="146"/>
      <c r="AX20" s="311"/>
      <c r="AY20" s="255">
        <v>0.1</v>
      </c>
      <c r="AZ20" s="144"/>
      <c r="BA20" s="276"/>
      <c r="BB20" s="235">
        <v>3.871</v>
      </c>
      <c r="BC20" s="145"/>
      <c r="BD20" s="145"/>
      <c r="BE20" s="263"/>
      <c r="BG20" s="184"/>
    </row>
    <row r="21" spans="1:59" ht="16.2">
      <c r="A21" s="239">
        <v>45195</v>
      </c>
      <c r="B21" s="140">
        <v>45203</v>
      </c>
      <c r="C21" s="141">
        <v>0.5625</v>
      </c>
      <c r="D21" s="214">
        <v>10</v>
      </c>
      <c r="E21" s="159" t="s">
        <v>87</v>
      </c>
      <c r="F21" s="160" t="s">
        <v>88</v>
      </c>
      <c r="G21" s="244" t="s">
        <v>72</v>
      </c>
      <c r="H21" s="160"/>
      <c r="I21" s="160"/>
      <c r="J21" s="160"/>
      <c r="K21" s="289"/>
      <c r="L21" s="534"/>
      <c r="M21" s="533"/>
      <c r="N21" s="532"/>
      <c r="O21" s="160"/>
      <c r="P21" s="161">
        <v>8.61</v>
      </c>
      <c r="Q21" s="159">
        <v>115</v>
      </c>
      <c r="R21" s="162">
        <v>8.9999999999997495</v>
      </c>
      <c r="S21" s="217" t="s">
        <v>89</v>
      </c>
      <c r="T21" s="104">
        <v>0.1</v>
      </c>
      <c r="U21" s="105">
        <v>3</v>
      </c>
      <c r="V21" s="106">
        <f t="shared" ref="V21:V33" si="0">U21/T21*100</f>
        <v>3000</v>
      </c>
      <c r="W21" s="106" t="s">
        <v>59</v>
      </c>
      <c r="X21" s="254">
        <v>20000</v>
      </c>
      <c r="Y21" s="414"/>
      <c r="Z21" s="498" t="s">
        <v>59</v>
      </c>
      <c r="AA21" s="420">
        <v>0.05</v>
      </c>
      <c r="AB21" s="280">
        <v>3.9053905390539045E-2</v>
      </c>
      <c r="AC21" s="429"/>
      <c r="AD21" s="430"/>
      <c r="AE21" s="286"/>
      <c r="AF21" s="448" t="s">
        <v>59</v>
      </c>
      <c r="AG21" s="448">
        <v>0.2</v>
      </c>
      <c r="AH21" s="515"/>
      <c r="AI21" s="457" t="s">
        <v>61</v>
      </c>
      <c r="AJ21" s="163">
        <v>0.25600000000000001</v>
      </c>
      <c r="AK21" s="163"/>
      <c r="AL21" s="298"/>
      <c r="AM21" s="324">
        <v>20538</v>
      </c>
      <c r="AN21" s="164"/>
      <c r="AO21" s="325"/>
      <c r="AP21" s="309">
        <v>0.81799999999999995</v>
      </c>
      <c r="AQ21" s="163"/>
      <c r="AR21" s="298"/>
      <c r="AS21" s="309">
        <v>0.39500000000000002</v>
      </c>
      <c r="AT21" s="163"/>
      <c r="AU21" s="298"/>
      <c r="AV21" s="345">
        <v>73.14</v>
      </c>
      <c r="AW21" s="346"/>
      <c r="AX21" s="347"/>
      <c r="AY21" s="371">
        <v>0.1</v>
      </c>
      <c r="AZ21" s="372"/>
      <c r="BA21" s="409"/>
      <c r="BB21" s="371">
        <v>0.38700000000000001</v>
      </c>
      <c r="BC21" s="372"/>
      <c r="BD21" s="372"/>
      <c r="BE21" s="317"/>
      <c r="BF21" s="275"/>
      <c r="BG21" s="318"/>
    </row>
    <row r="22" spans="1:59" ht="16.2">
      <c r="A22" s="238">
        <v>45239</v>
      </c>
      <c r="B22" s="135">
        <v>45244</v>
      </c>
      <c r="C22" s="136">
        <v>0.35416666666666669</v>
      </c>
      <c r="D22" s="213">
        <v>1</v>
      </c>
      <c r="E22" s="153"/>
      <c r="F22" s="151" t="s">
        <v>90</v>
      </c>
      <c r="G22" s="243" t="s">
        <v>72</v>
      </c>
      <c r="H22" s="151"/>
      <c r="I22" s="151">
        <v>11.62</v>
      </c>
      <c r="J22" s="151">
        <v>6.9</v>
      </c>
      <c r="K22" s="287"/>
      <c r="L22" s="537"/>
      <c r="M22" s="536"/>
      <c r="N22" s="535"/>
      <c r="O22" s="151"/>
      <c r="P22" s="152">
        <v>8.35</v>
      </c>
      <c r="Q22" s="153">
        <v>2.25</v>
      </c>
      <c r="R22" s="154">
        <v>6.1333333333329536</v>
      </c>
      <c r="S22" s="165">
        <v>54.666666666666664</v>
      </c>
      <c r="T22" s="99">
        <v>50</v>
      </c>
      <c r="U22" s="100">
        <v>27</v>
      </c>
      <c r="V22" s="101">
        <f t="shared" si="0"/>
        <v>54</v>
      </c>
      <c r="W22" s="101"/>
      <c r="X22" s="478"/>
      <c r="Y22" s="260"/>
      <c r="Z22" s="499" t="s">
        <v>59</v>
      </c>
      <c r="AA22" s="421">
        <v>0.05</v>
      </c>
      <c r="AB22" s="279">
        <v>7.5632563256325641E-2</v>
      </c>
      <c r="AC22" s="431"/>
      <c r="AD22" s="432"/>
      <c r="AE22" s="285">
        <v>0.71</v>
      </c>
      <c r="AF22" s="449"/>
      <c r="AG22" s="449"/>
      <c r="AH22" s="514"/>
      <c r="AI22" s="456" t="s">
        <v>61</v>
      </c>
      <c r="AJ22" s="155">
        <v>0.2</v>
      </c>
      <c r="AK22" s="155"/>
      <c r="AL22" s="308"/>
      <c r="AM22" s="322">
        <v>144.1</v>
      </c>
      <c r="AN22" s="156"/>
      <c r="AO22" s="323"/>
      <c r="AP22" s="307">
        <v>0.95299999999999996</v>
      </c>
      <c r="AQ22" s="155"/>
      <c r="AR22" s="308"/>
      <c r="AS22" s="350">
        <v>6.077</v>
      </c>
      <c r="AT22" s="166"/>
      <c r="AU22" s="351"/>
      <c r="AV22" s="350">
        <v>13.77</v>
      </c>
      <c r="AW22" s="166"/>
      <c r="AX22" s="351"/>
      <c r="AY22" s="364"/>
      <c r="AZ22" s="297" t="s">
        <v>59</v>
      </c>
      <c r="BA22" s="330">
        <v>0.1</v>
      </c>
      <c r="BB22" s="369">
        <v>0.218</v>
      </c>
      <c r="BC22" s="370"/>
      <c r="BD22" s="370"/>
      <c r="BE22" s="273"/>
      <c r="BF22" s="182"/>
      <c r="BG22" s="183"/>
    </row>
    <row r="23" spans="1:59">
      <c r="A23" s="239">
        <v>45239</v>
      </c>
      <c r="B23" s="140">
        <v>45244</v>
      </c>
      <c r="C23" s="141">
        <v>0.36805555555555558</v>
      </c>
      <c r="D23" s="214">
        <v>2</v>
      </c>
      <c r="E23" s="133" t="s">
        <v>91</v>
      </c>
      <c r="F23" s="133">
        <v>122</v>
      </c>
      <c r="G23" s="147"/>
      <c r="I23" s="133">
        <v>2.82</v>
      </c>
      <c r="J23" s="133">
        <v>13.9</v>
      </c>
      <c r="K23" s="263"/>
      <c r="N23" s="228"/>
      <c r="O23" s="133"/>
      <c r="P23" s="143">
        <v>8.32</v>
      </c>
      <c r="Q23" s="133">
        <v>29.4</v>
      </c>
      <c r="R23" s="144">
        <v>48.400000000000297</v>
      </c>
      <c r="S23" s="158">
        <v>1666666.6666666665</v>
      </c>
      <c r="T23" s="96">
        <v>0.01</v>
      </c>
      <c r="U23" s="102">
        <v>17</v>
      </c>
      <c r="V23" s="103">
        <f t="shared" si="0"/>
        <v>170000</v>
      </c>
      <c r="W23" s="103"/>
      <c r="X23" s="207" t="s">
        <v>82</v>
      </c>
      <c r="Y23" s="255">
        <v>2.2000000000000002</v>
      </c>
      <c r="Z23" s="500"/>
      <c r="AA23" s="417"/>
      <c r="AB23" s="255">
        <v>60.002750275027516</v>
      </c>
      <c r="AC23" s="247"/>
      <c r="AD23" s="424"/>
      <c r="AE23" s="255">
        <v>0.3</v>
      </c>
      <c r="AF23" s="247"/>
      <c r="AG23" s="247"/>
      <c r="AH23" s="235">
        <v>23.7</v>
      </c>
      <c r="AI23" s="453"/>
      <c r="AJ23" s="144">
        <v>0.52100000000000002</v>
      </c>
      <c r="AK23" s="144"/>
      <c r="AL23" s="276"/>
      <c r="AM23" s="310">
        <v>596.70000000000005</v>
      </c>
      <c r="AN23" s="146"/>
      <c r="AO23" s="311"/>
      <c r="AP23" s="235">
        <v>1.171</v>
      </c>
      <c r="AQ23" s="145"/>
      <c r="AR23" s="175"/>
      <c r="AS23" s="235">
        <v>17.350000000000001</v>
      </c>
      <c r="AT23" s="145"/>
      <c r="AU23" s="175"/>
      <c r="AV23" s="235">
        <v>33.630000000000003</v>
      </c>
      <c r="AW23" s="145"/>
      <c r="AX23" s="175"/>
      <c r="AY23" s="235">
        <v>3.6970000000000001</v>
      </c>
      <c r="AZ23" s="145"/>
      <c r="BA23" s="175"/>
      <c r="BB23" s="255">
        <v>0.83799999999999997</v>
      </c>
      <c r="BC23" s="144"/>
      <c r="BD23" s="144"/>
      <c r="BE23" s="263"/>
      <c r="BG23" s="184"/>
    </row>
    <row r="24" spans="1:59">
      <c r="A24" s="239">
        <v>45239</v>
      </c>
      <c r="B24" s="140">
        <v>45244</v>
      </c>
      <c r="C24" s="141">
        <v>0.3923611111111111</v>
      </c>
      <c r="D24" s="214">
        <v>3</v>
      </c>
      <c r="E24" s="133" t="s">
        <v>92</v>
      </c>
      <c r="F24" s="133">
        <v>104</v>
      </c>
      <c r="G24" s="147"/>
      <c r="I24" s="133">
        <v>2.78</v>
      </c>
      <c r="J24" s="133">
        <v>13</v>
      </c>
      <c r="K24" s="263"/>
      <c r="N24" s="228"/>
      <c r="O24" s="133"/>
      <c r="P24" s="143">
        <v>7.8</v>
      </c>
      <c r="Q24" s="133">
        <v>27.7</v>
      </c>
      <c r="R24" s="144">
        <v>30.400000000000205</v>
      </c>
      <c r="S24" s="158">
        <v>1333333.3333333335</v>
      </c>
      <c r="T24" s="96">
        <v>0.01</v>
      </c>
      <c r="U24" s="102">
        <v>13</v>
      </c>
      <c r="V24" s="103">
        <f t="shared" si="0"/>
        <v>130000</v>
      </c>
      <c r="W24" s="103"/>
      <c r="X24" s="207" t="s">
        <v>82</v>
      </c>
      <c r="Y24" s="255">
        <v>1.73</v>
      </c>
      <c r="Z24" s="500"/>
      <c r="AA24" s="417"/>
      <c r="AB24" s="255">
        <v>38.314081408140815</v>
      </c>
      <c r="AC24" s="247"/>
      <c r="AD24" s="424"/>
      <c r="AE24" s="255">
        <v>0.38</v>
      </c>
      <c r="AF24" s="247"/>
      <c r="AG24" s="247"/>
      <c r="AH24" s="235">
        <v>15.2</v>
      </c>
      <c r="AI24" s="453"/>
      <c r="AJ24" s="144">
        <v>0.45900000000000002</v>
      </c>
      <c r="AK24" s="144"/>
      <c r="AL24" s="276"/>
      <c r="AM24" s="310">
        <v>346.5</v>
      </c>
      <c r="AN24" s="146"/>
      <c r="AO24" s="311"/>
      <c r="AP24" s="235">
        <v>1.3129999999999999</v>
      </c>
      <c r="AQ24" s="145"/>
      <c r="AR24" s="175"/>
      <c r="AS24" s="235">
        <v>7.5650000000000004</v>
      </c>
      <c r="AT24" s="145"/>
      <c r="AU24" s="175"/>
      <c r="AV24" s="235">
        <v>32.979999999999997</v>
      </c>
      <c r="AW24" s="145"/>
      <c r="AX24" s="175"/>
      <c r="AY24" s="255">
        <v>0.23799999999999999</v>
      </c>
      <c r="AZ24" s="144"/>
      <c r="BA24" s="276"/>
      <c r="BB24" s="235">
        <v>1.51</v>
      </c>
      <c r="BC24" s="145"/>
      <c r="BD24" s="145"/>
      <c r="BE24" s="263"/>
      <c r="BG24" s="184"/>
    </row>
    <row r="25" spans="1:59">
      <c r="A25" s="239">
        <v>45239</v>
      </c>
      <c r="B25" s="140">
        <v>45244</v>
      </c>
      <c r="C25" s="141">
        <v>0.41319444444444442</v>
      </c>
      <c r="D25" s="214">
        <v>4</v>
      </c>
      <c r="E25" s="133" t="s">
        <v>93</v>
      </c>
      <c r="F25" s="133">
        <v>67</v>
      </c>
      <c r="G25" s="147"/>
      <c r="I25" s="133">
        <v>4.7300000000000004</v>
      </c>
      <c r="J25" s="133">
        <v>12.7</v>
      </c>
      <c r="K25" s="263"/>
      <c r="N25" s="228"/>
      <c r="O25" s="133"/>
      <c r="P25" s="143">
        <v>7.81</v>
      </c>
      <c r="Q25" s="133">
        <v>17.2</v>
      </c>
      <c r="R25" s="144">
        <v>24.399999999999682</v>
      </c>
      <c r="S25" s="167">
        <v>310000</v>
      </c>
      <c r="T25" s="96">
        <v>0.1</v>
      </c>
      <c r="U25" s="102">
        <v>3</v>
      </c>
      <c r="V25" s="103">
        <f t="shared" si="0"/>
        <v>3000</v>
      </c>
      <c r="W25" s="103"/>
      <c r="X25" s="207" t="s">
        <v>82</v>
      </c>
      <c r="Y25" s="255">
        <v>0.78</v>
      </c>
      <c r="Z25" s="501"/>
      <c r="AA25" s="417"/>
      <c r="AB25" s="255">
        <v>24.07590759075908</v>
      </c>
      <c r="AC25" s="247"/>
      <c r="AD25" s="424"/>
      <c r="AE25" s="255">
        <v>0.45</v>
      </c>
      <c r="AF25" s="247"/>
      <c r="AG25" s="247"/>
      <c r="AH25" s="235">
        <v>8.6999999999999993</v>
      </c>
      <c r="AI25" s="453"/>
      <c r="AJ25" s="145">
        <v>1.286</v>
      </c>
      <c r="AK25" s="145"/>
      <c r="AL25" s="175"/>
      <c r="AM25" s="310">
        <v>770.2</v>
      </c>
      <c r="AN25" s="146"/>
      <c r="AO25" s="311"/>
      <c r="AP25" s="235">
        <v>1.5940000000000001</v>
      </c>
      <c r="AQ25" s="145"/>
      <c r="AR25" s="175"/>
      <c r="AS25" s="235">
        <v>7.29</v>
      </c>
      <c r="AT25" s="145"/>
      <c r="AU25" s="175"/>
      <c r="AV25" s="235">
        <v>30.9</v>
      </c>
      <c r="AW25" s="145"/>
      <c r="AX25" s="175"/>
      <c r="AY25" s="255">
        <v>0.13</v>
      </c>
      <c r="AZ25" s="144"/>
      <c r="BA25" s="276"/>
      <c r="BB25" s="235">
        <v>4.1079999999999997</v>
      </c>
      <c r="BC25" s="145"/>
      <c r="BD25" s="145"/>
      <c r="BE25" s="263"/>
      <c r="BG25" s="184"/>
    </row>
    <row r="26" spans="1:59" ht="16.2">
      <c r="A26" s="239">
        <v>45239</v>
      </c>
      <c r="B26" s="140">
        <v>45244</v>
      </c>
      <c r="C26" s="141">
        <v>0.43055555555555558</v>
      </c>
      <c r="D26" s="214">
        <v>5</v>
      </c>
      <c r="E26" s="133" t="s">
        <v>94</v>
      </c>
      <c r="F26" s="133">
        <v>97</v>
      </c>
      <c r="G26" s="147"/>
      <c r="I26" s="133">
        <v>6.7</v>
      </c>
      <c r="J26" s="133">
        <v>14.9</v>
      </c>
      <c r="K26" s="263"/>
      <c r="N26" s="228"/>
      <c r="O26" s="133"/>
      <c r="P26" s="143">
        <v>8.1</v>
      </c>
      <c r="Q26" s="133">
        <v>12.9</v>
      </c>
      <c r="R26" s="144">
        <v>18.666666666666387</v>
      </c>
      <c r="S26" s="218" t="s">
        <v>95</v>
      </c>
      <c r="T26" s="96">
        <v>0.1</v>
      </c>
      <c r="U26" s="102">
        <v>3</v>
      </c>
      <c r="V26" s="103">
        <f t="shared" si="0"/>
        <v>3000</v>
      </c>
      <c r="W26" s="103"/>
      <c r="X26" s="207" t="s">
        <v>82</v>
      </c>
      <c r="Y26" s="259" t="s">
        <v>96</v>
      </c>
      <c r="Z26" s="497" t="s">
        <v>59</v>
      </c>
      <c r="AA26" s="417">
        <v>0.05</v>
      </c>
      <c r="AB26" s="255">
        <v>5.0165016501650168</v>
      </c>
      <c r="AC26" s="247"/>
      <c r="AD26" s="424"/>
      <c r="AE26" s="255">
        <v>1.2</v>
      </c>
      <c r="AF26" s="247"/>
      <c r="AG26" s="247"/>
      <c r="AH26" s="255">
        <v>1.39</v>
      </c>
      <c r="AI26" s="424"/>
      <c r="AJ26" s="144">
        <v>0.64600000000000002</v>
      </c>
      <c r="AK26" s="144"/>
      <c r="AL26" s="276"/>
      <c r="AM26" s="310">
        <v>350.7</v>
      </c>
      <c r="AN26" s="146"/>
      <c r="AO26" s="311"/>
      <c r="AP26" s="235">
        <v>1.097</v>
      </c>
      <c r="AQ26" s="145"/>
      <c r="AR26" s="175"/>
      <c r="AS26" s="235">
        <v>12.03</v>
      </c>
      <c r="AT26" s="145"/>
      <c r="AU26" s="175"/>
      <c r="AV26" s="235">
        <v>30.9</v>
      </c>
      <c r="AW26" s="145"/>
      <c r="AX26" s="175"/>
      <c r="AY26" s="255">
        <v>0.115</v>
      </c>
      <c r="AZ26" s="144"/>
      <c r="BA26" s="276"/>
      <c r="BB26" s="235">
        <v>6.6109999999999998</v>
      </c>
      <c r="BC26" s="145"/>
      <c r="BD26" s="145"/>
      <c r="BE26" s="263"/>
      <c r="BG26" s="184"/>
    </row>
    <row r="27" spans="1:59" ht="16.2">
      <c r="A27" s="239">
        <v>45239</v>
      </c>
      <c r="B27" s="140">
        <v>45244</v>
      </c>
      <c r="C27" s="141">
        <v>0.44444444444444442</v>
      </c>
      <c r="D27" s="214">
        <v>6</v>
      </c>
      <c r="E27" s="133" t="s">
        <v>97</v>
      </c>
      <c r="F27" s="133">
        <v>375</v>
      </c>
      <c r="G27" s="147"/>
      <c r="I27" s="133">
        <v>5.25</v>
      </c>
      <c r="J27" s="133">
        <v>12.4</v>
      </c>
      <c r="K27" s="263"/>
      <c r="N27" s="228"/>
      <c r="O27" s="133"/>
      <c r="P27" s="143">
        <v>8.2200000000000006</v>
      </c>
      <c r="Q27" s="133">
        <v>340</v>
      </c>
      <c r="R27" s="144">
        <v>243.46666666666647</v>
      </c>
      <c r="S27" s="218" t="s">
        <v>98</v>
      </c>
      <c r="T27" s="96">
        <v>0.1</v>
      </c>
      <c r="U27" s="102">
        <v>1</v>
      </c>
      <c r="V27" s="103">
        <f t="shared" si="0"/>
        <v>1000</v>
      </c>
      <c r="W27" s="103"/>
      <c r="X27" s="207" t="s">
        <v>82</v>
      </c>
      <c r="Y27" s="255">
        <v>0.76</v>
      </c>
      <c r="Z27" s="497"/>
      <c r="AA27" s="417"/>
      <c r="AB27" s="255">
        <v>3.6193619361936196</v>
      </c>
      <c r="AC27" s="247"/>
      <c r="AD27" s="424"/>
      <c r="AE27" s="255">
        <v>1.93</v>
      </c>
      <c r="AF27" s="247"/>
      <c r="AG27" s="247"/>
      <c r="AH27" s="255">
        <v>2.46</v>
      </c>
      <c r="AI27" s="424"/>
      <c r="AJ27" s="145">
        <v>6.0819999999999999</v>
      </c>
      <c r="AK27" s="145"/>
      <c r="AL27" s="175"/>
      <c r="AM27" s="310">
        <v>519.4</v>
      </c>
      <c r="AN27" s="146"/>
      <c r="AO27" s="311"/>
      <c r="AP27" s="235">
        <v>4.8639999999999999</v>
      </c>
      <c r="AQ27" s="145"/>
      <c r="AR27" s="175"/>
      <c r="AS27" s="235">
        <v>37.229999999999997</v>
      </c>
      <c r="AT27" s="145"/>
      <c r="AU27" s="175"/>
      <c r="AV27" s="310">
        <v>151.5</v>
      </c>
      <c r="AW27" s="146"/>
      <c r="AX27" s="311"/>
      <c r="AY27" s="255">
        <v>0.41</v>
      </c>
      <c r="AZ27" s="144"/>
      <c r="BA27" s="276"/>
      <c r="BB27" s="235">
        <v>77.38</v>
      </c>
      <c r="BC27" s="145"/>
      <c r="BD27" s="145"/>
      <c r="BE27" s="263"/>
      <c r="BG27" s="184"/>
    </row>
    <row r="28" spans="1:59">
      <c r="A28" s="239">
        <v>45239</v>
      </c>
      <c r="B28" s="140">
        <v>45244</v>
      </c>
      <c r="C28" s="141">
        <v>0.45833333333333331</v>
      </c>
      <c r="D28" s="214">
        <v>7</v>
      </c>
      <c r="E28" s="133" t="s">
        <v>99</v>
      </c>
      <c r="F28" s="133">
        <v>65</v>
      </c>
      <c r="G28" s="147"/>
      <c r="I28" s="133">
        <v>3.41</v>
      </c>
      <c r="J28" s="133">
        <v>12.9</v>
      </c>
      <c r="K28" s="263"/>
      <c r="N28" s="228"/>
      <c r="O28" s="133"/>
      <c r="P28" s="143">
        <v>7.89</v>
      </c>
      <c r="Q28" s="133">
        <v>18.399999999999999</v>
      </c>
      <c r="R28" s="144">
        <v>35.066666666666656</v>
      </c>
      <c r="S28" s="158">
        <v>300000</v>
      </c>
      <c r="T28" s="96">
        <v>0.1</v>
      </c>
      <c r="U28" s="102">
        <v>30</v>
      </c>
      <c r="V28" s="103">
        <f t="shared" si="0"/>
        <v>30000</v>
      </c>
      <c r="W28" s="103"/>
      <c r="X28" s="207" t="s">
        <v>82</v>
      </c>
      <c r="Y28" s="255">
        <v>2.35</v>
      </c>
      <c r="Z28" s="497"/>
      <c r="AA28" s="417"/>
      <c r="AB28" s="255">
        <v>20.709570957095707</v>
      </c>
      <c r="AC28" s="247"/>
      <c r="AD28" s="424"/>
      <c r="AE28" s="255">
        <v>0.4</v>
      </c>
      <c r="AF28" s="247"/>
      <c r="AG28" s="247"/>
      <c r="AH28" s="235">
        <v>8.4</v>
      </c>
      <c r="AI28" s="453"/>
      <c r="AJ28" s="145">
        <v>1.1020000000000001</v>
      </c>
      <c r="AK28" s="145"/>
      <c r="AL28" s="175"/>
      <c r="AM28" s="310">
        <v>668</v>
      </c>
      <c r="AN28" s="146"/>
      <c r="AO28" s="311"/>
      <c r="AP28" s="235">
        <v>1.4530000000000001</v>
      </c>
      <c r="AQ28" s="145"/>
      <c r="AR28" s="175"/>
      <c r="AS28" s="235">
        <v>8.9510000000000005</v>
      </c>
      <c r="AT28" s="145"/>
      <c r="AU28" s="175"/>
      <c r="AV28" s="235">
        <v>39.11</v>
      </c>
      <c r="AW28" s="145"/>
      <c r="AX28" s="175"/>
      <c r="AY28" s="255">
        <v>6.6000000000000003E-2</v>
      </c>
      <c r="AZ28" s="144"/>
      <c r="BA28" s="276"/>
      <c r="BB28" s="235">
        <v>7.4249999999999998</v>
      </c>
      <c r="BC28" s="145"/>
      <c r="BD28" s="145"/>
      <c r="BE28" s="263"/>
      <c r="BG28" s="184"/>
    </row>
    <row r="29" spans="1:59">
      <c r="A29" s="239">
        <v>45239</v>
      </c>
      <c r="B29" s="140">
        <v>45244</v>
      </c>
      <c r="C29" s="141">
        <v>0.47222222222222227</v>
      </c>
      <c r="D29" s="214">
        <v>8</v>
      </c>
      <c r="E29" s="133" t="s">
        <v>100</v>
      </c>
      <c r="F29" s="133">
        <v>326</v>
      </c>
      <c r="G29" s="147"/>
      <c r="I29" s="133">
        <v>5.98</v>
      </c>
      <c r="J29" s="133">
        <v>13.4</v>
      </c>
      <c r="K29" s="263"/>
      <c r="N29" s="228"/>
      <c r="O29" s="133"/>
      <c r="P29" s="143">
        <v>7</v>
      </c>
      <c r="Q29" s="133">
        <v>67.5</v>
      </c>
      <c r="R29" s="144">
        <v>77.777777777777615</v>
      </c>
      <c r="S29" s="158">
        <v>610000</v>
      </c>
      <c r="T29" s="96">
        <v>0.1</v>
      </c>
      <c r="U29" s="102">
        <v>61</v>
      </c>
      <c r="V29" s="103">
        <f t="shared" si="0"/>
        <v>61000</v>
      </c>
      <c r="W29" s="103"/>
      <c r="X29" s="207" t="s">
        <v>82</v>
      </c>
      <c r="Y29" s="255">
        <v>0.86</v>
      </c>
      <c r="Z29" s="497"/>
      <c r="AA29" s="417"/>
      <c r="AB29" s="255">
        <v>10.123762376237623</v>
      </c>
      <c r="AC29" s="247"/>
      <c r="AD29" s="424"/>
      <c r="AE29" s="255">
        <v>0.59</v>
      </c>
      <c r="AF29" s="247"/>
      <c r="AG29" s="247"/>
      <c r="AH29" s="255">
        <v>12.8</v>
      </c>
      <c r="AI29" s="424"/>
      <c r="AJ29" s="144">
        <v>0.61899999999999999</v>
      </c>
      <c r="AK29" s="144"/>
      <c r="AL29" s="276"/>
      <c r="AM29" s="310">
        <v>235.9</v>
      </c>
      <c r="AN29" s="146"/>
      <c r="AO29" s="311"/>
      <c r="AP29" s="235">
        <v>1.466</v>
      </c>
      <c r="AQ29" s="145"/>
      <c r="AR29" s="175"/>
      <c r="AS29" s="235">
        <v>14.77</v>
      </c>
      <c r="AT29" s="145"/>
      <c r="AU29" s="175"/>
      <c r="AV29" s="235">
        <v>60.02</v>
      </c>
      <c r="AW29" s="145"/>
      <c r="AX29" s="175"/>
      <c r="AY29" s="255">
        <v>6.6000000000000003E-2</v>
      </c>
      <c r="AZ29" s="144"/>
      <c r="BA29" s="276"/>
      <c r="BB29" s="235">
        <v>1.2350000000000001</v>
      </c>
      <c r="BC29" s="145"/>
      <c r="BD29" s="145"/>
      <c r="BE29" s="263"/>
      <c r="BG29" s="184"/>
    </row>
    <row r="30" spans="1:59">
      <c r="A30" s="239">
        <v>45239</v>
      </c>
      <c r="B30" s="140">
        <v>45244</v>
      </c>
      <c r="C30" s="141">
        <v>0.4861111111111111</v>
      </c>
      <c r="D30" s="214">
        <v>9</v>
      </c>
      <c r="E30" s="133" t="s">
        <v>101</v>
      </c>
      <c r="F30" s="133">
        <v>137</v>
      </c>
      <c r="G30" s="147"/>
      <c r="I30" s="133">
        <v>5.12</v>
      </c>
      <c r="J30" s="133">
        <v>13.1</v>
      </c>
      <c r="K30" s="263"/>
      <c r="N30" s="228"/>
      <c r="O30" s="133"/>
      <c r="P30" s="143">
        <v>8.1999999999999993</v>
      </c>
      <c r="Q30" s="133">
        <v>26.1</v>
      </c>
      <c r="R30" s="144">
        <v>12.666666666666751</v>
      </c>
      <c r="S30" s="158">
        <v>1333333.3333333335</v>
      </c>
      <c r="T30" s="96">
        <v>0.01</v>
      </c>
      <c r="U30" s="102">
        <v>13</v>
      </c>
      <c r="V30" s="103">
        <f t="shared" si="0"/>
        <v>130000</v>
      </c>
      <c r="W30" s="103"/>
      <c r="X30" s="207" t="s">
        <v>82</v>
      </c>
      <c r="Y30" s="255">
        <v>1.51</v>
      </c>
      <c r="Z30" s="500"/>
      <c r="AA30" s="417"/>
      <c r="AB30" s="255">
        <v>20.352035203520352</v>
      </c>
      <c r="AC30" s="247"/>
      <c r="AD30" s="424"/>
      <c r="AE30" s="255">
        <v>0.28999999999999998</v>
      </c>
      <c r="AF30" s="247"/>
      <c r="AG30" s="247"/>
      <c r="AH30" s="235">
        <v>8.5</v>
      </c>
      <c r="AI30" s="453"/>
      <c r="AJ30" s="144">
        <v>0.26500000000000001</v>
      </c>
      <c r="AK30" s="144"/>
      <c r="AL30" s="276"/>
      <c r="AM30" s="310">
        <v>314.7</v>
      </c>
      <c r="AN30" s="146"/>
      <c r="AO30" s="311"/>
      <c r="AP30" s="255">
        <v>0.80600000000000005</v>
      </c>
      <c r="AQ30" s="144"/>
      <c r="AR30" s="276"/>
      <c r="AS30" s="235">
        <v>4.3419999999999996</v>
      </c>
      <c r="AT30" s="145"/>
      <c r="AU30" s="175"/>
      <c r="AV30" s="235">
        <v>18.190000000000001</v>
      </c>
      <c r="AW30" s="145"/>
      <c r="AX30" s="175"/>
      <c r="AY30" s="235">
        <v>1.1910000000000001</v>
      </c>
      <c r="AZ30" s="145"/>
      <c r="BA30" s="175"/>
      <c r="BB30" s="255">
        <v>0.373</v>
      </c>
      <c r="BC30" s="144"/>
      <c r="BD30" s="144"/>
      <c r="BE30" s="263"/>
      <c r="BG30" s="184"/>
    </row>
    <row r="31" spans="1:59">
      <c r="A31" s="239">
        <v>45239</v>
      </c>
      <c r="B31" s="140">
        <v>45244</v>
      </c>
      <c r="C31" s="141">
        <v>0.5</v>
      </c>
      <c r="D31" s="214">
        <v>10</v>
      </c>
      <c r="E31" s="159" t="s">
        <v>102</v>
      </c>
      <c r="F31" s="160" t="s">
        <v>103</v>
      </c>
      <c r="G31" s="244" t="s">
        <v>72</v>
      </c>
      <c r="H31" s="160"/>
      <c r="I31" s="160">
        <v>10.42</v>
      </c>
      <c r="J31" s="160">
        <v>8.9</v>
      </c>
      <c r="K31" s="289"/>
      <c r="L31" s="534"/>
      <c r="M31" s="533"/>
      <c r="N31" s="532"/>
      <c r="O31" s="160"/>
      <c r="P31" s="161">
        <v>8.23</v>
      </c>
      <c r="Q31" s="159">
        <v>5.59</v>
      </c>
      <c r="R31" s="162">
        <v>13.733333333333301</v>
      </c>
      <c r="S31" s="168">
        <v>114.66666666666667</v>
      </c>
      <c r="T31" s="104">
        <v>50</v>
      </c>
      <c r="U31" s="105">
        <v>57</v>
      </c>
      <c r="V31" s="106">
        <f t="shared" si="0"/>
        <v>113.99999999999999</v>
      </c>
      <c r="W31" s="106"/>
      <c r="X31" s="479" t="s">
        <v>82</v>
      </c>
      <c r="Y31" s="260"/>
      <c r="Z31" s="499" t="s">
        <v>59</v>
      </c>
      <c r="AA31" s="421">
        <v>0.05</v>
      </c>
      <c r="AB31" s="280">
        <v>0.2084708470847085</v>
      </c>
      <c r="AC31" s="429"/>
      <c r="AD31" s="430"/>
      <c r="AE31" s="286">
        <v>0.4</v>
      </c>
      <c r="AF31" s="448"/>
      <c r="AG31" s="448"/>
      <c r="AH31" s="309">
        <v>0.35</v>
      </c>
      <c r="AI31" s="458"/>
      <c r="AJ31" s="163">
        <v>0.91200000000000003</v>
      </c>
      <c r="AK31" s="163"/>
      <c r="AL31" s="298"/>
      <c r="AM31" s="324">
        <v>870</v>
      </c>
      <c r="AN31" s="164"/>
      <c r="AO31" s="325"/>
      <c r="AP31" s="345">
        <v>1.381</v>
      </c>
      <c r="AQ31" s="346"/>
      <c r="AR31" s="347"/>
      <c r="AS31" s="345">
        <v>3.8140000000000001</v>
      </c>
      <c r="AT31" s="346"/>
      <c r="AU31" s="347"/>
      <c r="AV31" s="345">
        <v>15.63</v>
      </c>
      <c r="AW31" s="346"/>
      <c r="AX31" s="347"/>
      <c r="AY31" s="364"/>
      <c r="AZ31" s="297" t="s">
        <v>59</v>
      </c>
      <c r="BA31" s="330">
        <v>0.1</v>
      </c>
      <c r="BB31" s="345">
        <v>1.2350000000000001</v>
      </c>
      <c r="BC31" s="346"/>
      <c r="BD31" s="346"/>
      <c r="BE31" s="263"/>
      <c r="BG31" s="184"/>
    </row>
    <row r="32" spans="1:59">
      <c r="A32" s="239">
        <v>45239</v>
      </c>
      <c r="B32" s="140">
        <v>45244</v>
      </c>
      <c r="C32" s="141">
        <v>0.54513888888888895</v>
      </c>
      <c r="D32" s="214">
        <v>11</v>
      </c>
      <c r="E32" s="159" t="s">
        <v>104</v>
      </c>
      <c r="F32" s="160" t="s">
        <v>105</v>
      </c>
      <c r="G32" s="244" t="s">
        <v>72</v>
      </c>
      <c r="H32" s="160"/>
      <c r="I32" s="160">
        <v>12.06</v>
      </c>
      <c r="J32" s="160">
        <v>8.6</v>
      </c>
      <c r="K32" s="289"/>
      <c r="L32" s="534"/>
      <c r="M32" s="533"/>
      <c r="N32" s="532"/>
      <c r="O32" s="160"/>
      <c r="P32" s="161">
        <v>8.4</v>
      </c>
      <c r="Q32" s="159">
        <v>2.36</v>
      </c>
      <c r="R32" s="162">
        <v>2.1333333333330984</v>
      </c>
      <c r="S32" s="168">
        <v>96</v>
      </c>
      <c r="T32" s="104">
        <v>50</v>
      </c>
      <c r="U32" s="105">
        <v>48</v>
      </c>
      <c r="V32" s="106">
        <f t="shared" si="0"/>
        <v>96</v>
      </c>
      <c r="W32" s="106"/>
      <c r="X32" s="479" t="s">
        <v>82</v>
      </c>
      <c r="Y32" s="260"/>
      <c r="Z32" s="499" t="s">
        <v>59</v>
      </c>
      <c r="AA32" s="421">
        <v>0.05</v>
      </c>
      <c r="AB32" s="280">
        <v>7.8657865786578643E-2</v>
      </c>
      <c r="AC32" s="429"/>
      <c r="AD32" s="430"/>
      <c r="AE32" s="286"/>
      <c r="AF32" s="448" t="s">
        <v>59</v>
      </c>
      <c r="AG32" s="448">
        <v>0.2</v>
      </c>
      <c r="AH32" s="371">
        <v>0.32</v>
      </c>
      <c r="AI32" s="459"/>
      <c r="AJ32" s="163">
        <v>0.24399999999999999</v>
      </c>
      <c r="AK32" s="163"/>
      <c r="AL32" s="298"/>
      <c r="AM32" s="324">
        <v>193.1</v>
      </c>
      <c r="AN32" s="164"/>
      <c r="AO32" s="325"/>
      <c r="AP32" s="309">
        <v>0.99099999999999999</v>
      </c>
      <c r="AQ32" s="163"/>
      <c r="AR32" s="298"/>
      <c r="AS32" s="345">
        <v>2.1219999999999999</v>
      </c>
      <c r="AT32" s="346"/>
      <c r="AU32" s="347"/>
      <c r="AV32" s="345">
        <v>9.6120000000000001</v>
      </c>
      <c r="AW32" s="346"/>
      <c r="AX32" s="347"/>
      <c r="AY32" s="364"/>
      <c r="AZ32" s="297" t="s">
        <v>59</v>
      </c>
      <c r="BA32" s="330">
        <v>0.1</v>
      </c>
      <c r="BB32" s="371">
        <v>0.125</v>
      </c>
      <c r="BC32" s="372"/>
      <c r="BD32" s="372"/>
      <c r="BE32" s="317"/>
      <c r="BF32" s="275"/>
      <c r="BG32" s="318"/>
    </row>
    <row r="33" spans="1:59">
      <c r="A33" s="238">
        <v>45361</v>
      </c>
      <c r="B33" s="135">
        <v>45365</v>
      </c>
      <c r="C33" s="136">
        <v>0.34027777777777773</v>
      </c>
      <c r="D33" s="213">
        <v>1</v>
      </c>
      <c r="E33" s="153" t="s">
        <v>106</v>
      </c>
      <c r="F33" s="151" t="s">
        <v>88</v>
      </c>
      <c r="G33" s="243" t="s">
        <v>72</v>
      </c>
      <c r="H33" s="151"/>
      <c r="I33" s="151">
        <v>7.79</v>
      </c>
      <c r="J33" s="151">
        <v>7.3</v>
      </c>
      <c r="K33" s="287"/>
      <c r="L33" s="537"/>
      <c r="M33" s="536"/>
      <c r="N33" s="535"/>
      <c r="O33" s="151"/>
      <c r="P33" s="169">
        <v>8.67</v>
      </c>
      <c r="Q33" s="151">
        <v>5.92</v>
      </c>
      <c r="R33" s="155">
        <v>2.6666666666666692</v>
      </c>
      <c r="S33" s="156">
        <v>50.666666666666664</v>
      </c>
      <c r="T33" s="107">
        <v>100</v>
      </c>
      <c r="U33" s="108">
        <v>51</v>
      </c>
      <c r="V33" s="109">
        <f t="shared" si="0"/>
        <v>51</v>
      </c>
      <c r="W33" s="109"/>
      <c r="X33" s="480" t="s">
        <v>82</v>
      </c>
      <c r="Y33" s="415"/>
      <c r="Z33" s="502" t="s">
        <v>59</v>
      </c>
      <c r="AA33" s="419">
        <v>0.05</v>
      </c>
      <c r="AB33" s="261"/>
      <c r="AC33" s="433" t="s">
        <v>59</v>
      </c>
      <c r="AD33" s="434">
        <v>0.01</v>
      </c>
      <c r="AE33" s="287">
        <v>0.26</v>
      </c>
      <c r="AF33" s="433"/>
      <c r="AG33" s="433"/>
      <c r="AH33" s="373">
        <v>0.26</v>
      </c>
      <c r="AI33" s="403"/>
      <c r="AJ33" s="151">
        <v>0.59899999999999998</v>
      </c>
      <c r="AK33" s="151"/>
      <c r="AL33" s="288"/>
      <c r="AM33" s="326">
        <v>337.9</v>
      </c>
      <c r="AN33" s="110"/>
      <c r="AO33" s="327"/>
      <c r="AP33" s="307">
        <v>0.97199999999999998</v>
      </c>
      <c r="AQ33" s="155"/>
      <c r="AR33" s="308"/>
      <c r="AS33" s="352">
        <v>3.0830000000000002</v>
      </c>
      <c r="AT33" s="111"/>
      <c r="AU33" s="353"/>
      <c r="AV33" s="350">
        <v>14.8</v>
      </c>
      <c r="AW33" s="166"/>
      <c r="AX33" s="351"/>
      <c r="AY33" s="373"/>
      <c r="AZ33" s="374" t="s">
        <v>59</v>
      </c>
      <c r="BA33" s="472">
        <v>0.1</v>
      </c>
      <c r="BB33" s="373"/>
      <c r="BC33" s="374" t="s">
        <v>59</v>
      </c>
      <c r="BD33" s="160">
        <v>0.1</v>
      </c>
      <c r="BE33" s="273"/>
      <c r="BF33" s="182"/>
      <c r="BG33" s="183"/>
    </row>
    <row r="34" spans="1:59" ht="16.2">
      <c r="A34" s="239">
        <v>45361</v>
      </c>
      <c r="B34" s="140">
        <v>45365</v>
      </c>
      <c r="C34" s="141">
        <v>0.37152777777777773</v>
      </c>
      <c r="D34" s="214">
        <v>2</v>
      </c>
      <c r="E34" s="159" t="s">
        <v>70</v>
      </c>
      <c r="F34" s="160" t="s">
        <v>71</v>
      </c>
      <c r="G34" s="244" t="s">
        <v>72</v>
      </c>
      <c r="H34" s="160"/>
      <c r="I34" s="160">
        <v>8.85</v>
      </c>
      <c r="J34" s="160">
        <v>8.5</v>
      </c>
      <c r="K34" s="289"/>
      <c r="L34" s="534"/>
      <c r="M34" s="533"/>
      <c r="N34" s="532"/>
      <c r="O34" s="160"/>
      <c r="P34" s="170">
        <v>8.76</v>
      </c>
      <c r="Q34" s="160">
        <v>2.98</v>
      </c>
      <c r="R34" s="163">
        <v>18.533333333333069</v>
      </c>
      <c r="S34" s="219" t="s">
        <v>107</v>
      </c>
      <c r="T34" s="112">
        <v>50</v>
      </c>
      <c r="U34" s="113" t="s">
        <v>77</v>
      </c>
      <c r="V34" s="481">
        <v>400</v>
      </c>
      <c r="W34" s="113" t="s">
        <v>78</v>
      </c>
      <c r="X34" s="481">
        <v>400</v>
      </c>
      <c r="Y34" s="262"/>
      <c r="Z34" s="332" t="s">
        <v>59</v>
      </c>
      <c r="AA34" s="421">
        <v>0.05</v>
      </c>
      <c r="AB34" s="262"/>
      <c r="AC34" s="435" t="s">
        <v>59</v>
      </c>
      <c r="AD34" s="436">
        <v>0.01</v>
      </c>
      <c r="AE34" s="289">
        <v>0.48</v>
      </c>
      <c r="AF34" s="435"/>
      <c r="AG34" s="435"/>
      <c r="AH34" s="289"/>
      <c r="AI34" s="438" t="s">
        <v>61</v>
      </c>
      <c r="AJ34" s="160">
        <v>0.40699999999999997</v>
      </c>
      <c r="AK34" s="160"/>
      <c r="AL34" s="290"/>
      <c r="AM34" s="328">
        <v>84.08</v>
      </c>
      <c r="AN34" s="329"/>
      <c r="AO34" s="330"/>
      <c r="AP34" s="309">
        <v>0.95099999999999996</v>
      </c>
      <c r="AQ34" s="163"/>
      <c r="AR34" s="298"/>
      <c r="AS34" s="328">
        <v>2.1259999999999999</v>
      </c>
      <c r="AT34" s="329"/>
      <c r="AU34" s="330"/>
      <c r="AV34" s="345">
        <v>10.06</v>
      </c>
      <c r="AW34" s="346"/>
      <c r="AX34" s="347"/>
      <c r="AY34" s="364"/>
      <c r="AZ34" s="297" t="s">
        <v>59</v>
      </c>
      <c r="BA34" s="330">
        <v>0.1</v>
      </c>
      <c r="BB34" s="289"/>
      <c r="BC34" s="160" t="s">
        <v>59</v>
      </c>
      <c r="BD34" s="160">
        <v>0.1</v>
      </c>
      <c r="BE34" s="263"/>
      <c r="BG34" s="184"/>
    </row>
    <row r="35" spans="1:59" ht="16.2">
      <c r="A35" s="239">
        <v>45361</v>
      </c>
      <c r="B35" s="140">
        <v>45365</v>
      </c>
      <c r="C35" s="141">
        <v>0.3888888888888889</v>
      </c>
      <c r="D35" s="214">
        <v>3</v>
      </c>
      <c r="E35" s="159" t="s">
        <v>108</v>
      </c>
      <c r="F35" s="160" t="s">
        <v>109</v>
      </c>
      <c r="G35" s="244" t="s">
        <v>72</v>
      </c>
      <c r="H35" s="160"/>
      <c r="I35" s="160">
        <v>10.14</v>
      </c>
      <c r="J35" s="160">
        <v>9.6999999999999993</v>
      </c>
      <c r="K35" s="289"/>
      <c r="L35" s="534"/>
      <c r="M35" s="533"/>
      <c r="N35" s="532"/>
      <c r="O35" s="160"/>
      <c r="P35" s="170">
        <v>8.48</v>
      </c>
      <c r="Q35" s="160">
        <v>8.52</v>
      </c>
      <c r="R35" s="163">
        <v>14.666666666666236</v>
      </c>
      <c r="S35" s="164">
        <v>28.333333333333332</v>
      </c>
      <c r="T35" s="112">
        <v>100</v>
      </c>
      <c r="U35" s="114">
        <v>28</v>
      </c>
      <c r="V35" s="115">
        <f>U35/T35*100</f>
        <v>28.000000000000004</v>
      </c>
      <c r="W35" s="115"/>
      <c r="X35" s="482" t="s">
        <v>82</v>
      </c>
      <c r="Y35" s="262"/>
      <c r="Z35" s="332" t="s">
        <v>59</v>
      </c>
      <c r="AA35" s="421">
        <v>0.05</v>
      </c>
      <c r="AB35" s="281">
        <v>4.5199999999999997E-2</v>
      </c>
      <c r="AC35" s="437"/>
      <c r="AD35" s="438"/>
      <c r="AE35" s="289">
        <v>0.35</v>
      </c>
      <c r="AF35" s="435"/>
      <c r="AG35" s="435"/>
      <c r="AH35" s="289"/>
      <c r="AI35" s="438" t="s">
        <v>61</v>
      </c>
      <c r="AJ35" s="160">
        <v>0.77</v>
      </c>
      <c r="AK35" s="160"/>
      <c r="AL35" s="290"/>
      <c r="AM35" s="331">
        <v>393.7</v>
      </c>
      <c r="AN35" s="332"/>
      <c r="AO35" s="333"/>
      <c r="AP35" s="309">
        <v>1.3620000000000001</v>
      </c>
      <c r="AQ35" s="163"/>
      <c r="AR35" s="298"/>
      <c r="AS35" s="328">
        <v>2.911</v>
      </c>
      <c r="AT35" s="329"/>
      <c r="AU35" s="330"/>
      <c r="AV35" s="345">
        <v>19.79</v>
      </c>
      <c r="AW35" s="346"/>
      <c r="AX35" s="347"/>
      <c r="AY35" s="364"/>
      <c r="AZ35" s="297" t="s">
        <v>59</v>
      </c>
      <c r="BA35" s="330">
        <v>0.1</v>
      </c>
      <c r="BB35" s="345">
        <v>1.34</v>
      </c>
      <c r="BC35" s="346"/>
      <c r="BD35" s="346"/>
      <c r="BE35" s="263"/>
      <c r="BG35" s="184"/>
    </row>
    <row r="36" spans="1:59">
      <c r="A36" s="239">
        <v>45361</v>
      </c>
      <c r="B36" s="140">
        <v>45365</v>
      </c>
      <c r="C36" s="141">
        <v>0.40277777777777773</v>
      </c>
      <c r="D36" s="214">
        <v>4</v>
      </c>
      <c r="E36" s="159" t="s">
        <v>110</v>
      </c>
      <c r="F36" s="160" t="s">
        <v>111</v>
      </c>
      <c r="G36" s="244" t="s">
        <v>72</v>
      </c>
      <c r="H36" s="160"/>
      <c r="I36" s="160">
        <v>11.44</v>
      </c>
      <c r="J36" s="160">
        <v>6.5</v>
      </c>
      <c r="K36" s="289"/>
      <c r="L36" s="534"/>
      <c r="M36" s="533"/>
      <c r="N36" s="532"/>
      <c r="O36" s="160"/>
      <c r="P36" s="170">
        <v>8.17</v>
      </c>
      <c r="Q36" s="160">
        <v>4.22</v>
      </c>
      <c r="R36" s="163">
        <v>3.8666666666668328</v>
      </c>
      <c r="S36" s="219" t="s">
        <v>107</v>
      </c>
      <c r="T36" s="112">
        <v>50</v>
      </c>
      <c r="U36" s="113" t="s">
        <v>77</v>
      </c>
      <c r="V36" s="481">
        <v>400</v>
      </c>
      <c r="W36" s="106" t="s">
        <v>78</v>
      </c>
      <c r="X36" s="481">
        <v>400</v>
      </c>
      <c r="Y36" s="262"/>
      <c r="Z36" s="329" t="s">
        <v>59</v>
      </c>
      <c r="AA36" s="421">
        <v>0.05</v>
      </c>
      <c r="AB36" s="281">
        <v>8.5699999999999998E-2</v>
      </c>
      <c r="AC36" s="437"/>
      <c r="AD36" s="438"/>
      <c r="AE36" s="289">
        <v>0.26</v>
      </c>
      <c r="AF36" s="435"/>
      <c r="AG36" s="435"/>
      <c r="AH36" s="364">
        <v>0.16</v>
      </c>
      <c r="AI36" s="299"/>
      <c r="AJ36" s="160">
        <v>0.47799999999999998</v>
      </c>
      <c r="AK36" s="160"/>
      <c r="AL36" s="290"/>
      <c r="AM36" s="331">
        <v>248.1</v>
      </c>
      <c r="AN36" s="332"/>
      <c r="AO36" s="333"/>
      <c r="AP36" s="309">
        <v>1.167</v>
      </c>
      <c r="AQ36" s="163"/>
      <c r="AR36" s="298"/>
      <c r="AS36" s="328">
        <v>2.2189999999999999</v>
      </c>
      <c r="AT36" s="329"/>
      <c r="AU36" s="330"/>
      <c r="AV36" s="345">
        <v>19.309999999999999</v>
      </c>
      <c r="AW36" s="346"/>
      <c r="AX36" s="347"/>
      <c r="AY36" s="364"/>
      <c r="AZ36" s="297" t="s">
        <v>59</v>
      </c>
      <c r="BA36" s="330">
        <v>0.1</v>
      </c>
      <c r="BB36" s="289"/>
      <c r="BC36" s="160" t="s">
        <v>59</v>
      </c>
      <c r="BD36" s="160">
        <v>0.1</v>
      </c>
      <c r="BE36" s="263"/>
      <c r="BG36" s="184"/>
    </row>
    <row r="37" spans="1:59">
      <c r="A37" s="239">
        <v>45361</v>
      </c>
      <c r="B37" s="140">
        <v>45365</v>
      </c>
      <c r="C37" s="141">
        <v>0.4201388888888889</v>
      </c>
      <c r="D37" s="214">
        <v>5</v>
      </c>
      <c r="E37" s="159" t="s">
        <v>112</v>
      </c>
      <c r="F37" s="160" t="s">
        <v>113</v>
      </c>
      <c r="G37" s="244" t="s">
        <v>72</v>
      </c>
      <c r="H37" s="160"/>
      <c r="I37" s="160">
        <v>11.65</v>
      </c>
      <c r="J37" s="160">
        <v>6.7</v>
      </c>
      <c r="K37" s="289"/>
      <c r="L37" s="534"/>
      <c r="M37" s="533"/>
      <c r="N37" s="532"/>
      <c r="O37" s="160"/>
      <c r="P37" s="170">
        <v>8.39</v>
      </c>
      <c r="Q37" s="160">
        <v>6.65</v>
      </c>
      <c r="R37" s="163">
        <v>21.333333333333055</v>
      </c>
      <c r="S37" s="219" t="s">
        <v>107</v>
      </c>
      <c r="T37" s="112">
        <v>50</v>
      </c>
      <c r="U37" s="113" t="s">
        <v>77</v>
      </c>
      <c r="V37" s="481">
        <v>400</v>
      </c>
      <c r="W37" s="106" t="s">
        <v>78</v>
      </c>
      <c r="X37" s="481">
        <v>400</v>
      </c>
      <c r="Y37" s="262"/>
      <c r="Z37" s="329" t="s">
        <v>59</v>
      </c>
      <c r="AA37" s="421">
        <v>0.05</v>
      </c>
      <c r="AB37" s="281">
        <v>7.6499999999999999E-2</v>
      </c>
      <c r="AC37" s="437"/>
      <c r="AD37" s="438"/>
      <c r="AE37" s="289">
        <v>0.26</v>
      </c>
      <c r="AF37" s="435"/>
      <c r="AG37" s="435"/>
      <c r="AH37" s="364">
        <v>0.37</v>
      </c>
      <c r="AI37" s="299"/>
      <c r="AJ37" s="160">
        <v>0.42099999999999999</v>
      </c>
      <c r="AK37" s="160"/>
      <c r="AL37" s="290"/>
      <c r="AM37" s="331">
        <v>128.6</v>
      </c>
      <c r="AN37" s="332"/>
      <c r="AO37" s="333"/>
      <c r="AP37" s="309">
        <v>0.86399999999999999</v>
      </c>
      <c r="AQ37" s="163"/>
      <c r="AR37" s="298"/>
      <c r="AS37" s="328">
        <v>1.4670000000000001</v>
      </c>
      <c r="AT37" s="329"/>
      <c r="AU37" s="330"/>
      <c r="AV37" s="345">
        <v>9.3689999999999998</v>
      </c>
      <c r="AW37" s="346"/>
      <c r="AX37" s="347"/>
      <c r="AY37" s="364"/>
      <c r="AZ37" s="297" t="s">
        <v>59</v>
      </c>
      <c r="BA37" s="330">
        <v>0.1</v>
      </c>
      <c r="BB37" s="345">
        <v>1.841</v>
      </c>
      <c r="BC37" s="346"/>
      <c r="BD37" s="346"/>
      <c r="BE37" s="263"/>
      <c r="BG37" s="184"/>
    </row>
    <row r="38" spans="1:59">
      <c r="A38" s="239">
        <v>45361</v>
      </c>
      <c r="B38" s="140">
        <v>45365</v>
      </c>
      <c r="C38" s="141">
        <v>0.46180555555555602</v>
      </c>
      <c r="D38" s="214">
        <v>6</v>
      </c>
      <c r="E38" s="159" t="s">
        <v>114</v>
      </c>
      <c r="F38" s="160" t="s">
        <v>115</v>
      </c>
      <c r="G38" s="244" t="s">
        <v>72</v>
      </c>
      <c r="H38" s="160"/>
      <c r="I38" s="160">
        <v>11.89</v>
      </c>
      <c r="J38" s="160">
        <v>6.5</v>
      </c>
      <c r="K38" s="289"/>
      <c r="L38" s="534"/>
      <c r="M38" s="533"/>
      <c r="N38" s="532"/>
      <c r="O38" s="160"/>
      <c r="P38" s="170">
        <v>8.5299999999999994</v>
      </c>
      <c r="Q38" s="160">
        <v>4.6500000000000004</v>
      </c>
      <c r="R38" s="163">
        <v>8.0000000000000071</v>
      </c>
      <c r="S38" s="164">
        <v>23</v>
      </c>
      <c r="T38" s="112">
        <v>100</v>
      </c>
      <c r="U38" s="114">
        <v>23</v>
      </c>
      <c r="V38" s="115">
        <f t="shared" ref="V38:V44" si="1">U38/T38*100</f>
        <v>23</v>
      </c>
      <c r="W38" s="115"/>
      <c r="X38" s="482" t="s">
        <v>82</v>
      </c>
      <c r="Y38" s="262"/>
      <c r="Z38" s="329" t="s">
        <v>59</v>
      </c>
      <c r="AA38" s="421">
        <v>0.05</v>
      </c>
      <c r="AB38" s="281">
        <v>3.95E-2</v>
      </c>
      <c r="AC38" s="437"/>
      <c r="AD38" s="438"/>
      <c r="AE38" s="289">
        <v>0.27</v>
      </c>
      <c r="AF38" s="435"/>
      <c r="AG38" s="435"/>
      <c r="AH38" s="364">
        <v>0.11</v>
      </c>
      <c r="AI38" s="299"/>
      <c r="AJ38" s="160">
        <v>0.32600000000000001</v>
      </c>
      <c r="AK38" s="160"/>
      <c r="AL38" s="290"/>
      <c r="AM38" s="328">
        <v>91.79</v>
      </c>
      <c r="AN38" s="329"/>
      <c r="AO38" s="330"/>
      <c r="AP38" s="309">
        <v>0.81799999999999995</v>
      </c>
      <c r="AQ38" s="163"/>
      <c r="AR38" s="298"/>
      <c r="AS38" s="328">
        <v>1.0049999999999999</v>
      </c>
      <c r="AT38" s="329"/>
      <c r="AU38" s="330"/>
      <c r="AV38" s="345">
        <v>15.37</v>
      </c>
      <c r="AW38" s="346"/>
      <c r="AX38" s="347"/>
      <c r="AY38" s="364"/>
      <c r="AZ38" s="297" t="s">
        <v>59</v>
      </c>
      <c r="BA38" s="330">
        <v>0.1</v>
      </c>
      <c r="BB38" s="345">
        <v>1.6479999999999999</v>
      </c>
      <c r="BC38" s="346"/>
      <c r="BD38" s="346"/>
      <c r="BE38" s="263"/>
      <c r="BG38" s="184"/>
    </row>
    <row r="39" spans="1:59" ht="16.2">
      <c r="A39" s="239">
        <v>45361</v>
      </c>
      <c r="B39" s="140">
        <v>45365</v>
      </c>
      <c r="C39" s="141">
        <v>0.49305555555555558</v>
      </c>
      <c r="D39" s="214">
        <v>7</v>
      </c>
      <c r="E39" s="159" t="s">
        <v>116</v>
      </c>
      <c r="F39" s="160" t="s">
        <v>103</v>
      </c>
      <c r="G39" s="244" t="s">
        <v>72</v>
      </c>
      <c r="H39" s="160"/>
      <c r="I39" s="160">
        <v>11.67</v>
      </c>
      <c r="J39" s="160">
        <v>6.7</v>
      </c>
      <c r="K39" s="289"/>
      <c r="L39" s="534"/>
      <c r="M39" s="533"/>
      <c r="N39" s="532"/>
      <c r="O39" s="160"/>
      <c r="P39" s="170">
        <v>8.49</v>
      </c>
      <c r="Q39" s="160">
        <v>6.84</v>
      </c>
      <c r="R39" s="163">
        <v>4.9333333333330858</v>
      </c>
      <c r="S39" s="164">
        <v>21.333333333333332</v>
      </c>
      <c r="T39" s="112">
        <v>100</v>
      </c>
      <c r="U39" s="114">
        <v>21</v>
      </c>
      <c r="V39" s="115">
        <f t="shared" si="1"/>
        <v>21</v>
      </c>
      <c r="W39" s="115"/>
      <c r="X39" s="482" t="s">
        <v>82</v>
      </c>
      <c r="Y39" s="262"/>
      <c r="Z39" s="329" t="s">
        <v>59</v>
      </c>
      <c r="AA39" s="421">
        <v>0.05</v>
      </c>
      <c r="AB39" s="281">
        <v>1.7100000000000001E-2</v>
      </c>
      <c r="AC39" s="437"/>
      <c r="AD39" s="438"/>
      <c r="AE39" s="289">
        <v>0.54</v>
      </c>
      <c r="AF39" s="435"/>
      <c r="AG39" s="435"/>
      <c r="AH39" s="289"/>
      <c r="AI39" s="438" t="s">
        <v>61</v>
      </c>
      <c r="AJ39" s="160">
        <v>0.30199999999999999</v>
      </c>
      <c r="AK39" s="160"/>
      <c r="AL39" s="290"/>
      <c r="AM39" s="331">
        <v>220.2</v>
      </c>
      <c r="AN39" s="332"/>
      <c r="AO39" s="333"/>
      <c r="AP39" s="309">
        <v>0.79700000000000004</v>
      </c>
      <c r="AQ39" s="163"/>
      <c r="AR39" s="298"/>
      <c r="AS39" s="328">
        <v>1.42</v>
      </c>
      <c r="AT39" s="329"/>
      <c r="AU39" s="330"/>
      <c r="AV39" s="345">
        <v>7.4009999999999998</v>
      </c>
      <c r="AW39" s="346"/>
      <c r="AX39" s="347"/>
      <c r="AY39" s="364"/>
      <c r="AZ39" s="297" t="s">
        <v>59</v>
      </c>
      <c r="BA39" s="330">
        <v>0.1</v>
      </c>
      <c r="BB39" s="345">
        <v>1.5349999999999999</v>
      </c>
      <c r="BC39" s="346"/>
      <c r="BD39" s="346"/>
      <c r="BE39" s="263"/>
      <c r="BG39" s="184"/>
    </row>
    <row r="40" spans="1:59" ht="16.2">
      <c r="A40" s="239">
        <v>45361</v>
      </c>
      <c r="B40" s="140">
        <v>45365</v>
      </c>
      <c r="C40" s="141">
        <v>0.51041666666666663</v>
      </c>
      <c r="D40" s="214">
        <v>8</v>
      </c>
      <c r="E40" s="133" t="s">
        <v>117</v>
      </c>
      <c r="F40" s="133">
        <v>375</v>
      </c>
      <c r="G40" s="147"/>
      <c r="I40" s="133">
        <v>8.01</v>
      </c>
      <c r="J40" s="133">
        <v>9.8000000000000007</v>
      </c>
      <c r="K40" s="263"/>
      <c r="N40" s="228"/>
      <c r="O40" s="133"/>
      <c r="P40" s="143">
        <v>8</v>
      </c>
      <c r="Q40" s="133">
        <v>8.5399999999999991</v>
      </c>
      <c r="R40" s="144">
        <v>8.6666666666666003</v>
      </c>
      <c r="S40" s="220" t="s">
        <v>118</v>
      </c>
      <c r="T40" s="96">
        <v>0.1</v>
      </c>
      <c r="U40" s="97">
        <v>0</v>
      </c>
      <c r="V40" s="116">
        <f t="shared" si="1"/>
        <v>0</v>
      </c>
      <c r="W40" s="116" t="s">
        <v>59</v>
      </c>
      <c r="X40" s="483">
        <v>10000</v>
      </c>
      <c r="Y40" s="263">
        <v>0.186</v>
      </c>
      <c r="Z40" s="503"/>
      <c r="AA40" s="417"/>
      <c r="AB40" s="263">
        <v>0.41499999999999998</v>
      </c>
      <c r="AD40" s="80"/>
      <c r="AE40" s="263">
        <v>0.47</v>
      </c>
      <c r="AH40" s="282">
        <v>28.7</v>
      </c>
      <c r="AI40" s="283"/>
      <c r="AJ40" s="133">
        <v>0.84799999999999998</v>
      </c>
      <c r="AK40" s="133"/>
      <c r="AL40" s="184"/>
      <c r="AM40" s="334">
        <v>263.3</v>
      </c>
      <c r="AN40" s="117"/>
      <c r="AO40" s="335"/>
      <c r="AP40" s="263">
        <v>0.95</v>
      </c>
      <c r="AQ40" s="133"/>
      <c r="AR40" s="184"/>
      <c r="AS40" s="236">
        <v>2.359</v>
      </c>
      <c r="AT40" s="118"/>
      <c r="AU40" s="127"/>
      <c r="AV40" s="310">
        <v>15.65</v>
      </c>
      <c r="AW40" s="146"/>
      <c r="AX40" s="311"/>
      <c r="AY40" s="282"/>
      <c r="AZ40" s="119" t="s">
        <v>59</v>
      </c>
      <c r="BA40" s="127">
        <v>0.1</v>
      </c>
      <c r="BB40" s="235">
        <v>3.8530000000000002</v>
      </c>
      <c r="BC40" s="145"/>
      <c r="BD40" s="145"/>
      <c r="BE40" s="263"/>
      <c r="BG40" s="184"/>
    </row>
    <row r="41" spans="1:59">
      <c r="A41" s="239"/>
      <c r="B41" s="140">
        <v>45365</v>
      </c>
      <c r="C41" s="141">
        <v>0.51736111111111105</v>
      </c>
      <c r="D41" s="214" t="s">
        <v>119</v>
      </c>
      <c r="E41" s="133" t="s">
        <v>120</v>
      </c>
      <c r="G41" s="147"/>
      <c r="K41" s="263"/>
      <c r="N41" s="228"/>
      <c r="O41" s="133"/>
      <c r="P41" s="143">
        <v>7.73</v>
      </c>
      <c r="Q41" s="133">
        <v>1.95</v>
      </c>
      <c r="R41" s="144">
        <v>5.7333333333329977</v>
      </c>
      <c r="S41" s="216" t="s">
        <v>121</v>
      </c>
      <c r="T41" s="96">
        <v>100</v>
      </c>
      <c r="U41" s="97">
        <v>7</v>
      </c>
      <c r="V41" s="116">
        <f t="shared" si="1"/>
        <v>7.0000000000000009</v>
      </c>
      <c r="W41" s="116"/>
      <c r="X41" s="207" t="s">
        <v>82</v>
      </c>
      <c r="Y41" s="264"/>
      <c r="Z41" s="491" t="s">
        <v>59</v>
      </c>
      <c r="AA41" s="417">
        <v>0.05</v>
      </c>
      <c r="AB41" s="264"/>
      <c r="AC41" s="1" t="s">
        <v>59</v>
      </c>
      <c r="AD41" s="80">
        <v>0.01</v>
      </c>
      <c r="AE41" s="264"/>
      <c r="AF41" s="1" t="s">
        <v>59</v>
      </c>
      <c r="AG41" s="247">
        <v>0.2</v>
      </c>
      <c r="AH41" s="282">
        <v>0.24</v>
      </c>
      <c r="AI41" s="283"/>
      <c r="AJ41" s="146">
        <v>33.770000000000003</v>
      </c>
      <c r="AK41" s="146"/>
      <c r="AL41" s="311"/>
      <c r="AM41" s="334">
        <v>317.89999999999998</v>
      </c>
      <c r="AN41" s="117"/>
      <c r="AO41" s="335"/>
      <c r="AP41" s="235">
        <v>24.11</v>
      </c>
      <c r="AQ41" s="145"/>
      <c r="AR41" s="175"/>
      <c r="AS41" s="236">
        <v>21.56</v>
      </c>
      <c r="AT41" s="118"/>
      <c r="AU41" s="127"/>
      <c r="AV41" s="235">
        <v>29.62</v>
      </c>
      <c r="AW41" s="145"/>
      <c r="AX41" s="175"/>
      <c r="AY41" s="282"/>
      <c r="AZ41" s="119" t="s">
        <v>59</v>
      </c>
      <c r="BA41" s="127">
        <v>0.1</v>
      </c>
      <c r="BB41" s="235">
        <v>3.0840000000000001</v>
      </c>
      <c r="BC41" s="145"/>
      <c r="BD41" s="145"/>
      <c r="BE41" s="263"/>
      <c r="BG41" s="184"/>
    </row>
    <row r="42" spans="1:59">
      <c r="A42" s="239">
        <v>45361</v>
      </c>
      <c r="B42" s="140">
        <v>45365</v>
      </c>
      <c r="C42" s="141">
        <v>0.53472222222222221</v>
      </c>
      <c r="D42" s="214">
        <v>9</v>
      </c>
      <c r="E42" s="159" t="s">
        <v>122</v>
      </c>
      <c r="F42" s="160" t="s">
        <v>90</v>
      </c>
      <c r="G42" s="244" t="s">
        <v>72</v>
      </c>
      <c r="H42" s="160"/>
      <c r="I42" s="160">
        <v>12.7</v>
      </c>
      <c r="J42" s="160">
        <v>9.1</v>
      </c>
      <c r="K42" s="289"/>
      <c r="L42" s="534"/>
      <c r="M42" s="533"/>
      <c r="N42" s="532"/>
      <c r="O42" s="160"/>
      <c r="P42" s="170">
        <v>8.19</v>
      </c>
      <c r="Q42" s="160">
        <v>4.16</v>
      </c>
      <c r="R42" s="163">
        <v>27.59999999999992</v>
      </c>
      <c r="S42" s="164">
        <v>39.333333333333336</v>
      </c>
      <c r="T42" s="112">
        <v>100</v>
      </c>
      <c r="U42" s="114">
        <v>39</v>
      </c>
      <c r="V42" s="115">
        <f t="shared" si="1"/>
        <v>39</v>
      </c>
      <c r="W42" s="115"/>
      <c r="X42" s="482" t="s">
        <v>82</v>
      </c>
      <c r="Y42" s="262"/>
      <c r="Z42" s="332" t="s">
        <v>59</v>
      </c>
      <c r="AA42" s="421">
        <v>0.05</v>
      </c>
      <c r="AB42" s="262"/>
      <c r="AC42" s="435" t="s">
        <v>59</v>
      </c>
      <c r="AD42" s="436">
        <v>0.01</v>
      </c>
      <c r="AE42" s="289">
        <v>0.23</v>
      </c>
      <c r="AF42" s="435"/>
      <c r="AG42" s="435"/>
      <c r="AH42" s="309">
        <v>0.96</v>
      </c>
      <c r="AI42" s="458"/>
      <c r="AJ42" s="160">
        <v>0.378</v>
      </c>
      <c r="AK42" s="160"/>
      <c r="AL42" s="290"/>
      <c r="AM42" s="331">
        <v>165.4</v>
      </c>
      <c r="AN42" s="332"/>
      <c r="AO42" s="333"/>
      <c r="AP42" s="309">
        <v>0.71599999999999997</v>
      </c>
      <c r="AQ42" s="163"/>
      <c r="AR42" s="298"/>
      <c r="AS42" s="328">
        <v>1.034</v>
      </c>
      <c r="AT42" s="329"/>
      <c r="AU42" s="330"/>
      <c r="AV42" s="345">
        <v>8.06</v>
      </c>
      <c r="AW42" s="346"/>
      <c r="AX42" s="347"/>
      <c r="AY42" s="364"/>
      <c r="AZ42" s="297" t="s">
        <v>59</v>
      </c>
      <c r="BA42" s="330">
        <v>0.1</v>
      </c>
      <c r="BB42" s="289"/>
      <c r="BC42" s="160" t="s">
        <v>59</v>
      </c>
      <c r="BD42" s="160">
        <v>0.1</v>
      </c>
      <c r="BE42" s="263"/>
      <c r="BG42" s="184"/>
    </row>
    <row r="43" spans="1:59">
      <c r="A43" s="239">
        <v>45361</v>
      </c>
      <c r="B43" s="140">
        <v>45365</v>
      </c>
      <c r="C43" s="141">
        <v>0.5625</v>
      </c>
      <c r="D43" s="214">
        <v>10</v>
      </c>
      <c r="E43" s="159" t="s">
        <v>123</v>
      </c>
      <c r="F43" s="160" t="s">
        <v>105</v>
      </c>
      <c r="G43" s="244" t="s">
        <v>72</v>
      </c>
      <c r="H43" s="160"/>
      <c r="I43" s="160">
        <v>11.1</v>
      </c>
      <c r="J43" s="160">
        <v>10.8</v>
      </c>
      <c r="K43" s="289"/>
      <c r="L43" s="534"/>
      <c r="M43" s="533"/>
      <c r="N43" s="532"/>
      <c r="O43" s="160"/>
      <c r="P43" s="170">
        <v>8.56</v>
      </c>
      <c r="Q43" s="160">
        <v>6.13</v>
      </c>
      <c r="R43" s="163">
        <v>8.2666666666669411</v>
      </c>
      <c r="S43" s="164">
        <v>48</v>
      </c>
      <c r="T43" s="112">
        <v>100</v>
      </c>
      <c r="U43" s="114">
        <v>48</v>
      </c>
      <c r="V43" s="115">
        <f t="shared" si="1"/>
        <v>48</v>
      </c>
      <c r="W43" s="115"/>
      <c r="X43" s="482" t="s">
        <v>82</v>
      </c>
      <c r="Y43" s="262"/>
      <c r="Z43" s="332" t="s">
        <v>59</v>
      </c>
      <c r="AA43" s="421">
        <v>0.05</v>
      </c>
      <c r="AB43" s="281">
        <v>1.9400000000000001E-2</v>
      </c>
      <c r="AC43" s="437"/>
      <c r="AD43" s="438"/>
      <c r="AE43" s="289">
        <v>0.61</v>
      </c>
      <c r="AF43" s="435"/>
      <c r="AG43" s="435"/>
      <c r="AH43" s="309">
        <v>0.35</v>
      </c>
      <c r="AI43" s="458"/>
      <c r="AJ43" s="160">
        <v>0.42099999999999999</v>
      </c>
      <c r="AK43" s="160"/>
      <c r="AL43" s="290"/>
      <c r="AM43" s="331">
        <v>338.5</v>
      </c>
      <c r="AN43" s="332"/>
      <c r="AO43" s="333"/>
      <c r="AP43" s="345">
        <v>1.0489999999999999</v>
      </c>
      <c r="AQ43" s="346"/>
      <c r="AR43" s="347"/>
      <c r="AS43" s="328">
        <v>1.8029999999999999</v>
      </c>
      <c r="AT43" s="329"/>
      <c r="AU43" s="330"/>
      <c r="AV43" s="345">
        <v>11.59</v>
      </c>
      <c r="AW43" s="346"/>
      <c r="AX43" s="347"/>
      <c r="AY43" s="364"/>
      <c r="AZ43" s="297" t="s">
        <v>59</v>
      </c>
      <c r="BA43" s="330">
        <v>0.1</v>
      </c>
      <c r="BB43" s="345">
        <v>1.78</v>
      </c>
      <c r="BC43" s="346"/>
      <c r="BD43" s="346"/>
      <c r="BE43" s="263"/>
      <c r="BG43" s="184"/>
    </row>
    <row r="44" spans="1:59">
      <c r="A44" s="239"/>
      <c r="B44" s="140">
        <v>45365</v>
      </c>
      <c r="C44" s="141">
        <v>0.57291666666666663</v>
      </c>
      <c r="D44" s="214" t="s">
        <v>124</v>
      </c>
      <c r="E44" s="133" t="s">
        <v>125</v>
      </c>
      <c r="G44" s="147"/>
      <c r="K44" s="263"/>
      <c r="N44" s="228"/>
      <c r="O44" s="133"/>
      <c r="P44" s="142"/>
      <c r="S44" s="216" t="s">
        <v>126</v>
      </c>
      <c r="T44" s="96">
        <v>100</v>
      </c>
      <c r="U44" s="97">
        <v>3</v>
      </c>
      <c r="V44" s="116">
        <f t="shared" si="1"/>
        <v>3</v>
      </c>
      <c r="W44" s="116"/>
      <c r="X44" s="103" t="s">
        <v>127</v>
      </c>
      <c r="Y44" s="317"/>
      <c r="Z44" s="495"/>
      <c r="AA44" s="418"/>
      <c r="AB44" s="263"/>
      <c r="AD44" s="80"/>
      <c r="AE44" s="263"/>
      <c r="AH44" s="317"/>
      <c r="AI44" s="81"/>
      <c r="AJ44" s="133">
        <v>0.29899999999999999</v>
      </c>
      <c r="AK44" s="133"/>
      <c r="AL44" s="184"/>
      <c r="AM44" s="236">
        <v>12.52</v>
      </c>
      <c r="AN44" s="118"/>
      <c r="AO44" s="127"/>
      <c r="AP44" s="255">
        <v>0.56899999999999995</v>
      </c>
      <c r="AQ44" s="144"/>
      <c r="AR44" s="276"/>
      <c r="AS44" s="236">
        <v>2.7679999999999998</v>
      </c>
      <c r="AT44" s="118"/>
      <c r="AU44" s="127"/>
      <c r="AV44" s="235">
        <v>22.3</v>
      </c>
      <c r="AW44" s="145"/>
      <c r="AX44" s="175"/>
      <c r="AY44" s="473"/>
      <c r="AZ44" s="302" t="s">
        <v>59</v>
      </c>
      <c r="BA44" s="468">
        <v>0.1</v>
      </c>
      <c r="BB44" s="316">
        <v>3.468</v>
      </c>
      <c r="BC44" s="177"/>
      <c r="BD44" s="177"/>
      <c r="BE44" s="317"/>
      <c r="BF44" s="275"/>
      <c r="BG44" s="318"/>
    </row>
    <row r="45" spans="1:59">
      <c r="A45" s="238">
        <v>45439</v>
      </c>
      <c r="B45" s="135">
        <v>45440</v>
      </c>
      <c r="C45" s="136">
        <v>0.55555555555555558</v>
      </c>
      <c r="D45" s="213" t="s">
        <v>128</v>
      </c>
      <c r="E45" s="137"/>
      <c r="F45" s="137"/>
      <c r="G45" s="139"/>
      <c r="H45" s="137"/>
      <c r="I45" s="137"/>
      <c r="J45" s="137"/>
      <c r="K45" s="265"/>
      <c r="L45" s="221"/>
      <c r="M45" s="528"/>
      <c r="N45" s="527"/>
      <c r="O45" s="137"/>
      <c r="P45" s="138"/>
      <c r="Q45" s="137"/>
      <c r="R45" s="221"/>
      <c r="S45" s="137"/>
      <c r="T45" s="120"/>
      <c r="U45" s="132"/>
      <c r="V45" s="121"/>
      <c r="W45" s="121"/>
      <c r="X45" s="484"/>
      <c r="Y45" s="263"/>
      <c r="AA45" s="417"/>
      <c r="AB45" s="265"/>
      <c r="AC45" s="439"/>
      <c r="AD45" s="440"/>
      <c r="AE45" s="265"/>
      <c r="AF45" s="439"/>
      <c r="AG45" s="439"/>
      <c r="AH45" s="273"/>
      <c r="AI45" s="79"/>
      <c r="AJ45" s="122"/>
      <c r="AK45" s="122" t="s">
        <v>59</v>
      </c>
      <c r="AL45" s="122">
        <v>0.1</v>
      </c>
      <c r="AM45" s="469"/>
      <c r="AN45" s="470" t="s">
        <v>59</v>
      </c>
      <c r="AO45" s="463">
        <v>0.1</v>
      </c>
      <c r="AP45" s="462"/>
      <c r="AQ45" s="233" t="s">
        <v>59</v>
      </c>
      <c r="AR45" s="463">
        <v>0.1</v>
      </c>
      <c r="AS45" s="172">
        <v>2.794</v>
      </c>
      <c r="AT45" s="172"/>
      <c r="AU45" s="174"/>
      <c r="AV45" s="312">
        <v>8.2850000000000001</v>
      </c>
      <c r="AW45" s="122"/>
      <c r="AX45" s="313"/>
      <c r="AY45" s="235">
        <v>2.5760000000000001</v>
      </c>
      <c r="AZ45" s="145"/>
      <c r="BA45" s="175"/>
      <c r="BB45" s="273"/>
      <c r="BC45" s="182" t="s">
        <v>59</v>
      </c>
      <c r="BD45" s="182">
        <v>0.1</v>
      </c>
      <c r="BE45" s="273"/>
      <c r="BF45" s="182"/>
      <c r="BG45" s="183"/>
    </row>
    <row r="46" spans="1:59">
      <c r="A46" s="239">
        <v>45439</v>
      </c>
      <c r="B46" s="140">
        <v>45440</v>
      </c>
      <c r="C46" s="141">
        <v>0.56458333333333333</v>
      </c>
      <c r="D46" s="214">
        <v>1</v>
      </c>
      <c r="F46" s="133" t="s">
        <v>129</v>
      </c>
      <c r="G46" s="147"/>
      <c r="I46" s="133">
        <v>2.5299999999999998</v>
      </c>
      <c r="J46" s="133" t="s">
        <v>130</v>
      </c>
      <c r="K46" s="38"/>
      <c r="N46" s="228"/>
      <c r="O46" s="133"/>
      <c r="P46" s="142"/>
      <c r="R46" s="216"/>
      <c r="T46" s="96"/>
      <c r="U46" s="102"/>
      <c r="X46" s="207"/>
      <c r="Y46" s="263"/>
      <c r="Z46" s="500"/>
      <c r="AA46" s="417"/>
      <c r="AB46" s="263"/>
      <c r="AD46" s="80"/>
      <c r="AE46" s="263"/>
      <c r="AH46" s="263"/>
      <c r="AI46" s="80"/>
      <c r="AJ46" s="118"/>
      <c r="AK46" s="118" t="s">
        <v>59</v>
      </c>
      <c r="AL46" s="118">
        <v>0.1</v>
      </c>
      <c r="AM46" s="310">
        <v>135.4</v>
      </c>
      <c r="AN46" s="146"/>
      <c r="AO46" s="311"/>
      <c r="AP46" s="236"/>
      <c r="AQ46" s="118" t="s">
        <v>59</v>
      </c>
      <c r="AR46" s="127">
        <v>0.1</v>
      </c>
      <c r="AS46" s="145">
        <v>13.18</v>
      </c>
      <c r="AT46" s="145"/>
      <c r="AU46" s="175"/>
      <c r="AV46" s="236">
        <v>24.24</v>
      </c>
      <c r="AW46" s="118"/>
      <c r="AX46" s="127"/>
      <c r="AY46" s="235">
        <v>2.2549999999999999</v>
      </c>
      <c r="AZ46" s="145"/>
      <c r="BA46" s="175"/>
      <c r="BB46" s="235">
        <v>2.5640000000000001</v>
      </c>
      <c r="BC46" s="145"/>
      <c r="BD46" s="145"/>
      <c r="BE46" s="263"/>
      <c r="BG46" s="184"/>
    </row>
    <row r="47" spans="1:59">
      <c r="A47" s="239">
        <v>45439</v>
      </c>
      <c r="B47" s="140">
        <v>45440</v>
      </c>
      <c r="C47" s="141">
        <v>0.60624999999999996</v>
      </c>
      <c r="D47" s="214">
        <v>2</v>
      </c>
      <c r="F47" s="133" t="s">
        <v>129</v>
      </c>
      <c r="G47" s="147"/>
      <c r="I47" s="133">
        <v>1.63</v>
      </c>
      <c r="J47" s="133">
        <v>18</v>
      </c>
      <c r="K47" s="531"/>
      <c r="L47" s="530"/>
      <c r="N47" s="300"/>
      <c r="O47" s="133"/>
      <c r="P47" s="142">
        <v>7.42</v>
      </c>
      <c r="Q47" s="118">
        <v>22.4</v>
      </c>
      <c r="R47" s="119">
        <v>38.666666666666551</v>
      </c>
      <c r="S47" s="158">
        <v>2766666.6666666665</v>
      </c>
      <c r="T47" s="96">
        <v>1E-3</v>
      </c>
      <c r="U47" s="102">
        <v>28</v>
      </c>
      <c r="V47" s="123">
        <f>U47/T47*100</f>
        <v>2800000</v>
      </c>
      <c r="W47" s="123"/>
      <c r="X47" s="207" t="s">
        <v>82</v>
      </c>
      <c r="Y47" s="255">
        <v>1.196787</v>
      </c>
      <c r="Z47" s="500"/>
      <c r="AA47" s="417"/>
      <c r="AB47" s="282">
        <v>7.2829833907865886</v>
      </c>
      <c r="AC47" s="119"/>
      <c r="AD47" s="283"/>
      <c r="AE47" s="291" t="s">
        <v>131</v>
      </c>
      <c r="AF47" s="118" t="s">
        <v>59</v>
      </c>
      <c r="AG47" s="119">
        <v>0.2</v>
      </c>
      <c r="AH47" s="263"/>
      <c r="AI47" s="283" t="s">
        <v>85</v>
      </c>
      <c r="AJ47" s="119"/>
      <c r="AK47" s="119" t="s">
        <v>59</v>
      </c>
      <c r="AL47" s="118">
        <v>0.1</v>
      </c>
      <c r="AM47" s="310">
        <v>630.9</v>
      </c>
      <c r="AN47" s="146"/>
      <c r="AO47" s="311"/>
      <c r="AP47" s="282"/>
      <c r="AQ47" s="119" t="s">
        <v>59</v>
      </c>
      <c r="AR47" s="127">
        <v>0.1</v>
      </c>
      <c r="AS47" s="145">
        <v>44.16</v>
      </c>
      <c r="AT47" s="145"/>
      <c r="AU47" s="175"/>
      <c r="AV47" s="310">
        <v>141.80000000000001</v>
      </c>
      <c r="AW47" s="146"/>
      <c r="AX47" s="311"/>
      <c r="AY47" s="235">
        <v>2.8929999999999998</v>
      </c>
      <c r="AZ47" s="145"/>
      <c r="BA47" s="175"/>
      <c r="BB47" s="235">
        <v>6.1139999999999999</v>
      </c>
      <c r="BC47" s="145"/>
      <c r="BD47" s="145"/>
      <c r="BE47" s="263"/>
      <c r="BG47" s="184"/>
    </row>
    <row r="48" spans="1:59">
      <c r="A48" s="239">
        <v>45439</v>
      </c>
      <c r="B48" s="140">
        <v>45440</v>
      </c>
      <c r="C48" s="141">
        <v>0.64791666666666703</v>
      </c>
      <c r="D48" s="214">
        <v>3</v>
      </c>
      <c r="F48" s="133" t="s">
        <v>129</v>
      </c>
      <c r="G48" s="147"/>
      <c r="I48" s="133">
        <v>1.99</v>
      </c>
      <c r="J48" s="133">
        <v>17.5</v>
      </c>
      <c r="K48" s="531"/>
      <c r="L48" s="530"/>
      <c r="N48" s="300"/>
      <c r="O48" s="133"/>
      <c r="P48" s="142"/>
      <c r="Q48" s="118"/>
      <c r="R48" s="119"/>
      <c r="S48" s="158"/>
      <c r="T48" s="96"/>
      <c r="U48" s="102"/>
      <c r="V48" s="123"/>
      <c r="W48" s="123"/>
      <c r="X48" s="207"/>
      <c r="Y48" s="263"/>
      <c r="Z48" s="501"/>
      <c r="AA48" s="417"/>
      <c r="AB48" s="255"/>
      <c r="AC48" s="247"/>
      <c r="AD48" s="424"/>
      <c r="AE48" s="292"/>
      <c r="AF48" s="119"/>
      <c r="AG48" s="119"/>
      <c r="AH48" s="292"/>
      <c r="AI48" s="283"/>
      <c r="AJ48" s="145"/>
      <c r="AK48" s="118" t="s">
        <v>59</v>
      </c>
      <c r="AL48" s="118">
        <v>0.1</v>
      </c>
      <c r="AM48" s="334">
        <v>100.7</v>
      </c>
      <c r="AN48" s="117"/>
      <c r="AO48" s="335"/>
      <c r="AP48" s="235"/>
      <c r="AQ48" s="118" t="s">
        <v>59</v>
      </c>
      <c r="AR48" s="127">
        <v>0.1</v>
      </c>
      <c r="AS48" s="145">
        <v>11.81</v>
      </c>
      <c r="AT48" s="145"/>
      <c r="AU48" s="175"/>
      <c r="AV48" s="235">
        <v>22.48</v>
      </c>
      <c r="AW48" s="145"/>
      <c r="AX48" s="175"/>
      <c r="AY48" s="235">
        <v>1.8620000000000001</v>
      </c>
      <c r="AZ48" s="145"/>
      <c r="BA48" s="175"/>
      <c r="BB48" s="235">
        <v>1.077</v>
      </c>
      <c r="BC48" s="145"/>
      <c r="BD48" s="145"/>
      <c r="BE48" s="263"/>
      <c r="BG48" s="184"/>
    </row>
    <row r="49" spans="1:59" ht="16.2">
      <c r="A49" s="239">
        <v>45439</v>
      </c>
      <c r="B49" s="140">
        <v>45440</v>
      </c>
      <c r="C49" s="141">
        <v>0.68958333333333299</v>
      </c>
      <c r="D49" s="214">
        <v>4</v>
      </c>
      <c r="F49" s="133" t="s">
        <v>129</v>
      </c>
      <c r="G49" s="147"/>
      <c r="I49" s="133">
        <v>1.87</v>
      </c>
      <c r="J49" s="133">
        <v>17.8</v>
      </c>
      <c r="K49" s="531"/>
      <c r="L49" s="530"/>
      <c r="N49" s="300"/>
      <c r="O49" s="133"/>
      <c r="P49" s="142">
        <v>7.41</v>
      </c>
      <c r="Q49" s="118">
        <v>31.4</v>
      </c>
      <c r="R49" s="119">
        <v>44.666666666666778</v>
      </c>
      <c r="S49" s="215" t="s">
        <v>132</v>
      </c>
      <c r="T49" s="96">
        <v>1E-3</v>
      </c>
      <c r="U49" s="102">
        <v>109</v>
      </c>
      <c r="V49" s="123">
        <f>U49/T49*100</f>
        <v>10900000</v>
      </c>
      <c r="W49" s="123" t="s">
        <v>78</v>
      </c>
      <c r="X49" s="206">
        <v>8000000</v>
      </c>
      <c r="Y49" s="255">
        <v>1.5391919999999999</v>
      </c>
      <c r="Z49" s="497"/>
      <c r="AA49" s="417"/>
      <c r="AB49" s="282">
        <v>2.0009401441554369</v>
      </c>
      <c r="AC49" s="119"/>
      <c r="AD49" s="283"/>
      <c r="AE49" s="282">
        <v>0.66</v>
      </c>
      <c r="AF49" s="119"/>
      <c r="AG49" s="119"/>
      <c r="AH49" s="236">
        <v>18.600000000000001</v>
      </c>
      <c r="AI49" s="127"/>
      <c r="AJ49" s="145"/>
      <c r="AK49" s="119" t="s">
        <v>59</v>
      </c>
      <c r="AL49" s="118">
        <v>0.1</v>
      </c>
      <c r="AM49" s="334">
        <v>380.3</v>
      </c>
      <c r="AN49" s="117"/>
      <c r="AO49" s="335"/>
      <c r="AP49" s="235"/>
      <c r="AQ49" s="119" t="s">
        <v>59</v>
      </c>
      <c r="AR49" s="127">
        <v>0.1</v>
      </c>
      <c r="AS49" s="145">
        <v>59.58</v>
      </c>
      <c r="AT49" s="145"/>
      <c r="AU49" s="175"/>
      <c r="AV49" s="235">
        <v>66.44</v>
      </c>
      <c r="AW49" s="145"/>
      <c r="AX49" s="175"/>
      <c r="AY49" s="235">
        <v>1.3819999999999999</v>
      </c>
      <c r="AZ49" s="145"/>
      <c r="BA49" s="175"/>
      <c r="BB49" s="235">
        <v>5.5250000000000004</v>
      </c>
      <c r="BC49" s="145"/>
      <c r="BD49" s="145"/>
      <c r="BE49" s="263"/>
      <c r="BG49" s="184"/>
    </row>
    <row r="50" spans="1:59">
      <c r="A50" s="239">
        <v>45439</v>
      </c>
      <c r="B50" s="140">
        <v>45440</v>
      </c>
      <c r="C50" s="141">
        <v>0.73124999999999996</v>
      </c>
      <c r="D50" s="214">
        <v>5</v>
      </c>
      <c r="F50" s="133" t="s">
        <v>129</v>
      </c>
      <c r="G50" s="147"/>
      <c r="I50" s="133">
        <v>1.79</v>
      </c>
      <c r="J50" s="133">
        <v>16.600000000000001</v>
      </c>
      <c r="K50" s="531"/>
      <c r="L50" s="530"/>
      <c r="N50" s="300"/>
      <c r="O50" s="133"/>
      <c r="P50" s="142">
        <v>7.43</v>
      </c>
      <c r="Q50" s="118">
        <v>41.2</v>
      </c>
      <c r="R50" s="119">
        <v>51.999999999999893</v>
      </c>
      <c r="S50" s="158">
        <v>3833333.3333333335</v>
      </c>
      <c r="T50" s="96">
        <v>1E-3</v>
      </c>
      <c r="U50" s="102">
        <v>38</v>
      </c>
      <c r="V50" s="123">
        <f>U50/T50*100</f>
        <v>3800000</v>
      </c>
      <c r="W50" s="123"/>
      <c r="X50" s="207" t="s">
        <v>82</v>
      </c>
      <c r="Y50" s="255">
        <v>1.3044</v>
      </c>
      <c r="Z50" s="497"/>
      <c r="AA50" s="417"/>
      <c r="AB50" s="282">
        <v>4.4006581009088057</v>
      </c>
      <c r="AC50" s="119"/>
      <c r="AD50" s="283"/>
      <c r="AE50" s="282">
        <v>0.42</v>
      </c>
      <c r="AF50" s="119"/>
      <c r="AG50" s="119"/>
      <c r="AH50" s="236">
        <v>19.7</v>
      </c>
      <c r="AI50" s="127"/>
      <c r="AJ50" s="145"/>
      <c r="AK50" s="118" t="s">
        <v>59</v>
      </c>
      <c r="AL50" s="118">
        <v>0.1</v>
      </c>
      <c r="AM50" s="334">
        <v>1007</v>
      </c>
      <c r="AN50" s="117"/>
      <c r="AO50" s="335"/>
      <c r="AP50" s="235"/>
      <c r="AQ50" s="118" t="s">
        <v>59</v>
      </c>
      <c r="AR50" s="127">
        <v>0.1</v>
      </c>
      <c r="AS50" s="145">
        <v>34.159999999999997</v>
      </c>
      <c r="AT50" s="145"/>
      <c r="AU50" s="175"/>
      <c r="AV50" s="310">
        <v>111.8</v>
      </c>
      <c r="AW50" s="146"/>
      <c r="AX50" s="311"/>
      <c r="AY50" s="235">
        <v>1.615</v>
      </c>
      <c r="AZ50" s="145"/>
      <c r="BA50" s="175"/>
      <c r="BB50" s="235">
        <v>17.87</v>
      </c>
      <c r="BC50" s="145"/>
      <c r="BD50" s="145"/>
      <c r="BE50" s="263"/>
      <c r="BG50" s="184"/>
    </row>
    <row r="51" spans="1:59">
      <c r="A51" s="239">
        <v>45439</v>
      </c>
      <c r="B51" s="140">
        <v>45440</v>
      </c>
      <c r="C51" s="141">
        <v>0.75208333333333333</v>
      </c>
      <c r="D51" s="214">
        <v>6</v>
      </c>
      <c r="F51" s="133" t="s">
        <v>129</v>
      </c>
      <c r="G51" s="147"/>
      <c r="I51" s="133">
        <v>6.49</v>
      </c>
      <c r="J51" s="133">
        <v>17</v>
      </c>
      <c r="K51" s="531"/>
      <c r="L51" s="530"/>
      <c r="N51" s="300"/>
      <c r="O51" s="133"/>
      <c r="P51" s="142">
        <v>7.37</v>
      </c>
      <c r="Q51" s="117">
        <v>145</v>
      </c>
      <c r="R51" s="119">
        <v>211.33333333333277</v>
      </c>
      <c r="S51" s="158">
        <v>5633333.333333333</v>
      </c>
      <c r="T51" s="96">
        <v>1E-3</v>
      </c>
      <c r="U51" s="102">
        <v>56</v>
      </c>
      <c r="V51" s="123">
        <f>U51/T51*100</f>
        <v>5600000</v>
      </c>
      <c r="W51" s="123"/>
      <c r="X51" s="207" t="s">
        <v>82</v>
      </c>
      <c r="Y51" s="255">
        <v>1.04352</v>
      </c>
      <c r="Z51" s="497"/>
      <c r="AA51" s="417"/>
      <c r="AB51" s="282">
        <v>3.6908492635537455</v>
      </c>
      <c r="AC51" s="119"/>
      <c r="AD51" s="283"/>
      <c r="AE51" s="282">
        <v>0.59</v>
      </c>
      <c r="AF51" s="119"/>
      <c r="AG51" s="119"/>
      <c r="AH51" s="236">
        <v>8.6</v>
      </c>
      <c r="AI51" s="127"/>
      <c r="AJ51" s="145"/>
      <c r="AK51" s="119" t="s">
        <v>59</v>
      </c>
      <c r="AL51" s="118">
        <v>0.1</v>
      </c>
      <c r="AM51" s="334">
        <v>4014</v>
      </c>
      <c r="AN51" s="117"/>
      <c r="AO51" s="335"/>
      <c r="AP51" s="235"/>
      <c r="AQ51" s="119" t="s">
        <v>59</v>
      </c>
      <c r="AR51" s="127">
        <v>0.1</v>
      </c>
      <c r="AS51" s="146">
        <v>198.9</v>
      </c>
      <c r="AT51" s="146"/>
      <c r="AU51" s="311"/>
      <c r="AV51" s="310">
        <v>934.1</v>
      </c>
      <c r="AW51" s="146"/>
      <c r="AX51" s="311"/>
      <c r="AY51" s="235">
        <v>4.4770000000000003</v>
      </c>
      <c r="AZ51" s="145"/>
      <c r="BA51" s="175"/>
      <c r="BB51" s="310">
        <v>120.7</v>
      </c>
      <c r="BC51" s="146"/>
      <c r="BD51" s="146"/>
      <c r="BE51" s="263"/>
      <c r="BG51" s="184"/>
    </row>
    <row r="52" spans="1:59">
      <c r="A52" s="239">
        <v>45439</v>
      </c>
      <c r="B52" s="140">
        <v>45440</v>
      </c>
      <c r="C52" s="141">
        <v>0.7729166666666667</v>
      </c>
      <c r="D52" s="214">
        <v>7</v>
      </c>
      <c r="F52" s="133" t="s">
        <v>129</v>
      </c>
      <c r="G52" s="147"/>
      <c r="I52" s="133">
        <v>3.44</v>
      </c>
      <c r="J52" s="133">
        <v>16.399999999999999</v>
      </c>
      <c r="K52" s="531"/>
      <c r="L52" s="530"/>
      <c r="N52" s="300"/>
      <c r="O52" s="133"/>
      <c r="P52" s="142">
        <v>7.32</v>
      </c>
      <c r="Q52" s="145">
        <v>52.8</v>
      </c>
      <c r="R52" s="144">
        <v>48.444444444445033</v>
      </c>
      <c r="S52" s="158">
        <v>2666666.6666666665</v>
      </c>
      <c r="T52" s="96">
        <v>1E-3</v>
      </c>
      <c r="U52" s="102">
        <v>27</v>
      </c>
      <c r="V52" s="123">
        <f>U52/T52*100</f>
        <v>2700000</v>
      </c>
      <c r="W52" s="123"/>
      <c r="X52" s="207" t="s">
        <v>82</v>
      </c>
      <c r="Y52" s="255">
        <v>1.0174320000000001</v>
      </c>
      <c r="Z52" s="497"/>
      <c r="AA52" s="417"/>
      <c r="AB52" s="282">
        <v>6.4658414290191164</v>
      </c>
      <c r="AC52" s="119"/>
      <c r="AD52" s="283"/>
      <c r="AE52" s="255">
        <v>0.51</v>
      </c>
      <c r="AF52" s="247"/>
      <c r="AG52" s="247"/>
      <c r="AH52" s="235">
        <v>8.8000000000000007</v>
      </c>
      <c r="AI52" s="453"/>
      <c r="AJ52" s="145"/>
      <c r="AK52" s="118" t="s">
        <v>59</v>
      </c>
      <c r="AL52" s="118">
        <v>0.1</v>
      </c>
      <c r="AM52" s="334">
        <v>1223</v>
      </c>
      <c r="AN52" s="117"/>
      <c r="AO52" s="335"/>
      <c r="AP52" s="235"/>
      <c r="AQ52" s="118" t="s">
        <v>59</v>
      </c>
      <c r="AR52" s="127">
        <v>0.1</v>
      </c>
      <c r="AS52" s="146">
        <v>107.9</v>
      </c>
      <c r="AT52" s="146"/>
      <c r="AU52" s="311"/>
      <c r="AV52" s="310">
        <v>302.7</v>
      </c>
      <c r="AW52" s="146"/>
      <c r="AX52" s="311"/>
      <c r="AY52" s="235">
        <v>1.617</v>
      </c>
      <c r="AZ52" s="145"/>
      <c r="BA52" s="175"/>
      <c r="BB52" s="235">
        <v>44.4</v>
      </c>
      <c r="BC52" s="145"/>
      <c r="BD52" s="145"/>
      <c r="BE52" s="263"/>
      <c r="BG52" s="184"/>
    </row>
    <row r="53" spans="1:59">
      <c r="A53" s="239">
        <v>45439</v>
      </c>
      <c r="B53" s="140">
        <v>45440</v>
      </c>
      <c r="C53" s="141">
        <v>0.79374999999999996</v>
      </c>
      <c r="D53" s="214">
        <v>8</v>
      </c>
      <c r="F53" s="133" t="s">
        <v>129</v>
      </c>
      <c r="G53" s="147"/>
      <c r="I53" s="133">
        <v>5.18</v>
      </c>
      <c r="J53" s="133">
        <v>16.600000000000001</v>
      </c>
      <c r="K53" s="531"/>
      <c r="L53" s="530"/>
      <c r="N53" s="300"/>
      <c r="O53" s="133"/>
      <c r="P53" s="142">
        <v>7.41</v>
      </c>
      <c r="Q53" s="145">
        <v>74.7</v>
      </c>
      <c r="R53" s="144">
        <v>78.888888888889085</v>
      </c>
      <c r="S53" s="158">
        <v>533333.33333333337</v>
      </c>
      <c r="T53" s="96">
        <v>0.01</v>
      </c>
      <c r="U53" s="102">
        <v>53</v>
      </c>
      <c r="V53" s="123">
        <f>U53/T53*100</f>
        <v>530000</v>
      </c>
      <c r="W53" s="123"/>
      <c r="X53" s="207" t="s">
        <v>82</v>
      </c>
      <c r="Y53" s="255">
        <v>0.6685049999999999</v>
      </c>
      <c r="Z53" s="500"/>
      <c r="AA53" s="417"/>
      <c r="AB53" s="255">
        <v>7.5031338138514583</v>
      </c>
      <c r="AC53" s="247"/>
      <c r="AD53" s="424"/>
      <c r="AE53" s="282">
        <v>0.48</v>
      </c>
      <c r="AF53" s="119"/>
      <c r="AG53" s="119"/>
      <c r="AH53" s="316">
        <v>2.6</v>
      </c>
      <c r="AI53" s="455"/>
      <c r="AJ53" s="145"/>
      <c r="AK53" s="119" t="s">
        <v>59</v>
      </c>
      <c r="AL53" s="118">
        <v>0.1</v>
      </c>
      <c r="AM53" s="341">
        <v>3607</v>
      </c>
      <c r="AN53" s="128"/>
      <c r="AO53" s="342"/>
      <c r="AP53" s="316"/>
      <c r="AQ53" s="302" t="s">
        <v>59</v>
      </c>
      <c r="AR53" s="468">
        <v>0.1</v>
      </c>
      <c r="AS53" s="118">
        <v>90.77</v>
      </c>
      <c r="AT53" s="118"/>
      <c r="AU53" s="127"/>
      <c r="AV53" s="310">
        <v>558.6</v>
      </c>
      <c r="AW53" s="146"/>
      <c r="AX53" s="311"/>
      <c r="AY53" s="235">
        <v>2.6280000000000001</v>
      </c>
      <c r="AZ53" s="145"/>
      <c r="BA53" s="175"/>
      <c r="BB53" s="362">
        <v>119.6</v>
      </c>
      <c r="BC53" s="178"/>
      <c r="BD53" s="178"/>
      <c r="BE53" s="317"/>
      <c r="BF53" s="275"/>
      <c r="BG53" s="318"/>
    </row>
    <row r="54" spans="1:59">
      <c r="A54" s="238">
        <v>45452</v>
      </c>
      <c r="B54" s="135">
        <v>45461</v>
      </c>
      <c r="C54" s="136">
        <v>0.35</v>
      </c>
      <c r="D54" s="213" t="s">
        <v>128</v>
      </c>
      <c r="E54" s="137"/>
      <c r="F54" s="137"/>
      <c r="G54" s="139"/>
      <c r="H54" s="137"/>
      <c r="I54" s="137"/>
      <c r="J54" s="137"/>
      <c r="K54" s="529"/>
      <c r="L54" s="221"/>
      <c r="M54" s="528"/>
      <c r="N54" s="527"/>
      <c r="O54" s="137"/>
      <c r="P54" s="138">
        <v>5.85</v>
      </c>
      <c r="Q54" s="137"/>
      <c r="R54" s="137"/>
      <c r="S54" s="221"/>
      <c r="T54" s="120"/>
      <c r="U54" s="132"/>
      <c r="V54" s="121"/>
      <c r="W54" s="121"/>
      <c r="X54" s="484"/>
      <c r="Y54" s="273"/>
      <c r="Z54" s="504"/>
      <c r="AA54" s="422"/>
      <c r="AB54" s="265"/>
      <c r="AC54" s="439"/>
      <c r="AD54" s="440"/>
      <c r="AE54" s="265"/>
      <c r="AF54" s="439"/>
      <c r="AG54" s="439"/>
      <c r="AH54" s="273"/>
      <c r="AI54" s="79"/>
      <c r="AJ54" s="462">
        <v>0.156</v>
      </c>
      <c r="AK54" s="233"/>
      <c r="AL54" s="463"/>
      <c r="AM54" s="255">
        <v>15.45</v>
      </c>
      <c r="AN54" s="144"/>
      <c r="AO54" s="276"/>
      <c r="AP54" s="462"/>
      <c r="AQ54" s="233" t="s">
        <v>59</v>
      </c>
      <c r="AR54" s="463">
        <v>0.1</v>
      </c>
      <c r="AS54" s="172">
        <v>0.88400000000000001</v>
      </c>
      <c r="AT54" s="172"/>
      <c r="AU54" s="174"/>
      <c r="AV54" s="312">
        <v>9.5609999999999999</v>
      </c>
      <c r="AW54" s="122"/>
      <c r="AX54" s="313"/>
      <c r="AY54" s="315">
        <v>0.25</v>
      </c>
      <c r="AZ54" s="172"/>
      <c r="BA54" s="174"/>
      <c r="BB54" s="273"/>
      <c r="BC54" s="182" t="s">
        <v>59</v>
      </c>
      <c r="BD54" s="182">
        <v>0.1</v>
      </c>
      <c r="BE54" s="234"/>
      <c r="BF54" s="375" t="s">
        <v>59</v>
      </c>
      <c r="BG54" s="183">
        <v>0.1</v>
      </c>
    </row>
    <row r="55" spans="1:59">
      <c r="A55" s="239">
        <v>45452</v>
      </c>
      <c r="B55" s="140">
        <v>45461</v>
      </c>
      <c r="C55" s="141">
        <v>0.35625000000000001</v>
      </c>
      <c r="D55" s="214">
        <v>1</v>
      </c>
      <c r="E55" s="159" t="s">
        <v>106</v>
      </c>
      <c r="F55" s="160" t="s">
        <v>88</v>
      </c>
      <c r="G55" s="244" t="s">
        <v>72</v>
      </c>
      <c r="I55" s="133">
        <v>4.0599999999999996</v>
      </c>
      <c r="J55" s="133" t="s">
        <v>130</v>
      </c>
      <c r="K55" s="38"/>
      <c r="N55" s="228"/>
      <c r="O55" s="133"/>
      <c r="P55" s="142">
        <v>7.76</v>
      </c>
      <c r="Q55" s="133">
        <v>2.4500000000000002</v>
      </c>
      <c r="R55" s="144">
        <v>12.93</v>
      </c>
      <c r="S55" s="222">
        <v>34000</v>
      </c>
      <c r="T55" s="96">
        <v>0.1</v>
      </c>
      <c r="U55" s="102">
        <v>34.333333333333336</v>
      </c>
      <c r="V55" s="123">
        <f>U55/T55*100</f>
        <v>34333.333333333328</v>
      </c>
      <c r="W55" s="123"/>
      <c r="X55" s="207" t="s">
        <v>82</v>
      </c>
      <c r="Y55" s="263">
        <v>0.55000000000000004</v>
      </c>
      <c r="Z55" s="497"/>
      <c r="AA55" s="417"/>
      <c r="AB55" s="255">
        <v>0.03</v>
      </c>
      <c r="AC55" s="247"/>
      <c r="AD55" s="424"/>
      <c r="AE55" s="263">
        <v>0.26</v>
      </c>
      <c r="AH55" s="263">
        <v>0.69</v>
      </c>
      <c r="AI55" s="80"/>
      <c r="AJ55" s="236">
        <v>0.503</v>
      </c>
      <c r="AK55" s="118"/>
      <c r="AL55" s="127"/>
      <c r="AM55" s="310">
        <v>249.3</v>
      </c>
      <c r="AN55" s="146"/>
      <c r="AO55" s="311"/>
      <c r="AP55" s="236">
        <v>5.9429999999999996</v>
      </c>
      <c r="AQ55" s="118"/>
      <c r="AR55" s="127"/>
      <c r="AS55" s="145">
        <v>1.403</v>
      </c>
      <c r="AT55" s="145"/>
      <c r="AU55" s="175"/>
      <c r="AV55" s="236">
        <v>11.4</v>
      </c>
      <c r="AW55" s="118"/>
      <c r="AX55" s="127"/>
      <c r="AY55" s="235">
        <v>2.347</v>
      </c>
      <c r="AZ55" s="145"/>
      <c r="BA55" s="175"/>
      <c r="BB55" s="235">
        <v>0.16800000000000001</v>
      </c>
      <c r="BC55" s="145"/>
      <c r="BD55" s="145"/>
      <c r="BE55" s="235"/>
      <c r="BF55" s="1" t="s">
        <v>59</v>
      </c>
      <c r="BG55" s="184">
        <v>0.1</v>
      </c>
    </row>
    <row r="56" spans="1:59">
      <c r="A56" s="239">
        <v>45461</v>
      </c>
      <c r="B56" s="140">
        <v>45461</v>
      </c>
      <c r="C56" s="141">
        <v>0.40138888888888891</v>
      </c>
      <c r="D56" s="214">
        <v>2</v>
      </c>
      <c r="E56" s="159" t="s">
        <v>70</v>
      </c>
      <c r="F56" s="160" t="s">
        <v>71</v>
      </c>
      <c r="G56" s="244" t="s">
        <v>72</v>
      </c>
      <c r="I56" s="133">
        <v>7.91</v>
      </c>
      <c r="J56" s="133">
        <v>21.7</v>
      </c>
      <c r="K56" s="38"/>
      <c r="N56" s="228"/>
      <c r="O56" s="133"/>
      <c r="P56" s="142">
        <v>7.66</v>
      </c>
      <c r="Q56" s="133">
        <v>277</v>
      </c>
      <c r="R56" s="144">
        <v>418.22</v>
      </c>
      <c r="S56" s="222" t="s">
        <v>133</v>
      </c>
      <c r="T56" s="96">
        <v>0.1</v>
      </c>
      <c r="U56" s="102">
        <v>161.66666666666666</v>
      </c>
      <c r="V56" s="103">
        <f>U56/T56*100</f>
        <v>161666.66666666666</v>
      </c>
      <c r="W56" s="103" t="s">
        <v>78</v>
      </c>
      <c r="X56" s="206">
        <v>80000</v>
      </c>
      <c r="Y56" s="263">
        <v>1.1000000000000001</v>
      </c>
      <c r="Z56" s="497"/>
      <c r="AA56" s="417"/>
      <c r="AB56" s="255">
        <v>0.75</v>
      </c>
      <c r="AC56" s="247"/>
      <c r="AD56" s="424"/>
      <c r="AE56" s="263">
        <v>0.28000000000000003</v>
      </c>
      <c r="AH56" s="263">
        <v>1.84</v>
      </c>
      <c r="AI56" s="80"/>
      <c r="AJ56" s="464">
        <v>35.24</v>
      </c>
      <c r="AK56" s="465"/>
      <c r="AL56" s="314"/>
      <c r="AM56" s="336">
        <v>10490</v>
      </c>
      <c r="AN56" s="337"/>
      <c r="AO56" s="338"/>
      <c r="AP56" s="348">
        <v>36.909999999999997</v>
      </c>
      <c r="AQ56" s="471"/>
      <c r="AR56" s="349"/>
      <c r="AS56" s="337">
        <v>989.6</v>
      </c>
      <c r="AT56" s="337"/>
      <c r="AU56" s="338"/>
      <c r="AV56" s="336">
        <v>1086</v>
      </c>
      <c r="AW56" s="337"/>
      <c r="AX56" s="338"/>
      <c r="AY56" s="365">
        <v>2.4260000000000002</v>
      </c>
      <c r="AZ56" s="366"/>
      <c r="BA56" s="367"/>
      <c r="BB56" s="336">
        <v>391.5</v>
      </c>
      <c r="BC56" s="337"/>
      <c r="BD56" s="337"/>
      <c r="BE56" s="263">
        <v>0.34200000000000003</v>
      </c>
      <c r="BG56" s="184"/>
    </row>
    <row r="57" spans="1:59">
      <c r="A57" s="239">
        <v>45461</v>
      </c>
      <c r="B57" s="140">
        <v>45461</v>
      </c>
      <c r="C57" s="141">
        <v>0.42916666666666664</v>
      </c>
      <c r="D57" s="214">
        <v>3</v>
      </c>
      <c r="E57" s="159" t="s">
        <v>106</v>
      </c>
      <c r="F57" s="160" t="s">
        <v>88</v>
      </c>
      <c r="G57" s="244" t="s">
        <v>72</v>
      </c>
      <c r="I57" s="133">
        <v>7.46</v>
      </c>
      <c r="J57" s="133">
        <v>22.2</v>
      </c>
      <c r="K57" s="38"/>
      <c r="N57" s="228"/>
      <c r="O57" s="133"/>
      <c r="P57" s="142">
        <v>7.84</v>
      </c>
      <c r="Q57" s="145">
        <v>80</v>
      </c>
      <c r="R57" s="144">
        <v>127.11</v>
      </c>
      <c r="S57" s="222">
        <v>1900</v>
      </c>
      <c r="T57" s="96">
        <v>1</v>
      </c>
      <c r="U57" s="102">
        <v>19</v>
      </c>
      <c r="V57" s="123">
        <f>U57/T57*100</f>
        <v>1900</v>
      </c>
      <c r="W57" s="123"/>
      <c r="X57" s="207" t="s">
        <v>82</v>
      </c>
      <c r="Y57" s="263">
        <v>0.33</v>
      </c>
      <c r="Z57" s="497"/>
      <c r="AA57" s="417"/>
      <c r="AB57" s="255">
        <v>0.28999999999999998</v>
      </c>
      <c r="AC57" s="247"/>
      <c r="AD57" s="424"/>
      <c r="AE57" s="264"/>
      <c r="AF57" s="1" t="s">
        <v>59</v>
      </c>
      <c r="AG57" s="247">
        <v>0.2</v>
      </c>
      <c r="AH57" s="263">
        <v>0.83</v>
      </c>
      <c r="AI57" s="80"/>
      <c r="AJ57" s="235">
        <v>4.4939999999999998</v>
      </c>
      <c r="AK57" s="145"/>
      <c r="AL57" s="175"/>
      <c r="AM57" s="334">
        <v>1481</v>
      </c>
      <c r="AN57" s="117"/>
      <c r="AO57" s="335"/>
      <c r="AP57" s="235">
        <v>7.7759999999999998</v>
      </c>
      <c r="AQ57" s="145"/>
      <c r="AR57" s="175"/>
      <c r="AS57" s="145">
        <v>17.670000000000002</v>
      </c>
      <c r="AT57" s="145"/>
      <c r="AU57" s="175"/>
      <c r="AV57" s="235">
        <v>158.1</v>
      </c>
      <c r="AW57" s="145"/>
      <c r="AX57" s="175"/>
      <c r="AY57" s="235">
        <v>0.754</v>
      </c>
      <c r="AZ57" s="145"/>
      <c r="BA57" s="175"/>
      <c r="BB57" s="235">
        <v>13.83</v>
      </c>
      <c r="BC57" s="145"/>
      <c r="BD57" s="145"/>
      <c r="BE57" s="235"/>
      <c r="BF57" s="1" t="s">
        <v>59</v>
      </c>
      <c r="BG57" s="184">
        <v>0.1</v>
      </c>
    </row>
    <row r="58" spans="1:59">
      <c r="A58" s="239">
        <v>45461</v>
      </c>
      <c r="B58" s="140">
        <v>45461</v>
      </c>
      <c r="C58" s="141">
        <v>0.44791666666666669</v>
      </c>
      <c r="D58" s="214">
        <v>4</v>
      </c>
      <c r="E58" s="159" t="s">
        <v>70</v>
      </c>
      <c r="F58" s="160" t="s">
        <v>71</v>
      </c>
      <c r="G58" s="244" t="s">
        <v>72</v>
      </c>
      <c r="I58" s="133">
        <v>7.48</v>
      </c>
      <c r="J58" s="133">
        <v>22.6</v>
      </c>
      <c r="K58" s="38"/>
      <c r="N58" s="228"/>
      <c r="O58" s="133"/>
      <c r="P58" s="142">
        <v>7.59</v>
      </c>
      <c r="Q58" s="133">
        <v>165</v>
      </c>
      <c r="R58" s="144">
        <v>178.44</v>
      </c>
      <c r="S58" s="216" t="s">
        <v>134</v>
      </c>
      <c r="T58" s="96">
        <v>0.1</v>
      </c>
      <c r="U58" s="102" t="s">
        <v>77</v>
      </c>
      <c r="V58" s="206">
        <v>80000</v>
      </c>
      <c r="W58" s="103" t="s">
        <v>78</v>
      </c>
      <c r="X58" s="206">
        <v>80000</v>
      </c>
      <c r="Y58" s="263">
        <v>1.45</v>
      </c>
      <c r="Z58" s="497"/>
      <c r="AA58" s="417"/>
      <c r="AB58" s="255">
        <v>0.62</v>
      </c>
      <c r="AC58" s="247"/>
      <c r="AD58" s="424"/>
      <c r="AE58" s="263">
        <v>0.93</v>
      </c>
      <c r="AH58" s="263">
        <v>2.34</v>
      </c>
      <c r="AI58" s="80"/>
      <c r="AJ58" s="235">
        <v>8.8780000000000001</v>
      </c>
      <c r="AK58" s="145"/>
      <c r="AL58" s="175"/>
      <c r="AM58" s="334">
        <v>2658</v>
      </c>
      <c r="AN58" s="117"/>
      <c r="AO58" s="335"/>
      <c r="AP58" s="235">
        <v>11.43</v>
      </c>
      <c r="AQ58" s="145"/>
      <c r="AR58" s="175"/>
      <c r="AS58" s="145">
        <v>61.98</v>
      </c>
      <c r="AT58" s="145"/>
      <c r="AU58" s="175"/>
      <c r="AV58" s="235">
        <v>305.10000000000002</v>
      </c>
      <c r="AW58" s="145"/>
      <c r="AX58" s="175"/>
      <c r="AY58" s="235">
        <v>1.2929999999999999</v>
      </c>
      <c r="AZ58" s="145"/>
      <c r="BA58" s="175"/>
      <c r="BB58" s="235">
        <v>77.58</v>
      </c>
      <c r="BC58" s="145"/>
      <c r="BD58" s="145"/>
      <c r="BE58" s="235"/>
      <c r="BF58" s="1" t="s">
        <v>59</v>
      </c>
      <c r="BG58" s="184">
        <v>0.1</v>
      </c>
    </row>
    <row r="59" spans="1:59">
      <c r="A59" s="239">
        <v>45461</v>
      </c>
      <c r="B59" s="140">
        <v>45461</v>
      </c>
      <c r="C59" s="141">
        <v>0.48958333333333331</v>
      </c>
      <c r="D59" s="214">
        <v>5</v>
      </c>
      <c r="E59" s="159" t="s">
        <v>108</v>
      </c>
      <c r="F59" s="160" t="s">
        <v>109</v>
      </c>
      <c r="G59" s="244" t="s">
        <v>72</v>
      </c>
      <c r="I59" s="133">
        <v>4.87</v>
      </c>
      <c r="J59" s="133">
        <v>22.6</v>
      </c>
      <c r="K59" s="38"/>
      <c r="N59" s="228"/>
      <c r="O59" s="133"/>
      <c r="P59" s="142">
        <v>7.5</v>
      </c>
      <c r="Q59" s="133">
        <v>13.7</v>
      </c>
      <c r="R59" s="144">
        <v>15.6</v>
      </c>
      <c r="S59" s="223">
        <v>420</v>
      </c>
      <c r="T59" s="96">
        <v>10</v>
      </c>
      <c r="U59" s="102">
        <v>42</v>
      </c>
      <c r="V59" s="123">
        <f>U59/T59*100</f>
        <v>420</v>
      </c>
      <c r="W59" s="123"/>
      <c r="X59" s="207" t="s">
        <v>82</v>
      </c>
      <c r="Y59" s="263">
        <v>0.36</v>
      </c>
      <c r="Z59" s="497"/>
      <c r="AA59" s="417"/>
      <c r="AB59" s="255">
        <v>0.1</v>
      </c>
      <c r="AC59" s="247"/>
      <c r="AD59" s="424"/>
      <c r="AE59" s="263">
        <v>0.32</v>
      </c>
      <c r="AH59" s="263"/>
      <c r="AI59" s="80" t="s">
        <v>85</v>
      </c>
      <c r="AJ59" s="235">
        <v>0.78500000000000003</v>
      </c>
      <c r="AK59" s="145"/>
      <c r="AL59" s="175"/>
      <c r="AM59" s="334">
        <v>588.9</v>
      </c>
      <c r="AN59" s="117"/>
      <c r="AO59" s="335"/>
      <c r="AP59" s="235">
        <v>19.57</v>
      </c>
      <c r="AQ59" s="145"/>
      <c r="AR59" s="175"/>
      <c r="AS59" s="145">
        <v>3.6110000000000002</v>
      </c>
      <c r="AT59" s="145"/>
      <c r="AU59" s="175"/>
      <c r="AV59" s="310">
        <v>28.27</v>
      </c>
      <c r="AW59" s="146"/>
      <c r="AX59" s="311"/>
      <c r="AY59" s="235">
        <v>7.5999999999999998E-2</v>
      </c>
      <c r="AZ59" s="145"/>
      <c r="BA59" s="175"/>
      <c r="BB59" s="235">
        <v>3.444</v>
      </c>
      <c r="BC59" s="145"/>
      <c r="BD59" s="145"/>
      <c r="BE59" s="235"/>
      <c r="BF59" s="1" t="s">
        <v>59</v>
      </c>
      <c r="BG59" s="184">
        <v>0.1</v>
      </c>
    </row>
    <row r="60" spans="1:59">
      <c r="A60" s="239">
        <v>45461</v>
      </c>
      <c r="B60" s="140">
        <v>45461</v>
      </c>
      <c r="C60" s="141">
        <v>0.51180555555555551</v>
      </c>
      <c r="D60" s="214">
        <v>6</v>
      </c>
      <c r="E60" s="159" t="s">
        <v>110</v>
      </c>
      <c r="F60" s="160" t="s">
        <v>111</v>
      </c>
      <c r="G60" s="244" t="s">
        <v>72</v>
      </c>
      <c r="K60" s="38"/>
      <c r="N60" s="228"/>
      <c r="O60" s="133"/>
      <c r="P60" s="142">
        <v>8.48</v>
      </c>
      <c r="Q60" s="133">
        <v>2.54</v>
      </c>
      <c r="R60" s="144">
        <v>5.87</v>
      </c>
      <c r="S60" s="223">
        <v>290</v>
      </c>
      <c r="T60" s="96">
        <v>10</v>
      </c>
      <c r="U60" s="102">
        <v>29.333333333333332</v>
      </c>
      <c r="V60" s="123">
        <f>U60/T60*100</f>
        <v>293.33333333333331</v>
      </c>
      <c r="W60" s="123"/>
      <c r="X60" s="207" t="s">
        <v>82</v>
      </c>
      <c r="Y60" s="264"/>
      <c r="Z60" s="497" t="s">
        <v>59</v>
      </c>
      <c r="AA60" s="417">
        <v>0.05</v>
      </c>
      <c r="AB60" s="259"/>
      <c r="AC60" s="247" t="s">
        <v>59</v>
      </c>
      <c r="AD60" s="424">
        <v>0.01</v>
      </c>
      <c r="AE60" s="263">
        <v>0.33</v>
      </c>
      <c r="AH60" s="263"/>
      <c r="AI60" s="80" t="s">
        <v>85</v>
      </c>
      <c r="AJ60" s="235">
        <v>0.34</v>
      </c>
      <c r="AK60" s="145"/>
      <c r="AL60" s="175"/>
      <c r="AM60" s="334">
        <v>133</v>
      </c>
      <c r="AN60" s="117"/>
      <c r="AO60" s="335"/>
      <c r="AP60" s="235">
        <v>5.1820000000000004</v>
      </c>
      <c r="AQ60" s="145"/>
      <c r="AR60" s="175"/>
      <c r="AS60" s="146">
        <v>1.113</v>
      </c>
      <c r="AT60" s="146"/>
      <c r="AU60" s="311"/>
      <c r="AV60" s="310">
        <v>8.8520000000000003</v>
      </c>
      <c r="AW60" s="146"/>
      <c r="AX60" s="311"/>
      <c r="AY60" s="235">
        <v>3.2000000000000001E-2</v>
      </c>
      <c r="AZ60" s="145"/>
      <c r="BA60" s="175"/>
      <c r="BB60" s="310">
        <v>0.35399999999999998</v>
      </c>
      <c r="BC60" s="146"/>
      <c r="BD60" s="146"/>
      <c r="BE60" s="235"/>
      <c r="BF60" s="1" t="s">
        <v>59</v>
      </c>
      <c r="BG60" s="184">
        <v>0.1</v>
      </c>
    </row>
    <row r="61" spans="1:59">
      <c r="A61" s="239">
        <v>45461</v>
      </c>
      <c r="B61" s="140">
        <v>45461</v>
      </c>
      <c r="C61" s="141">
        <v>0.53125</v>
      </c>
      <c r="D61" s="214">
        <v>7</v>
      </c>
      <c r="E61" s="159" t="s">
        <v>135</v>
      </c>
      <c r="F61" s="160" t="s">
        <v>136</v>
      </c>
      <c r="G61" s="244" t="s">
        <v>72</v>
      </c>
      <c r="I61" s="133">
        <v>10.38</v>
      </c>
      <c r="J61" s="133">
        <v>24.4</v>
      </c>
      <c r="K61" s="38"/>
      <c r="N61" s="228"/>
      <c r="O61" s="133"/>
      <c r="P61" s="142">
        <v>8.69</v>
      </c>
      <c r="Q61" s="133">
        <v>1.65</v>
      </c>
      <c r="R61" s="144">
        <v>3.2</v>
      </c>
      <c r="S61" s="222" t="s">
        <v>137</v>
      </c>
      <c r="T61" s="96">
        <v>100</v>
      </c>
      <c r="U61" s="102">
        <v>10.666666666666666</v>
      </c>
      <c r="V61" s="123">
        <f>U61/T61*100</f>
        <v>10.666666666666666</v>
      </c>
      <c r="W61" s="123"/>
      <c r="X61" s="208">
        <v>20</v>
      </c>
      <c r="Y61" s="264"/>
      <c r="Z61" s="497" t="s">
        <v>59</v>
      </c>
      <c r="AA61" s="417">
        <v>0.05</v>
      </c>
      <c r="AB61" s="259"/>
      <c r="AC61" s="247" t="s">
        <v>59</v>
      </c>
      <c r="AD61" s="424">
        <v>0.01</v>
      </c>
      <c r="AE61" s="263">
        <v>0.35</v>
      </c>
      <c r="AH61" s="263"/>
      <c r="AI61" s="80" t="s">
        <v>85</v>
      </c>
      <c r="AJ61" s="235">
        <v>0.27400000000000002</v>
      </c>
      <c r="AK61" s="145"/>
      <c r="AL61" s="175"/>
      <c r="AM61" s="334">
        <v>93.95</v>
      </c>
      <c r="AN61" s="117"/>
      <c r="AO61" s="335"/>
      <c r="AP61" s="235">
        <v>4.6589999999999998</v>
      </c>
      <c r="AQ61" s="145"/>
      <c r="AR61" s="175"/>
      <c r="AS61" s="146">
        <v>0.84899999999999998</v>
      </c>
      <c r="AT61" s="146"/>
      <c r="AU61" s="311"/>
      <c r="AV61" s="310">
        <v>7.6980000000000004</v>
      </c>
      <c r="AW61" s="146"/>
      <c r="AX61" s="311"/>
      <c r="AY61" s="235">
        <v>3.4000000000000002E-2</v>
      </c>
      <c r="AZ61" s="145"/>
      <c r="BA61" s="175"/>
      <c r="BB61" s="235">
        <v>9.7000000000000003E-2</v>
      </c>
      <c r="BC61" s="145"/>
      <c r="BD61" s="145"/>
      <c r="BE61" s="235"/>
      <c r="BF61" s="1" t="s">
        <v>59</v>
      </c>
      <c r="BG61" s="184">
        <v>0.1</v>
      </c>
    </row>
    <row r="62" spans="1:59">
      <c r="A62" s="239">
        <v>45461</v>
      </c>
      <c r="B62" s="140">
        <v>45461</v>
      </c>
      <c r="C62" s="141">
        <v>4.3749999999999997E-2</v>
      </c>
      <c r="D62" s="214">
        <v>8</v>
      </c>
      <c r="E62" s="159" t="s">
        <v>112</v>
      </c>
      <c r="F62" s="160" t="s">
        <v>113</v>
      </c>
      <c r="G62" s="244" t="s">
        <v>72</v>
      </c>
      <c r="I62" s="133">
        <v>9.4</v>
      </c>
      <c r="J62" s="133">
        <v>22.9</v>
      </c>
      <c r="K62" s="38"/>
      <c r="N62" s="228"/>
      <c r="O62" s="133"/>
      <c r="P62" s="142">
        <v>8.51</v>
      </c>
      <c r="Q62" s="133">
        <v>2.79</v>
      </c>
      <c r="R62" s="144">
        <v>1.33</v>
      </c>
      <c r="S62" s="223" t="s">
        <v>138</v>
      </c>
      <c r="T62" s="96">
        <v>1</v>
      </c>
      <c r="U62" s="102">
        <v>17.333333333333332</v>
      </c>
      <c r="V62" s="123">
        <f>U62/T62*100</f>
        <v>1733.3333333333333</v>
      </c>
      <c r="W62" s="123"/>
      <c r="X62" s="208">
        <v>2000</v>
      </c>
      <c r="Y62" s="264"/>
      <c r="Z62" s="497" t="s">
        <v>59</v>
      </c>
      <c r="AA62" s="417">
        <v>0.05</v>
      </c>
      <c r="AB62" s="259"/>
      <c r="AC62" s="247" t="s">
        <v>59</v>
      </c>
      <c r="AD62" s="424">
        <v>0.01</v>
      </c>
      <c r="AE62" s="263">
        <v>0.33</v>
      </c>
      <c r="AH62" s="263"/>
      <c r="AI62" s="80" t="s">
        <v>85</v>
      </c>
      <c r="AJ62" s="235">
        <v>6.3E-2</v>
      </c>
      <c r="AK62" s="145"/>
      <c r="AL62" s="175"/>
      <c r="AM62" s="334"/>
      <c r="AN62" s="117" t="s">
        <v>59</v>
      </c>
      <c r="AO62" s="127">
        <v>0.1</v>
      </c>
      <c r="AP62" s="235"/>
      <c r="AQ62" s="145" t="s">
        <v>59</v>
      </c>
      <c r="AR62" s="175">
        <v>0.1</v>
      </c>
      <c r="AS62" s="118"/>
      <c r="AT62" s="118" t="s">
        <v>59</v>
      </c>
      <c r="AU62" s="127">
        <v>0.1</v>
      </c>
      <c r="AV62" s="310"/>
      <c r="AW62" s="146" t="s">
        <v>59</v>
      </c>
      <c r="AX62" s="127">
        <v>0.1</v>
      </c>
      <c r="AY62" s="235"/>
      <c r="AZ62" s="145" t="s">
        <v>59</v>
      </c>
      <c r="BA62" s="175">
        <v>0.1</v>
      </c>
      <c r="BB62" s="310"/>
      <c r="BC62" s="146" t="s">
        <v>59</v>
      </c>
      <c r="BD62" s="145">
        <v>0.1</v>
      </c>
      <c r="BE62" s="235"/>
      <c r="BF62" s="1" t="s">
        <v>59</v>
      </c>
      <c r="BG62" s="184">
        <v>0.1</v>
      </c>
    </row>
    <row r="63" spans="1:59">
      <c r="A63" s="239">
        <v>45461</v>
      </c>
      <c r="B63" s="140">
        <v>45461</v>
      </c>
      <c r="C63" s="141">
        <v>6.3888888888888884E-2</v>
      </c>
      <c r="D63" s="214">
        <v>9</v>
      </c>
      <c r="E63" s="159" t="s">
        <v>114</v>
      </c>
      <c r="F63" s="160" t="s">
        <v>115</v>
      </c>
      <c r="G63" s="244" t="s">
        <v>72</v>
      </c>
      <c r="I63" s="133">
        <v>9.36</v>
      </c>
      <c r="J63" s="133">
        <v>22.8</v>
      </c>
      <c r="K63" s="38"/>
      <c r="N63" s="228"/>
      <c r="O63" s="133"/>
      <c r="P63" s="142">
        <v>8.5</v>
      </c>
      <c r="Q63" s="133">
        <v>6.03</v>
      </c>
      <c r="R63" s="144">
        <v>2</v>
      </c>
      <c r="S63" s="223">
        <v>200</v>
      </c>
      <c r="T63" s="96">
        <v>10</v>
      </c>
      <c r="U63" s="102">
        <v>20</v>
      </c>
      <c r="V63" s="123">
        <f>U63/T63*100</f>
        <v>200</v>
      </c>
      <c r="W63" s="123"/>
      <c r="X63" s="207" t="s">
        <v>82</v>
      </c>
      <c r="Y63" s="416"/>
      <c r="Z63" s="505" t="s">
        <v>59</v>
      </c>
      <c r="AA63" s="418">
        <v>0.05</v>
      </c>
      <c r="AB63" s="255">
        <v>0.04</v>
      </c>
      <c r="AC63" s="247"/>
      <c r="AD63" s="424"/>
      <c r="AE63" s="263">
        <v>0.42</v>
      </c>
      <c r="AH63" s="317"/>
      <c r="AI63" s="81" t="s">
        <v>85</v>
      </c>
      <c r="AJ63" s="466">
        <v>0.44700000000000001</v>
      </c>
      <c r="AK63" s="467"/>
      <c r="AL63" s="468"/>
      <c r="AM63" s="310">
        <v>165.6</v>
      </c>
      <c r="AN63" s="146"/>
      <c r="AO63" s="311"/>
      <c r="AP63" s="466">
        <v>4.2359999999999998</v>
      </c>
      <c r="AQ63" s="467"/>
      <c r="AR63" s="468"/>
      <c r="AS63" s="145">
        <v>1.2769999999999999</v>
      </c>
      <c r="AT63" s="145"/>
      <c r="AU63" s="175"/>
      <c r="AV63" s="236">
        <v>10.31</v>
      </c>
      <c r="AW63" s="118"/>
      <c r="AX63" s="127"/>
      <c r="AY63" s="235">
        <v>0.61299999999999999</v>
      </c>
      <c r="AZ63" s="145"/>
      <c r="BA63" s="175"/>
      <c r="BB63" s="317">
        <v>0.78900000000000003</v>
      </c>
      <c r="BC63" s="275"/>
      <c r="BD63" s="275"/>
      <c r="BE63" s="316"/>
      <c r="BF63" s="376" t="s">
        <v>59</v>
      </c>
      <c r="BG63" s="318">
        <v>0.1</v>
      </c>
    </row>
    <row r="64" spans="1:59">
      <c r="A64" s="238">
        <v>45482</v>
      </c>
      <c r="B64" s="135">
        <v>45483</v>
      </c>
      <c r="C64" s="136">
        <v>0.51041666666666663</v>
      </c>
      <c r="D64" s="213" t="s">
        <v>128</v>
      </c>
      <c r="E64" s="137"/>
      <c r="F64" s="137"/>
      <c r="G64" s="139"/>
      <c r="H64" s="137"/>
      <c r="I64" s="137"/>
      <c r="J64" s="137"/>
      <c r="K64" s="529"/>
      <c r="L64" s="221"/>
      <c r="M64" s="528"/>
      <c r="N64" s="527"/>
      <c r="O64" s="137"/>
      <c r="P64" s="138"/>
      <c r="Q64" s="137"/>
      <c r="R64" s="137"/>
      <c r="S64" s="221"/>
      <c r="T64" s="120"/>
      <c r="U64" s="121"/>
      <c r="V64" s="121"/>
      <c r="W64" s="121"/>
      <c r="X64" s="484"/>
      <c r="Y64" s="263"/>
      <c r="AA64" s="417"/>
      <c r="AB64" s="265"/>
      <c r="AC64" s="439"/>
      <c r="AD64" s="440"/>
      <c r="AE64" s="265"/>
      <c r="AF64" s="439"/>
      <c r="AG64" s="439"/>
      <c r="AH64" s="273"/>
      <c r="AI64" s="79"/>
      <c r="AJ64" s="145">
        <v>0.26600000000000001</v>
      </c>
      <c r="AK64" s="145"/>
      <c r="AL64" s="175"/>
      <c r="AM64" s="312">
        <v>51.04</v>
      </c>
      <c r="AN64" s="122"/>
      <c r="AO64" s="313"/>
      <c r="AP64" s="235">
        <v>0.43099999999999999</v>
      </c>
      <c r="AQ64" s="145"/>
      <c r="AR64" s="175"/>
      <c r="AS64" s="315">
        <v>17.21</v>
      </c>
      <c r="AT64" s="172"/>
      <c r="AU64" s="174"/>
      <c r="AV64" s="315">
        <v>87.06</v>
      </c>
      <c r="AW64" s="172"/>
      <c r="AX64" s="174"/>
      <c r="AY64" s="315">
        <v>6.7000000000000004E-2</v>
      </c>
      <c r="AZ64" s="172"/>
      <c r="BA64" s="174"/>
      <c r="BB64" s="234">
        <v>1.0229999999999999</v>
      </c>
      <c r="BC64" s="231"/>
      <c r="BD64" s="231"/>
      <c r="BE64" s="273">
        <v>0.114</v>
      </c>
      <c r="BF64" s="182"/>
      <c r="BG64" s="183"/>
    </row>
    <row r="65" spans="1:59">
      <c r="A65" s="239">
        <v>45482</v>
      </c>
      <c r="B65" s="140">
        <v>45483</v>
      </c>
      <c r="C65" s="141">
        <v>0.51875000000000004</v>
      </c>
      <c r="D65" s="214">
        <v>1</v>
      </c>
      <c r="F65" s="133">
        <v>296</v>
      </c>
      <c r="G65" s="147"/>
      <c r="I65" s="133">
        <v>6.35</v>
      </c>
      <c r="J65" s="133">
        <v>22.4</v>
      </c>
      <c r="K65" s="38"/>
      <c r="N65" s="228"/>
      <c r="O65" s="133"/>
      <c r="P65" s="142">
        <v>7.46</v>
      </c>
      <c r="Q65" s="133">
        <v>40.6</v>
      </c>
      <c r="R65" s="144">
        <v>38.799999999999997</v>
      </c>
      <c r="S65" s="222" t="s">
        <v>139</v>
      </c>
      <c r="T65" s="96">
        <v>0.01</v>
      </c>
      <c r="U65" s="102">
        <v>100</v>
      </c>
      <c r="V65" s="103">
        <f t="shared" ref="V65:V73" si="2">U65/T65*100</f>
        <v>1000000</v>
      </c>
      <c r="W65" s="123" t="s">
        <v>78</v>
      </c>
      <c r="X65" s="206">
        <v>8000000</v>
      </c>
      <c r="Y65" s="38"/>
      <c r="Z65" s="497" t="s">
        <v>59</v>
      </c>
      <c r="AA65" s="423">
        <v>0.5</v>
      </c>
      <c r="AB65" s="263">
        <v>2.96</v>
      </c>
      <c r="AD65" s="80"/>
      <c r="AE65" s="263">
        <v>1.1299999999999999</v>
      </c>
      <c r="AH65" s="263">
        <v>10.9</v>
      </c>
      <c r="AI65" s="80"/>
      <c r="AJ65" s="145">
        <v>3.7679999999999998</v>
      </c>
      <c r="AK65" s="145"/>
      <c r="AL65" s="175"/>
      <c r="AM65" s="334">
        <v>888</v>
      </c>
      <c r="AN65" s="117"/>
      <c r="AO65" s="335"/>
      <c r="AP65" s="235">
        <v>1.984</v>
      </c>
      <c r="AQ65" s="145"/>
      <c r="AR65" s="175"/>
      <c r="AS65" s="235">
        <v>47.53</v>
      </c>
      <c r="AT65" s="145"/>
      <c r="AU65" s="175"/>
      <c r="AV65" s="310">
        <v>163.4</v>
      </c>
      <c r="AW65" s="146"/>
      <c r="AX65" s="311"/>
      <c r="AY65" s="235">
        <v>6.1779999999999999</v>
      </c>
      <c r="AZ65" s="145"/>
      <c r="BA65" s="175"/>
      <c r="BB65" s="235">
        <v>28.87</v>
      </c>
      <c r="BC65" s="145"/>
      <c r="BD65" s="145"/>
      <c r="BE65" s="263">
        <v>0.23100000000000001</v>
      </c>
      <c r="BG65" s="184"/>
    </row>
    <row r="66" spans="1:59">
      <c r="A66" s="239">
        <v>45482</v>
      </c>
      <c r="B66" s="140">
        <v>45483</v>
      </c>
      <c r="C66" s="141">
        <v>0.5229166666666667</v>
      </c>
      <c r="D66" s="214">
        <v>2</v>
      </c>
      <c r="F66" s="133">
        <v>23</v>
      </c>
      <c r="G66" s="147"/>
      <c r="I66" s="133">
        <v>6.45</v>
      </c>
      <c r="J66" s="133">
        <v>23.3</v>
      </c>
      <c r="K66" s="38"/>
      <c r="N66" s="228"/>
      <c r="O66" s="133"/>
      <c r="P66" s="142">
        <v>7.52</v>
      </c>
      <c r="Q66" s="133">
        <v>41.7</v>
      </c>
      <c r="R66" s="144">
        <v>46.13</v>
      </c>
      <c r="S66" s="223">
        <v>2900000</v>
      </c>
      <c r="T66" s="96">
        <v>1E-3</v>
      </c>
      <c r="U66" s="102">
        <v>29</v>
      </c>
      <c r="V66" s="103">
        <f t="shared" si="2"/>
        <v>2900000</v>
      </c>
      <c r="W66" s="103"/>
      <c r="X66" s="207" t="s">
        <v>82</v>
      </c>
      <c r="Y66" s="38"/>
      <c r="Z66" s="497" t="s">
        <v>59</v>
      </c>
      <c r="AA66" s="423">
        <v>0.5</v>
      </c>
      <c r="AB66" s="263">
        <v>3.51</v>
      </c>
      <c r="AD66" s="80"/>
      <c r="AE66" s="263">
        <v>1.26</v>
      </c>
      <c r="AH66" s="263">
        <v>12</v>
      </c>
      <c r="AI66" s="80"/>
      <c r="AJ66" s="145">
        <v>1.8260000000000001</v>
      </c>
      <c r="AK66" s="145"/>
      <c r="AL66" s="175"/>
      <c r="AM66" s="334">
        <v>713.6</v>
      </c>
      <c r="AN66" s="117"/>
      <c r="AO66" s="335"/>
      <c r="AP66" s="235">
        <v>2.0529999999999999</v>
      </c>
      <c r="AQ66" s="145"/>
      <c r="AR66" s="175"/>
      <c r="AS66" s="235">
        <v>44.32</v>
      </c>
      <c r="AT66" s="145"/>
      <c r="AU66" s="175"/>
      <c r="AV66" s="310">
        <v>123.2</v>
      </c>
      <c r="AW66" s="146"/>
      <c r="AX66" s="311"/>
      <c r="AY66" s="235">
        <v>2.3969999999999998</v>
      </c>
      <c r="AZ66" s="145"/>
      <c r="BA66" s="175"/>
      <c r="BB66" s="235">
        <v>21.93</v>
      </c>
      <c r="BC66" s="145"/>
      <c r="BD66" s="145"/>
      <c r="BE66" s="263">
        <v>0.125</v>
      </c>
      <c r="BG66" s="184"/>
    </row>
    <row r="67" spans="1:59">
      <c r="A67" s="239">
        <v>45482</v>
      </c>
      <c r="B67" s="140">
        <v>45483</v>
      </c>
      <c r="C67" s="141">
        <v>0.56111111111111112</v>
      </c>
      <c r="D67" s="214">
        <v>3</v>
      </c>
      <c r="F67" s="133">
        <v>296</v>
      </c>
      <c r="G67" s="147"/>
      <c r="H67" s="133">
        <v>0.01</v>
      </c>
      <c r="I67" s="133">
        <v>5.99</v>
      </c>
      <c r="J67" s="133">
        <v>22.2</v>
      </c>
      <c r="K67" s="38"/>
      <c r="N67" s="228"/>
      <c r="O67" s="133"/>
      <c r="P67" s="142">
        <v>7.62</v>
      </c>
      <c r="Q67" s="133">
        <v>36.200000000000003</v>
      </c>
      <c r="R67" s="144">
        <v>34.4</v>
      </c>
      <c r="S67" s="223">
        <v>3400000</v>
      </c>
      <c r="T67" s="96">
        <v>1E-3</v>
      </c>
      <c r="U67" s="102">
        <v>34</v>
      </c>
      <c r="V67" s="103">
        <f t="shared" si="2"/>
        <v>3400000</v>
      </c>
      <c r="W67" s="103"/>
      <c r="X67" s="207" t="s">
        <v>82</v>
      </c>
      <c r="Y67" s="38"/>
      <c r="Z67" s="497" t="s">
        <v>59</v>
      </c>
      <c r="AA67" s="423">
        <v>0.5</v>
      </c>
      <c r="AB67" s="263">
        <v>4.88</v>
      </c>
      <c r="AD67" s="80"/>
      <c r="AE67" s="263">
        <v>1.24</v>
      </c>
      <c r="AH67" s="263">
        <v>7.3</v>
      </c>
      <c r="AI67" s="80"/>
      <c r="AJ67" s="145">
        <v>1.101</v>
      </c>
      <c r="AK67" s="145"/>
      <c r="AL67" s="175"/>
      <c r="AM67" s="334">
        <v>558.5</v>
      </c>
      <c r="AN67" s="117"/>
      <c r="AO67" s="335"/>
      <c r="AP67" s="235">
        <v>1.88</v>
      </c>
      <c r="AQ67" s="145"/>
      <c r="AR67" s="175"/>
      <c r="AS67" s="235">
        <v>33.869999999999997</v>
      </c>
      <c r="AT67" s="145"/>
      <c r="AU67" s="175"/>
      <c r="AV67" s="235">
        <v>79.650000000000006</v>
      </c>
      <c r="AW67" s="145"/>
      <c r="AX67" s="175"/>
      <c r="AY67" s="235">
        <v>2.3130000000000002</v>
      </c>
      <c r="AZ67" s="145"/>
      <c r="BA67" s="175"/>
      <c r="BB67" s="235">
        <v>10.45</v>
      </c>
      <c r="BC67" s="145"/>
      <c r="BD67" s="145"/>
      <c r="BE67" s="235"/>
      <c r="BF67" s="1" t="s">
        <v>59</v>
      </c>
      <c r="BG67" s="184">
        <v>0.1</v>
      </c>
    </row>
    <row r="68" spans="1:59">
      <c r="A68" s="239">
        <v>45482</v>
      </c>
      <c r="B68" s="140">
        <v>45483</v>
      </c>
      <c r="C68" s="141">
        <v>0.56736111111111109</v>
      </c>
      <c r="D68" s="214">
        <v>4</v>
      </c>
      <c r="F68" s="133">
        <v>23</v>
      </c>
      <c r="G68" s="147"/>
      <c r="H68" s="133">
        <v>0.65</v>
      </c>
      <c r="I68" s="133">
        <v>6.61</v>
      </c>
      <c r="J68" s="133">
        <v>22.6</v>
      </c>
      <c r="K68" s="38"/>
      <c r="N68" s="228"/>
      <c r="O68" s="133"/>
      <c r="P68" s="142">
        <v>7.69</v>
      </c>
      <c r="Q68" s="133">
        <v>67.3</v>
      </c>
      <c r="R68" s="144">
        <v>40.53</v>
      </c>
      <c r="S68" s="223">
        <v>7400000</v>
      </c>
      <c r="T68" s="96">
        <v>1E-3</v>
      </c>
      <c r="U68" s="102">
        <v>73.666666666666671</v>
      </c>
      <c r="V68" s="103">
        <f t="shared" si="2"/>
        <v>7366666.666666667</v>
      </c>
      <c r="W68" s="103"/>
      <c r="X68" s="207" t="s">
        <v>82</v>
      </c>
      <c r="Y68" s="38"/>
      <c r="Z68" s="497" t="s">
        <v>59</v>
      </c>
      <c r="AA68" s="423">
        <v>0.5</v>
      </c>
      <c r="AB68" s="263">
        <v>4.82</v>
      </c>
      <c r="AD68" s="80"/>
      <c r="AE68" s="263">
        <v>1.22</v>
      </c>
      <c r="AH68" s="263">
        <v>15.1</v>
      </c>
      <c r="AI68" s="80"/>
      <c r="AJ68" s="145">
        <v>1.1819999999999999</v>
      </c>
      <c r="AK68" s="145"/>
      <c r="AL68" s="175"/>
      <c r="AM68" s="334">
        <v>380.4</v>
      </c>
      <c r="AN68" s="117"/>
      <c r="AO68" s="335"/>
      <c r="AP68" s="235">
        <v>1.696</v>
      </c>
      <c r="AQ68" s="145"/>
      <c r="AR68" s="175"/>
      <c r="AS68" s="236">
        <v>23.3</v>
      </c>
      <c r="AT68" s="118"/>
      <c r="AU68" s="127"/>
      <c r="AV68" s="235">
        <v>73.86</v>
      </c>
      <c r="AW68" s="145"/>
      <c r="AX68" s="175"/>
      <c r="AY68" s="235">
        <v>1.7050000000000001</v>
      </c>
      <c r="AZ68" s="145"/>
      <c r="BA68" s="175"/>
      <c r="BB68" s="235">
        <v>7.4169999999999998</v>
      </c>
      <c r="BC68" s="145"/>
      <c r="BD68" s="145"/>
      <c r="BE68" s="235"/>
      <c r="BF68" s="1" t="s">
        <v>59</v>
      </c>
      <c r="BG68" s="184">
        <v>0.1</v>
      </c>
    </row>
    <row r="69" spans="1:59">
      <c r="A69" s="239">
        <v>45482</v>
      </c>
      <c r="B69" s="140">
        <v>45483</v>
      </c>
      <c r="C69" s="141">
        <v>0.60555555555555551</v>
      </c>
      <c r="D69" s="214">
        <v>5</v>
      </c>
      <c r="F69" s="133">
        <v>23</v>
      </c>
      <c r="G69" s="147"/>
      <c r="H69" s="133">
        <v>7.0000000000000007E-2</v>
      </c>
      <c r="I69" s="133">
        <v>6.34</v>
      </c>
      <c r="J69" s="133">
        <v>23.3</v>
      </c>
      <c r="K69" s="38"/>
      <c r="N69" s="228"/>
      <c r="O69" s="133"/>
      <c r="P69" s="142">
        <v>7.77</v>
      </c>
      <c r="Q69" s="133">
        <v>36.9</v>
      </c>
      <c r="R69" s="144">
        <v>34</v>
      </c>
      <c r="S69" s="223">
        <v>6600000</v>
      </c>
      <c r="T69" s="96">
        <v>1E-3</v>
      </c>
      <c r="U69" s="102">
        <v>66.333333333333329</v>
      </c>
      <c r="V69" s="103">
        <f t="shared" si="2"/>
        <v>6633333.333333333</v>
      </c>
      <c r="W69" s="103"/>
      <c r="X69" s="207" t="s">
        <v>82</v>
      </c>
      <c r="Y69" s="38"/>
      <c r="Z69" s="497" t="s">
        <v>59</v>
      </c>
      <c r="AA69" s="423">
        <v>0.5</v>
      </c>
      <c r="AB69" s="263">
        <v>5.37</v>
      </c>
      <c r="AD69" s="80"/>
      <c r="AE69" s="263">
        <v>1.1200000000000001</v>
      </c>
      <c r="AH69" s="263"/>
      <c r="AI69" s="80" t="s">
        <v>85</v>
      </c>
      <c r="AJ69" s="118">
        <v>1.05</v>
      </c>
      <c r="AK69" s="118"/>
      <c r="AL69" s="127"/>
      <c r="AM69" s="310">
        <v>544.1</v>
      </c>
      <c r="AN69" s="146"/>
      <c r="AO69" s="311"/>
      <c r="AP69" s="236">
        <v>1.9350000000000001</v>
      </c>
      <c r="AQ69" s="118"/>
      <c r="AR69" s="127"/>
      <c r="AS69" s="235">
        <v>52.85</v>
      </c>
      <c r="AT69" s="145"/>
      <c r="AU69" s="175"/>
      <c r="AV69" s="334">
        <v>127.5</v>
      </c>
      <c r="AW69" s="117"/>
      <c r="AX69" s="335"/>
      <c r="AY69" s="235">
        <v>1.319</v>
      </c>
      <c r="AZ69" s="145"/>
      <c r="BA69" s="175"/>
      <c r="BB69" s="235">
        <v>9.86</v>
      </c>
      <c r="BC69" s="145"/>
      <c r="BD69" s="145"/>
      <c r="BE69" s="235"/>
      <c r="BF69" s="1" t="s">
        <v>59</v>
      </c>
      <c r="BG69" s="184">
        <v>0.1</v>
      </c>
    </row>
    <row r="70" spans="1:59">
      <c r="A70" s="239">
        <v>45482</v>
      </c>
      <c r="B70" s="140">
        <v>45483</v>
      </c>
      <c r="C70" s="141">
        <v>0.6333333333333333</v>
      </c>
      <c r="D70" s="214">
        <v>6</v>
      </c>
      <c r="F70" s="133">
        <v>23</v>
      </c>
      <c r="G70" s="147"/>
      <c r="H70" s="133">
        <v>0.27</v>
      </c>
      <c r="I70" s="133">
        <v>7.01</v>
      </c>
      <c r="J70" s="133">
        <v>23.8</v>
      </c>
      <c r="K70" s="38"/>
      <c r="N70" s="228"/>
      <c r="O70" s="133"/>
      <c r="P70" s="142">
        <v>7.67</v>
      </c>
      <c r="Q70" s="133">
        <v>143</v>
      </c>
      <c r="R70" s="144">
        <v>167.11</v>
      </c>
      <c r="S70" s="223">
        <v>7200000</v>
      </c>
      <c r="T70" s="96">
        <v>1E-3</v>
      </c>
      <c r="U70" s="102">
        <v>72</v>
      </c>
      <c r="V70" s="103">
        <f t="shared" si="2"/>
        <v>7200000</v>
      </c>
      <c r="W70" s="103"/>
      <c r="X70" s="207" t="s">
        <v>82</v>
      </c>
      <c r="Y70" s="38"/>
      <c r="Z70" s="497" t="s">
        <v>59</v>
      </c>
      <c r="AA70" s="423">
        <v>0.5</v>
      </c>
      <c r="AB70" s="263">
        <v>4.05</v>
      </c>
      <c r="AD70" s="80"/>
      <c r="AE70" s="263">
        <v>1.1200000000000001</v>
      </c>
      <c r="AH70" s="263">
        <v>9.8000000000000007</v>
      </c>
      <c r="AI70" s="80"/>
      <c r="AJ70" s="145">
        <v>3.044</v>
      </c>
      <c r="AK70" s="145"/>
      <c r="AL70" s="175"/>
      <c r="AM70" s="334">
        <v>1238</v>
      </c>
      <c r="AN70" s="117"/>
      <c r="AO70" s="335"/>
      <c r="AP70" s="235">
        <v>3.391</v>
      </c>
      <c r="AQ70" s="145"/>
      <c r="AR70" s="175"/>
      <c r="AS70" s="235">
        <v>45.6</v>
      </c>
      <c r="AT70" s="145"/>
      <c r="AU70" s="175"/>
      <c r="AV70" s="310">
        <v>167.3</v>
      </c>
      <c r="AW70" s="146"/>
      <c r="AX70" s="311"/>
      <c r="AY70" s="235">
        <v>1.409</v>
      </c>
      <c r="AZ70" s="145"/>
      <c r="BA70" s="175"/>
      <c r="BB70" s="235">
        <v>57.71</v>
      </c>
      <c r="BC70" s="145"/>
      <c r="BD70" s="145"/>
      <c r="BE70" s="235"/>
      <c r="BF70" s="1" t="s">
        <v>59</v>
      </c>
      <c r="BG70" s="184">
        <v>0.1</v>
      </c>
    </row>
    <row r="71" spans="1:59">
      <c r="A71" s="239">
        <v>45482</v>
      </c>
      <c r="B71" s="140">
        <v>45483</v>
      </c>
      <c r="C71" s="141">
        <v>0.6479166666666667</v>
      </c>
      <c r="D71" s="214">
        <v>7</v>
      </c>
      <c r="F71" s="133">
        <v>23</v>
      </c>
      <c r="G71" s="147"/>
      <c r="H71" s="133">
        <v>0.73</v>
      </c>
      <c r="I71" s="133">
        <v>7.08</v>
      </c>
      <c r="J71" s="133">
        <v>24.5</v>
      </c>
      <c r="K71" s="38"/>
      <c r="N71" s="228"/>
      <c r="O71" s="133"/>
      <c r="P71" s="142">
        <v>7.57</v>
      </c>
      <c r="Q71" s="133">
        <v>146</v>
      </c>
      <c r="R71" s="144">
        <v>176.89</v>
      </c>
      <c r="S71" s="223">
        <v>5500000</v>
      </c>
      <c r="T71" s="96">
        <v>1E-3</v>
      </c>
      <c r="U71" s="102">
        <v>54.666666666666664</v>
      </c>
      <c r="V71" s="103">
        <f t="shared" si="2"/>
        <v>5466666.666666666</v>
      </c>
      <c r="W71" s="103"/>
      <c r="X71" s="207" t="s">
        <v>82</v>
      </c>
      <c r="Y71" s="38"/>
      <c r="Z71" s="497" t="s">
        <v>59</v>
      </c>
      <c r="AA71" s="423">
        <v>0.5</v>
      </c>
      <c r="AB71" s="263">
        <v>2.96</v>
      </c>
      <c r="AD71" s="80"/>
      <c r="AE71" s="263">
        <v>1.22</v>
      </c>
      <c r="AH71" s="263">
        <v>5.6</v>
      </c>
      <c r="AI71" s="80"/>
      <c r="AJ71" s="145">
        <v>5.3090000000000002</v>
      </c>
      <c r="AK71" s="145"/>
      <c r="AL71" s="175"/>
      <c r="AM71" s="334">
        <v>1145</v>
      </c>
      <c r="AN71" s="117"/>
      <c r="AO71" s="335"/>
      <c r="AP71" s="235">
        <v>4.649</v>
      </c>
      <c r="AQ71" s="145"/>
      <c r="AR71" s="175"/>
      <c r="AS71" s="235">
        <v>78.319999999999993</v>
      </c>
      <c r="AT71" s="145"/>
      <c r="AU71" s="175"/>
      <c r="AV71" s="310">
        <v>263.5</v>
      </c>
      <c r="AW71" s="146"/>
      <c r="AX71" s="311"/>
      <c r="AY71" s="235">
        <v>1.762</v>
      </c>
      <c r="AZ71" s="145"/>
      <c r="BA71" s="175"/>
      <c r="BB71" s="235">
        <v>125.5</v>
      </c>
      <c r="BC71" s="145"/>
      <c r="BD71" s="145"/>
      <c r="BE71" s="235"/>
      <c r="BF71" s="1" t="s">
        <v>59</v>
      </c>
      <c r="BG71" s="184">
        <v>0.1</v>
      </c>
    </row>
    <row r="72" spans="1:59">
      <c r="A72" s="239">
        <v>45482</v>
      </c>
      <c r="B72" s="140">
        <v>45483</v>
      </c>
      <c r="C72" s="141">
        <v>0.66180555555555554</v>
      </c>
      <c r="D72" s="214">
        <v>8</v>
      </c>
      <c r="F72" s="133">
        <v>23</v>
      </c>
      <c r="G72" s="147"/>
      <c r="H72" s="133">
        <v>0.49</v>
      </c>
      <c r="I72" s="133">
        <v>7.11</v>
      </c>
      <c r="J72" s="133">
        <v>22.4</v>
      </c>
      <c r="K72" s="38"/>
      <c r="N72" s="228"/>
      <c r="O72" s="133"/>
      <c r="P72" s="142">
        <v>7.51</v>
      </c>
      <c r="Q72" s="133">
        <v>99.3</v>
      </c>
      <c r="R72" s="144">
        <v>123.78</v>
      </c>
      <c r="S72" s="223">
        <v>5900000</v>
      </c>
      <c r="T72" s="96">
        <v>1E-3</v>
      </c>
      <c r="U72" s="102">
        <v>59.333333333333336</v>
      </c>
      <c r="V72" s="103">
        <f t="shared" si="2"/>
        <v>5933333.333333334</v>
      </c>
      <c r="W72" s="103"/>
      <c r="X72" s="207" t="s">
        <v>82</v>
      </c>
      <c r="Y72" s="38"/>
      <c r="Z72" s="497" t="s">
        <v>59</v>
      </c>
      <c r="AA72" s="423">
        <v>0.5</v>
      </c>
      <c r="AB72" s="263">
        <v>2.39</v>
      </c>
      <c r="AD72" s="80"/>
      <c r="AE72" s="263">
        <v>1.25</v>
      </c>
      <c r="AH72" s="263">
        <v>3.6</v>
      </c>
      <c r="AI72" s="80"/>
      <c r="AJ72" s="145">
        <v>4.0679999999999996</v>
      </c>
      <c r="AK72" s="145"/>
      <c r="AL72" s="175"/>
      <c r="AM72" s="334">
        <v>816.7</v>
      </c>
      <c r="AN72" s="117"/>
      <c r="AO72" s="335"/>
      <c r="AP72" s="235">
        <v>3.835</v>
      </c>
      <c r="AQ72" s="145"/>
      <c r="AR72" s="175"/>
      <c r="AS72" s="235">
        <v>73.849999999999994</v>
      </c>
      <c r="AT72" s="145"/>
      <c r="AU72" s="175"/>
      <c r="AV72" s="310">
        <v>212.4</v>
      </c>
      <c r="AW72" s="146"/>
      <c r="AX72" s="311"/>
      <c r="AY72" s="235">
        <v>2.0990000000000002</v>
      </c>
      <c r="AZ72" s="145"/>
      <c r="BA72" s="175"/>
      <c r="BB72" s="235">
        <v>91.13</v>
      </c>
      <c r="BC72" s="145"/>
      <c r="BD72" s="145"/>
      <c r="BE72" s="235"/>
      <c r="BF72" s="1" t="s">
        <v>59</v>
      </c>
      <c r="BG72" s="184">
        <v>0.1</v>
      </c>
    </row>
    <row r="73" spans="1:59">
      <c r="A73" s="239">
        <v>45482</v>
      </c>
      <c r="B73" s="140">
        <v>45483</v>
      </c>
      <c r="C73" s="141">
        <v>0.67500000000000004</v>
      </c>
      <c r="D73" s="214">
        <v>9</v>
      </c>
      <c r="F73" s="133">
        <v>23</v>
      </c>
      <c r="G73" s="147"/>
      <c r="H73" s="133">
        <v>0.13</v>
      </c>
      <c r="I73" s="133">
        <v>7.06</v>
      </c>
      <c r="J73" s="133">
        <v>24.8</v>
      </c>
      <c r="K73" s="38"/>
      <c r="N73" s="228"/>
      <c r="O73" s="133"/>
      <c r="P73" s="142">
        <v>7.54</v>
      </c>
      <c r="Q73" s="133">
        <v>84.3</v>
      </c>
      <c r="R73" s="144">
        <v>77.069999999999993</v>
      </c>
      <c r="S73" s="223">
        <v>2300000</v>
      </c>
      <c r="T73" s="96">
        <v>1E-3</v>
      </c>
      <c r="U73" s="102">
        <v>23</v>
      </c>
      <c r="V73" s="123">
        <f t="shared" si="2"/>
        <v>2300000</v>
      </c>
      <c r="W73" s="123"/>
      <c r="X73" s="207" t="s">
        <v>82</v>
      </c>
      <c r="Y73" s="38"/>
      <c r="Z73" s="497" t="s">
        <v>59</v>
      </c>
      <c r="AA73" s="423">
        <v>0.5</v>
      </c>
      <c r="AB73" s="263">
        <v>1.99</v>
      </c>
      <c r="AD73" s="80"/>
      <c r="AE73" s="263">
        <v>1.34</v>
      </c>
      <c r="AH73" s="317">
        <v>5.7</v>
      </c>
      <c r="AI73" s="81"/>
      <c r="AJ73" s="145">
        <v>2.4780000000000002</v>
      </c>
      <c r="AK73" s="145"/>
      <c r="AL73" s="175"/>
      <c r="AM73" s="334">
        <v>1029</v>
      </c>
      <c r="AN73" s="117"/>
      <c r="AO73" s="335"/>
      <c r="AP73" s="235">
        <v>2.3740000000000001</v>
      </c>
      <c r="AQ73" s="145"/>
      <c r="AR73" s="175"/>
      <c r="AS73" s="235">
        <v>52.86</v>
      </c>
      <c r="AT73" s="145"/>
      <c r="AU73" s="175"/>
      <c r="AV73" s="310">
        <v>137.9</v>
      </c>
      <c r="AW73" s="146"/>
      <c r="AX73" s="311"/>
      <c r="AY73" s="235">
        <v>3.4020000000000001</v>
      </c>
      <c r="AZ73" s="145"/>
      <c r="BA73" s="175"/>
      <c r="BB73" s="235">
        <v>40.18</v>
      </c>
      <c r="BC73" s="145"/>
      <c r="BD73" s="145"/>
      <c r="BE73" s="235"/>
      <c r="BF73" s="1" t="s">
        <v>59</v>
      </c>
      <c r="BG73" s="184">
        <v>0.1</v>
      </c>
    </row>
    <row r="74" spans="1:59">
      <c r="A74" s="386" t="s">
        <v>140</v>
      </c>
      <c r="B74" s="180">
        <v>45498</v>
      </c>
      <c r="C74" s="181">
        <v>0.34375</v>
      </c>
      <c r="D74" s="226" t="s">
        <v>128</v>
      </c>
      <c r="E74" s="182"/>
      <c r="F74" s="182"/>
      <c r="G74" s="246"/>
      <c r="H74" s="182"/>
      <c r="I74" s="182"/>
      <c r="J74" s="182"/>
      <c r="K74" s="523"/>
      <c r="L74" s="227"/>
      <c r="M74" s="522"/>
      <c r="N74" s="380"/>
      <c r="O74" s="182"/>
      <c r="P74" s="205">
        <v>6.59</v>
      </c>
      <c r="Q74" s="182"/>
      <c r="R74" s="182"/>
      <c r="S74" s="227"/>
      <c r="T74" s="129"/>
      <c r="U74" s="130"/>
      <c r="V74" s="130"/>
      <c r="W74" s="130"/>
      <c r="X74" s="485"/>
      <c r="Y74" s="377"/>
      <c r="Z74" s="504"/>
      <c r="AA74" s="422"/>
      <c r="AB74" s="377"/>
      <c r="AC74" s="441"/>
      <c r="AD74" s="71"/>
      <c r="AE74" s="377"/>
      <c r="AF74" s="441"/>
      <c r="AG74" s="441"/>
      <c r="AH74" s="377"/>
      <c r="AI74" s="71"/>
      <c r="AJ74" s="378"/>
      <c r="AK74" s="378"/>
      <c r="AL74" s="379"/>
      <c r="AM74" s="377"/>
      <c r="AN74" s="378"/>
      <c r="AO74" s="379"/>
      <c r="AP74" s="377"/>
      <c r="AQ74" s="378"/>
      <c r="AR74" s="379"/>
      <c r="AS74" s="377"/>
      <c r="AT74" s="378"/>
      <c r="AU74" s="379"/>
      <c r="AV74" s="377"/>
      <c r="AW74" s="378"/>
      <c r="AX74" s="379"/>
      <c r="AY74" s="377"/>
      <c r="AZ74" s="378"/>
      <c r="BA74" s="379"/>
      <c r="BB74" s="377"/>
      <c r="BC74" s="378"/>
      <c r="BD74" s="378"/>
      <c r="BE74" s="273"/>
      <c r="BF74" s="182"/>
      <c r="BG74" s="183"/>
    </row>
    <row r="75" spans="1:59">
      <c r="A75" s="390" t="s">
        <v>140</v>
      </c>
      <c r="B75" s="140">
        <v>45498</v>
      </c>
      <c r="C75" s="141">
        <v>0.35138888888888886</v>
      </c>
      <c r="D75" s="214">
        <v>1</v>
      </c>
      <c r="E75" s="159" t="s">
        <v>106</v>
      </c>
      <c r="F75" s="160" t="s">
        <v>88</v>
      </c>
      <c r="G75" s="244" t="s">
        <v>72</v>
      </c>
      <c r="I75" s="133">
        <v>6.04</v>
      </c>
      <c r="J75" s="133">
        <v>21.6</v>
      </c>
      <c r="K75" s="38"/>
      <c r="N75" s="228"/>
      <c r="O75" s="133"/>
      <c r="P75" s="142">
        <v>7.79</v>
      </c>
      <c r="Q75" s="133">
        <v>4.71</v>
      </c>
      <c r="R75" s="144">
        <v>4</v>
      </c>
      <c r="S75" s="223">
        <v>4100</v>
      </c>
      <c r="T75" s="96">
        <v>1</v>
      </c>
      <c r="U75" s="102">
        <v>41</v>
      </c>
      <c r="V75" s="123">
        <f t="shared" ref="V75:V84" si="3">U75/T75*100</f>
        <v>4100</v>
      </c>
      <c r="W75" s="123"/>
      <c r="X75" s="207" t="s">
        <v>82</v>
      </c>
      <c r="Y75" s="263">
        <v>0.105</v>
      </c>
      <c r="Z75" s="497"/>
      <c r="AA75" s="417"/>
      <c r="AB75" s="263">
        <v>0.01</v>
      </c>
      <c r="AD75" s="80"/>
      <c r="AE75" s="263">
        <v>0.7</v>
      </c>
      <c r="AH75" s="263">
        <v>0.37</v>
      </c>
      <c r="AI75" s="80"/>
      <c r="AJ75" s="145"/>
      <c r="AK75" s="118" t="s">
        <v>59</v>
      </c>
      <c r="AL75" s="127">
        <v>0.1</v>
      </c>
      <c r="AM75" s="334">
        <v>231.5</v>
      </c>
      <c r="AN75" s="117"/>
      <c r="AO75" s="335"/>
      <c r="AP75" s="235"/>
      <c r="AQ75" s="145" t="s">
        <v>59</v>
      </c>
      <c r="AR75" s="175">
        <v>0.1</v>
      </c>
      <c r="AS75" s="235"/>
      <c r="AT75" s="145" t="s">
        <v>59</v>
      </c>
      <c r="AU75" s="175">
        <v>0.1</v>
      </c>
      <c r="AV75" s="310">
        <v>18.43</v>
      </c>
      <c r="AW75" s="146"/>
      <c r="AX75" s="311"/>
      <c r="AY75" s="235">
        <v>1.474</v>
      </c>
      <c r="AZ75" s="145"/>
      <c r="BA75" s="175"/>
      <c r="BB75" s="235">
        <v>0.28999999999999998</v>
      </c>
      <c r="BC75" s="145"/>
      <c r="BD75" s="145"/>
      <c r="BE75" s="263"/>
      <c r="BG75" s="184"/>
    </row>
    <row r="76" spans="1:59">
      <c r="A76" s="390" t="s">
        <v>140</v>
      </c>
      <c r="B76" s="140">
        <v>45498</v>
      </c>
      <c r="C76" s="141">
        <v>0.375</v>
      </c>
      <c r="D76" s="214">
        <v>2</v>
      </c>
      <c r="E76" s="159" t="s">
        <v>70</v>
      </c>
      <c r="F76" s="160" t="s">
        <v>71</v>
      </c>
      <c r="G76" s="244" t="s">
        <v>72</v>
      </c>
      <c r="I76" s="133">
        <v>7.61</v>
      </c>
      <c r="J76" s="133">
        <v>21.9</v>
      </c>
      <c r="K76" s="38"/>
      <c r="N76" s="228"/>
      <c r="O76" s="133"/>
      <c r="P76" s="142">
        <v>8.06</v>
      </c>
      <c r="Q76" s="133">
        <v>1.64</v>
      </c>
      <c r="R76" s="144">
        <v>10.27</v>
      </c>
      <c r="S76" s="223">
        <v>5800</v>
      </c>
      <c r="T76" s="96">
        <v>1</v>
      </c>
      <c r="U76" s="102">
        <v>58</v>
      </c>
      <c r="V76" s="123">
        <f t="shared" si="3"/>
        <v>5800</v>
      </c>
      <c r="W76" s="123"/>
      <c r="X76" s="207" t="s">
        <v>82</v>
      </c>
      <c r="Y76" s="263">
        <v>9.1999999999999998E-2</v>
      </c>
      <c r="Z76" s="497"/>
      <c r="AA76" s="417"/>
      <c r="AB76" s="263">
        <v>0.02</v>
      </c>
      <c r="AD76" s="80"/>
      <c r="AE76" s="263">
        <v>0.9</v>
      </c>
      <c r="AH76" s="263">
        <v>0.23</v>
      </c>
      <c r="AI76" s="80"/>
      <c r="AJ76" s="145"/>
      <c r="AK76" s="118" t="s">
        <v>59</v>
      </c>
      <c r="AL76" s="127">
        <v>0.1</v>
      </c>
      <c r="AM76" s="334">
        <v>139.4</v>
      </c>
      <c r="AN76" s="117"/>
      <c r="AO76" s="335"/>
      <c r="AP76" s="235"/>
      <c r="AQ76" s="145" t="s">
        <v>59</v>
      </c>
      <c r="AR76" s="175">
        <v>0.1</v>
      </c>
      <c r="AS76" s="235"/>
      <c r="AT76" s="145" t="s">
        <v>59</v>
      </c>
      <c r="AU76" s="175">
        <v>0.1</v>
      </c>
      <c r="AV76" s="310">
        <v>11.08</v>
      </c>
      <c r="AW76" s="146"/>
      <c r="AX76" s="311"/>
      <c r="AY76" s="235">
        <v>1.4730000000000001</v>
      </c>
      <c r="AZ76" s="145"/>
      <c r="BA76" s="175"/>
      <c r="BB76" s="235">
        <v>0.27200000000000002</v>
      </c>
      <c r="BC76" s="145"/>
      <c r="BD76" s="145"/>
      <c r="BE76" s="263"/>
      <c r="BG76" s="184"/>
    </row>
    <row r="77" spans="1:59">
      <c r="A77" s="390" t="s">
        <v>140</v>
      </c>
      <c r="B77" s="140">
        <v>45498</v>
      </c>
      <c r="C77" s="141">
        <v>0.3923611111111111</v>
      </c>
      <c r="D77" s="214">
        <v>3</v>
      </c>
      <c r="E77" s="159" t="s">
        <v>108</v>
      </c>
      <c r="F77" s="160" t="s">
        <v>109</v>
      </c>
      <c r="G77" s="244" t="s">
        <v>72</v>
      </c>
      <c r="I77" s="133">
        <v>3.73</v>
      </c>
      <c r="J77" s="133">
        <v>23.1</v>
      </c>
      <c r="K77" s="38"/>
      <c r="N77" s="228"/>
      <c r="O77" s="133"/>
      <c r="P77" s="142">
        <v>7.58</v>
      </c>
      <c r="Q77" s="133">
        <v>1.39</v>
      </c>
      <c r="R77" s="144">
        <v>12.93</v>
      </c>
      <c r="S77" s="223">
        <v>210</v>
      </c>
      <c r="T77" s="96">
        <v>10</v>
      </c>
      <c r="U77" s="102">
        <v>21</v>
      </c>
      <c r="V77" s="123">
        <f t="shared" si="3"/>
        <v>210</v>
      </c>
      <c r="W77" s="123"/>
      <c r="X77" s="207" t="s">
        <v>82</v>
      </c>
      <c r="Y77" s="263">
        <v>9.0999999999999998E-2</v>
      </c>
      <c r="Z77" s="497"/>
      <c r="AA77" s="417"/>
      <c r="AB77" s="263">
        <v>0.08</v>
      </c>
      <c r="AD77" s="80"/>
      <c r="AE77" s="263">
        <v>0.47</v>
      </c>
      <c r="AH77" s="263">
        <v>0.28000000000000003</v>
      </c>
      <c r="AI77" s="80"/>
      <c r="AJ77" s="145"/>
      <c r="AK77" s="119" t="s">
        <v>59</v>
      </c>
      <c r="AL77" s="127">
        <v>0.1</v>
      </c>
      <c r="AM77" s="334">
        <v>323.89999999999998</v>
      </c>
      <c r="AN77" s="117"/>
      <c r="AO77" s="335"/>
      <c r="AP77" s="235"/>
      <c r="AQ77" s="145" t="s">
        <v>59</v>
      </c>
      <c r="AR77" s="175">
        <v>0.1</v>
      </c>
      <c r="AS77" s="235"/>
      <c r="AT77" s="145" t="s">
        <v>59</v>
      </c>
      <c r="AU77" s="175">
        <v>0.1</v>
      </c>
      <c r="AV77" s="235">
        <v>19.78</v>
      </c>
      <c r="AW77" s="145"/>
      <c r="AX77" s="175"/>
      <c r="AY77" s="235">
        <v>0.05</v>
      </c>
      <c r="AZ77" s="145"/>
      <c r="BA77" s="175"/>
      <c r="BB77" s="235">
        <v>0.81100000000000005</v>
      </c>
      <c r="BC77" s="145"/>
      <c r="BD77" s="145"/>
      <c r="BE77" s="263"/>
      <c r="BG77" s="184"/>
    </row>
    <row r="78" spans="1:59">
      <c r="A78" s="390" t="s">
        <v>140</v>
      </c>
      <c r="B78" s="140">
        <v>45498</v>
      </c>
      <c r="C78" s="141">
        <v>0.40277777777777779</v>
      </c>
      <c r="D78" s="214">
        <v>4</v>
      </c>
      <c r="E78" s="159" t="s">
        <v>110</v>
      </c>
      <c r="F78" s="160" t="s">
        <v>111</v>
      </c>
      <c r="G78" s="244" t="s">
        <v>72</v>
      </c>
      <c r="I78" s="133">
        <v>5.26</v>
      </c>
      <c r="J78" s="133">
        <v>23.7</v>
      </c>
      <c r="K78" s="38"/>
      <c r="N78" s="228"/>
      <c r="O78" s="133"/>
      <c r="P78" s="142">
        <v>7.95</v>
      </c>
      <c r="Q78" s="133">
        <v>1.23</v>
      </c>
      <c r="R78" s="144">
        <v>8.4</v>
      </c>
      <c r="S78" s="223">
        <v>340</v>
      </c>
      <c r="T78" s="96">
        <v>10</v>
      </c>
      <c r="U78" s="102">
        <v>34</v>
      </c>
      <c r="V78" s="123">
        <f t="shared" si="3"/>
        <v>340</v>
      </c>
      <c r="W78" s="123"/>
      <c r="X78" s="207" t="s">
        <v>82</v>
      </c>
      <c r="Y78" s="264"/>
      <c r="Z78" s="497" t="s">
        <v>59</v>
      </c>
      <c r="AA78" s="417">
        <v>0.05</v>
      </c>
      <c r="AB78" s="263">
        <v>0.04</v>
      </c>
      <c r="AD78" s="80"/>
      <c r="AE78" s="263">
        <v>0.27</v>
      </c>
      <c r="AH78" s="263">
        <v>0.26</v>
      </c>
      <c r="AI78" s="80"/>
      <c r="AJ78" s="145"/>
      <c r="AK78" s="118" t="s">
        <v>59</v>
      </c>
      <c r="AL78" s="127">
        <v>0.1</v>
      </c>
      <c r="AM78" s="334">
        <v>247.3</v>
      </c>
      <c r="AN78" s="117"/>
      <c r="AO78" s="335"/>
      <c r="AP78" s="235"/>
      <c r="AQ78" s="145" t="s">
        <v>59</v>
      </c>
      <c r="AR78" s="175">
        <v>0.1</v>
      </c>
      <c r="AS78" s="236"/>
      <c r="AT78" s="145" t="s">
        <v>59</v>
      </c>
      <c r="AU78" s="175">
        <v>0.1</v>
      </c>
      <c r="AV78" s="235">
        <v>11.16</v>
      </c>
      <c r="AW78" s="145"/>
      <c r="AX78" s="175"/>
      <c r="AY78" s="235">
        <v>2.7E-2</v>
      </c>
      <c r="AZ78" s="145"/>
      <c r="BA78" s="175"/>
      <c r="BB78" s="235">
        <v>0.111</v>
      </c>
      <c r="BC78" s="145"/>
      <c r="BD78" s="145"/>
      <c r="BE78" s="263"/>
      <c r="BG78" s="184"/>
    </row>
    <row r="79" spans="1:59">
      <c r="A79" s="390" t="s">
        <v>140</v>
      </c>
      <c r="B79" s="140">
        <v>45498</v>
      </c>
      <c r="C79" s="141">
        <v>0.4236111111111111</v>
      </c>
      <c r="D79" s="214">
        <v>5</v>
      </c>
      <c r="E79" s="159" t="s">
        <v>135</v>
      </c>
      <c r="F79" s="160" t="s">
        <v>136</v>
      </c>
      <c r="G79" s="244" t="s">
        <v>72</v>
      </c>
      <c r="I79" s="133">
        <v>7.75</v>
      </c>
      <c r="J79" s="133">
        <v>25</v>
      </c>
      <c r="K79" s="38"/>
      <c r="N79" s="228"/>
      <c r="O79" s="133"/>
      <c r="P79" s="142">
        <v>8.3699999999999992</v>
      </c>
      <c r="Q79" s="133">
        <v>2.36</v>
      </c>
      <c r="R79" s="144">
        <v>7.2</v>
      </c>
      <c r="S79" s="223">
        <v>36</v>
      </c>
      <c r="T79" s="96">
        <v>100</v>
      </c>
      <c r="U79" s="102">
        <v>36</v>
      </c>
      <c r="V79" s="123">
        <f t="shared" si="3"/>
        <v>36</v>
      </c>
      <c r="W79" s="123"/>
      <c r="X79" s="207" t="s">
        <v>82</v>
      </c>
      <c r="Y79" s="264"/>
      <c r="Z79" s="497" t="s">
        <v>59</v>
      </c>
      <c r="AA79" s="417">
        <v>0.05</v>
      </c>
      <c r="AB79" s="264"/>
      <c r="AC79" s="1" t="s">
        <v>59</v>
      </c>
      <c r="AD79" s="80">
        <v>0.01</v>
      </c>
      <c r="AE79" s="264"/>
      <c r="AF79" s="1" t="s">
        <v>59</v>
      </c>
      <c r="AG79" s="247">
        <v>0.2</v>
      </c>
      <c r="AH79" s="263">
        <v>0.37</v>
      </c>
      <c r="AI79" s="80"/>
      <c r="AJ79" s="118"/>
      <c r="AK79" s="119" t="s">
        <v>59</v>
      </c>
      <c r="AL79" s="127">
        <v>0.1</v>
      </c>
      <c r="AM79" s="310">
        <v>124.5</v>
      </c>
      <c r="AN79" s="146"/>
      <c r="AO79" s="311"/>
      <c r="AP79" s="236"/>
      <c r="AQ79" s="145" t="s">
        <v>59</v>
      </c>
      <c r="AR79" s="175">
        <v>0.1</v>
      </c>
      <c r="AS79" s="235">
        <v>13.8</v>
      </c>
      <c r="AT79" s="145"/>
      <c r="AU79" s="175"/>
      <c r="AV79" s="334">
        <v>36.229999999999997</v>
      </c>
      <c r="AW79" s="117"/>
      <c r="AX79" s="335"/>
      <c r="AY79" s="235">
        <v>7.9000000000000001E-2</v>
      </c>
      <c r="AZ79" s="145"/>
      <c r="BA79" s="175"/>
      <c r="BB79" s="235">
        <v>1.9430000000000001</v>
      </c>
      <c r="BC79" s="145"/>
      <c r="BD79" s="145"/>
      <c r="BE79" s="263"/>
      <c r="BG79" s="184"/>
    </row>
    <row r="80" spans="1:59">
      <c r="A80" s="390" t="s">
        <v>140</v>
      </c>
      <c r="B80" s="140">
        <v>45498</v>
      </c>
      <c r="C80" s="141">
        <v>0.4375</v>
      </c>
      <c r="D80" s="214">
        <v>6</v>
      </c>
      <c r="E80" s="159" t="s">
        <v>112</v>
      </c>
      <c r="F80" s="160" t="s">
        <v>113</v>
      </c>
      <c r="G80" s="244" t="s">
        <v>72</v>
      </c>
      <c r="I80" s="133">
        <v>9.02</v>
      </c>
      <c r="J80" s="133">
        <v>25.2</v>
      </c>
      <c r="K80" s="38"/>
      <c r="N80" s="228"/>
      <c r="O80" s="133"/>
      <c r="P80" s="142">
        <v>8.66</v>
      </c>
      <c r="Q80" s="133">
        <v>2.2400000000000002</v>
      </c>
      <c r="R80" s="144">
        <v>16.53</v>
      </c>
      <c r="S80" s="222" t="s">
        <v>141</v>
      </c>
      <c r="T80" s="96">
        <v>10</v>
      </c>
      <c r="U80" s="102">
        <v>13</v>
      </c>
      <c r="V80" s="123">
        <f t="shared" si="3"/>
        <v>130</v>
      </c>
      <c r="W80" s="123" t="s">
        <v>59</v>
      </c>
      <c r="X80" s="208">
        <v>200</v>
      </c>
      <c r="Y80" s="264"/>
      <c r="Z80" s="497" t="s">
        <v>59</v>
      </c>
      <c r="AA80" s="417">
        <v>0.05</v>
      </c>
      <c r="AB80" s="264"/>
      <c r="AC80" s="1" t="s">
        <v>59</v>
      </c>
      <c r="AD80" s="80">
        <v>0.01</v>
      </c>
      <c r="AE80" s="264"/>
      <c r="AF80" s="1" t="s">
        <v>59</v>
      </c>
      <c r="AG80" s="247">
        <v>0.2</v>
      </c>
      <c r="AH80" s="263">
        <v>0.31</v>
      </c>
      <c r="AI80" s="80"/>
      <c r="AJ80" s="145"/>
      <c r="AK80" s="118" t="s">
        <v>59</v>
      </c>
      <c r="AL80" s="127">
        <v>0.1</v>
      </c>
      <c r="AM80" s="334">
        <v>72.45</v>
      </c>
      <c r="AN80" s="117"/>
      <c r="AO80" s="335"/>
      <c r="AP80" s="235"/>
      <c r="AQ80" s="145" t="s">
        <v>59</v>
      </c>
      <c r="AR80" s="175">
        <v>0.1</v>
      </c>
      <c r="AS80" s="235"/>
      <c r="AT80" s="145" t="s">
        <v>59</v>
      </c>
      <c r="AU80" s="175">
        <v>0.1</v>
      </c>
      <c r="AV80" s="310">
        <v>6.0670000000000002</v>
      </c>
      <c r="AW80" s="146"/>
      <c r="AX80" s="311"/>
      <c r="AY80" s="235">
        <v>2.4E-2</v>
      </c>
      <c r="AZ80" s="145"/>
      <c r="BA80" s="175"/>
      <c r="BB80" s="235">
        <v>9.2999999999999999E-2</v>
      </c>
      <c r="BC80" s="145"/>
      <c r="BD80" s="145"/>
      <c r="BE80" s="263"/>
      <c r="BG80" s="184"/>
    </row>
    <row r="81" spans="1:59">
      <c r="A81" s="390" t="s">
        <v>140</v>
      </c>
      <c r="B81" s="140">
        <v>45498</v>
      </c>
      <c r="C81" s="141">
        <v>0.47499999999999998</v>
      </c>
      <c r="D81" s="214">
        <v>7</v>
      </c>
      <c r="E81" s="159" t="s">
        <v>114</v>
      </c>
      <c r="F81" s="160" t="s">
        <v>115</v>
      </c>
      <c r="G81" s="244" t="s">
        <v>72</v>
      </c>
      <c r="I81" s="133">
        <v>8.0500000000000007</v>
      </c>
      <c r="J81" s="133">
        <v>24.9</v>
      </c>
      <c r="K81" s="38"/>
      <c r="N81" s="228"/>
      <c r="O81" s="133"/>
      <c r="P81" s="142">
        <v>7.77</v>
      </c>
      <c r="Q81" s="133">
        <v>5.53</v>
      </c>
      <c r="R81" s="144">
        <v>8.8000000000000007</v>
      </c>
      <c r="S81" s="222" t="s">
        <v>142</v>
      </c>
      <c r="T81" s="96">
        <v>100</v>
      </c>
      <c r="U81" s="102">
        <v>17</v>
      </c>
      <c r="V81" s="123">
        <f t="shared" si="3"/>
        <v>17</v>
      </c>
      <c r="W81" s="123" t="s">
        <v>59</v>
      </c>
      <c r="X81" s="208">
        <v>20</v>
      </c>
      <c r="Y81" s="264"/>
      <c r="Z81" s="497" t="s">
        <v>59</v>
      </c>
      <c r="AA81" s="417">
        <v>0.05</v>
      </c>
      <c r="AB81" s="263">
        <v>0.06</v>
      </c>
      <c r="AD81" s="80"/>
      <c r="AE81" s="263">
        <v>0.27</v>
      </c>
      <c r="AH81" s="263">
        <v>7.0000000000000007E-2</v>
      </c>
      <c r="AI81" s="80"/>
      <c r="AJ81" s="145"/>
      <c r="AK81" s="119" t="s">
        <v>59</v>
      </c>
      <c r="AL81" s="127">
        <v>0.1</v>
      </c>
      <c r="AM81" s="334">
        <v>158.19999999999999</v>
      </c>
      <c r="AN81" s="117"/>
      <c r="AO81" s="335"/>
      <c r="AP81" s="235"/>
      <c r="AQ81" s="145" t="s">
        <v>59</v>
      </c>
      <c r="AR81" s="175">
        <v>0.1</v>
      </c>
      <c r="AS81" s="235"/>
      <c r="AT81" s="145" t="s">
        <v>59</v>
      </c>
      <c r="AU81" s="175">
        <v>0.1</v>
      </c>
      <c r="AV81" s="310">
        <v>9.7870000000000008</v>
      </c>
      <c r="AW81" s="146"/>
      <c r="AX81" s="311"/>
      <c r="AY81" s="235">
        <v>0.93200000000000005</v>
      </c>
      <c r="AZ81" s="145"/>
      <c r="BA81" s="175"/>
      <c r="BB81" s="235">
        <v>0.17499999999999999</v>
      </c>
      <c r="BC81" s="145"/>
      <c r="BD81" s="145"/>
      <c r="BE81" s="263"/>
      <c r="BG81" s="184"/>
    </row>
    <row r="82" spans="1:59">
      <c r="A82" s="390" t="s">
        <v>140</v>
      </c>
      <c r="B82" s="140">
        <v>45498</v>
      </c>
      <c r="C82" s="141">
        <v>0.48958333333333331</v>
      </c>
      <c r="D82" s="214">
        <v>8</v>
      </c>
      <c r="E82" s="159" t="s">
        <v>116</v>
      </c>
      <c r="F82" s="160" t="s">
        <v>103</v>
      </c>
      <c r="G82" s="244" t="s">
        <v>72</v>
      </c>
      <c r="I82" s="133">
        <v>4.21</v>
      </c>
      <c r="J82" s="133">
        <v>25.1</v>
      </c>
      <c r="K82" s="38"/>
      <c r="N82" s="228"/>
      <c r="O82" s="133"/>
      <c r="P82" s="142">
        <v>7.59</v>
      </c>
      <c r="Q82" s="133">
        <v>47.9</v>
      </c>
      <c r="R82" s="144">
        <v>32</v>
      </c>
      <c r="S82" s="222" t="s">
        <v>143</v>
      </c>
      <c r="T82" s="96">
        <v>10</v>
      </c>
      <c r="U82" s="102">
        <v>12</v>
      </c>
      <c r="V82" s="123">
        <f t="shared" si="3"/>
        <v>120</v>
      </c>
      <c r="W82" s="123" t="s">
        <v>59</v>
      </c>
      <c r="X82" s="208">
        <v>200</v>
      </c>
      <c r="Y82" s="263">
        <v>0.125</v>
      </c>
      <c r="Z82" s="497"/>
      <c r="AA82" s="417"/>
      <c r="AB82" s="263">
        <v>0.38</v>
      </c>
      <c r="AD82" s="80"/>
      <c r="AE82" s="263">
        <v>1.18</v>
      </c>
      <c r="AH82" s="263">
        <v>0.83</v>
      </c>
      <c r="AI82" s="80"/>
      <c r="AJ82" s="145"/>
      <c r="AK82" s="118" t="s">
        <v>59</v>
      </c>
      <c r="AL82" s="127">
        <v>0.1</v>
      </c>
      <c r="AM82" s="334">
        <v>1109</v>
      </c>
      <c r="AN82" s="117"/>
      <c r="AO82" s="335"/>
      <c r="AP82" s="235"/>
      <c r="AQ82" s="145" t="s">
        <v>59</v>
      </c>
      <c r="AR82" s="175">
        <v>0.1</v>
      </c>
      <c r="AS82" s="235">
        <v>7.4</v>
      </c>
      <c r="AT82" s="145"/>
      <c r="AU82" s="175"/>
      <c r="AV82" s="310">
        <v>28.2</v>
      </c>
      <c r="AW82" s="146"/>
      <c r="AX82" s="311"/>
      <c r="AY82" s="235">
        <v>7.3999999999999996E-2</v>
      </c>
      <c r="AZ82" s="145"/>
      <c r="BA82" s="175"/>
      <c r="BB82" s="235">
        <v>3.625</v>
      </c>
      <c r="BC82" s="145"/>
      <c r="BD82" s="145"/>
      <c r="BE82" s="263"/>
      <c r="BG82" s="184"/>
    </row>
    <row r="83" spans="1:59">
      <c r="A83" s="390" t="s">
        <v>140</v>
      </c>
      <c r="B83" s="140">
        <v>45498</v>
      </c>
      <c r="C83" s="141">
        <v>0.51388888888888884</v>
      </c>
      <c r="D83" s="214">
        <v>9</v>
      </c>
      <c r="E83" s="159" t="s">
        <v>122</v>
      </c>
      <c r="F83" s="160" t="s">
        <v>90</v>
      </c>
      <c r="G83" s="244" t="s">
        <v>72</v>
      </c>
      <c r="I83" s="133">
        <v>8.57</v>
      </c>
      <c r="J83" s="133">
        <v>24</v>
      </c>
      <c r="K83" s="38"/>
      <c r="N83" s="228"/>
      <c r="O83" s="133"/>
      <c r="P83" s="142">
        <v>8.0399999999999991</v>
      </c>
      <c r="Q83" s="133">
        <v>5.1100000000000003</v>
      </c>
      <c r="R83" s="144">
        <v>4.4000000000000004</v>
      </c>
      <c r="S83" s="223">
        <v>710</v>
      </c>
      <c r="T83" s="96">
        <v>10</v>
      </c>
      <c r="U83" s="102">
        <v>71</v>
      </c>
      <c r="V83" s="123">
        <f t="shared" si="3"/>
        <v>710</v>
      </c>
      <c r="W83" s="123"/>
      <c r="X83" s="207" t="s">
        <v>82</v>
      </c>
      <c r="Y83" s="264"/>
      <c r="Z83" s="497" t="s">
        <v>59</v>
      </c>
      <c r="AA83" s="417">
        <v>0.05</v>
      </c>
      <c r="AB83" s="263">
        <v>0.02</v>
      </c>
      <c r="AD83" s="80"/>
      <c r="AE83" s="263">
        <v>0.28000000000000003</v>
      </c>
      <c r="AH83" s="263"/>
      <c r="AI83" s="80" t="s">
        <v>85</v>
      </c>
      <c r="AJ83" s="145"/>
      <c r="AK83" s="119" t="s">
        <v>59</v>
      </c>
      <c r="AL83" s="127">
        <v>0.1</v>
      </c>
      <c r="AM83" s="334">
        <v>197.7</v>
      </c>
      <c r="AN83" s="117"/>
      <c r="AO83" s="335"/>
      <c r="AP83" s="235"/>
      <c r="AQ83" s="145" t="s">
        <v>59</v>
      </c>
      <c r="AR83" s="175">
        <v>0.1</v>
      </c>
      <c r="AS83" s="235"/>
      <c r="AT83" s="145" t="s">
        <v>59</v>
      </c>
      <c r="AU83" s="175">
        <v>0.1</v>
      </c>
      <c r="AV83" s="310">
        <v>7.9180000000000001</v>
      </c>
      <c r="AW83" s="146"/>
      <c r="AX83" s="311"/>
      <c r="AY83" s="235">
        <v>0.24199999999999999</v>
      </c>
      <c r="AZ83" s="145"/>
      <c r="BA83" s="175"/>
      <c r="BB83" s="235">
        <v>0.17699999999999999</v>
      </c>
      <c r="BC83" s="145"/>
      <c r="BD83" s="145"/>
      <c r="BE83" s="263"/>
      <c r="BG83" s="184"/>
    </row>
    <row r="84" spans="1:59">
      <c r="A84" s="390" t="s">
        <v>140</v>
      </c>
      <c r="B84" s="140">
        <v>45498</v>
      </c>
      <c r="C84" s="141">
        <v>0.53472222222222221</v>
      </c>
      <c r="D84" s="214">
        <v>10</v>
      </c>
      <c r="E84" s="159" t="s">
        <v>123</v>
      </c>
      <c r="F84" s="160" t="s">
        <v>105</v>
      </c>
      <c r="G84" s="244" t="s">
        <v>72</v>
      </c>
      <c r="I84" s="133">
        <v>8.61</v>
      </c>
      <c r="J84" s="133">
        <v>25</v>
      </c>
      <c r="K84" s="38"/>
      <c r="N84" s="228"/>
      <c r="O84" s="133"/>
      <c r="P84" s="142">
        <v>7.96</v>
      </c>
      <c r="Q84" s="133">
        <v>7.36</v>
      </c>
      <c r="R84" s="144">
        <v>11.07</v>
      </c>
      <c r="S84" s="223">
        <v>480</v>
      </c>
      <c r="T84" s="96">
        <v>10</v>
      </c>
      <c r="U84" s="102">
        <v>48</v>
      </c>
      <c r="V84" s="123">
        <f t="shared" si="3"/>
        <v>480</v>
      </c>
      <c r="W84" s="123"/>
      <c r="X84" s="207" t="s">
        <v>82</v>
      </c>
      <c r="Y84" s="264"/>
      <c r="Z84" s="497" t="s">
        <v>59</v>
      </c>
      <c r="AA84" s="417">
        <v>0.05</v>
      </c>
      <c r="AB84" s="263">
        <v>0.03</v>
      </c>
      <c r="AD84" s="80"/>
      <c r="AE84" s="263">
        <v>0.28000000000000003</v>
      </c>
      <c r="AH84" s="263">
        <v>0.28999999999999998</v>
      </c>
      <c r="AI84" s="80"/>
      <c r="AJ84" s="145"/>
      <c r="AK84" s="145" t="s">
        <v>59</v>
      </c>
      <c r="AL84" s="127">
        <v>0.1</v>
      </c>
      <c r="AM84" s="334">
        <v>299.8</v>
      </c>
      <c r="AN84" s="117"/>
      <c r="AO84" s="335"/>
      <c r="AP84" s="235"/>
      <c r="AQ84" s="145" t="s">
        <v>59</v>
      </c>
      <c r="AR84" s="175">
        <v>0.1</v>
      </c>
      <c r="AS84" s="235"/>
      <c r="AT84" s="145" t="s">
        <v>59</v>
      </c>
      <c r="AU84" s="175">
        <v>0.1</v>
      </c>
      <c r="AV84" s="310">
        <v>8.0749999999999993</v>
      </c>
      <c r="AW84" s="146"/>
      <c r="AX84" s="311"/>
      <c r="AY84" s="235">
        <v>3.6999999999999998E-2</v>
      </c>
      <c r="AZ84" s="145"/>
      <c r="BA84" s="175"/>
      <c r="BB84" s="235">
        <v>0.70599999999999996</v>
      </c>
      <c r="BC84" s="145"/>
      <c r="BD84" s="145"/>
      <c r="BE84" s="263"/>
      <c r="BG84" s="184"/>
    </row>
    <row r="85" spans="1:59">
      <c r="A85" s="404" t="s">
        <v>144</v>
      </c>
      <c r="B85" s="396">
        <v>45545</v>
      </c>
      <c r="C85" s="397">
        <v>0.33333333333333331</v>
      </c>
      <c r="D85" s="398" t="s">
        <v>128</v>
      </c>
      <c r="E85" s="275"/>
      <c r="F85" s="275"/>
      <c r="G85" s="399"/>
      <c r="H85" s="275"/>
      <c r="I85" s="275"/>
      <c r="J85" s="275"/>
      <c r="K85" s="521"/>
      <c r="L85" s="383"/>
      <c r="M85" s="518"/>
      <c r="N85" s="381"/>
      <c r="O85" s="275"/>
      <c r="P85" s="405"/>
      <c r="Q85" s="275"/>
      <c r="R85" s="275"/>
      <c r="S85" s="383"/>
      <c r="T85" s="401"/>
      <c r="U85" s="402"/>
      <c r="V85" s="402"/>
      <c r="W85" s="402"/>
      <c r="X85" s="477"/>
      <c r="Y85" s="406"/>
      <c r="Z85" s="495"/>
      <c r="AA85" s="418"/>
      <c r="AB85" s="317"/>
      <c r="AC85" s="376"/>
      <c r="AD85" s="81"/>
      <c r="AE85" s="406"/>
      <c r="AF85" s="450"/>
      <c r="AG85" s="450"/>
      <c r="AH85" s="406"/>
      <c r="AI85" s="68"/>
      <c r="AJ85" s="145"/>
      <c r="AK85" s="145" t="s">
        <v>59</v>
      </c>
      <c r="AL85" s="127">
        <v>0.1</v>
      </c>
      <c r="AM85" s="341">
        <v>27.48</v>
      </c>
      <c r="AN85" s="128"/>
      <c r="AO85" s="342"/>
      <c r="AP85" s="316"/>
      <c r="AQ85" s="177" t="s">
        <v>59</v>
      </c>
      <c r="AR85" s="179">
        <v>0.1</v>
      </c>
      <c r="AS85" s="316">
        <v>3.4289999999999998</v>
      </c>
      <c r="AT85" s="177"/>
      <c r="AU85" s="179"/>
      <c r="AV85" s="362">
        <v>10.45</v>
      </c>
      <c r="AW85" s="178"/>
      <c r="AX85" s="363"/>
      <c r="AY85" s="316"/>
      <c r="AZ85" s="177" t="s">
        <v>59</v>
      </c>
      <c r="BA85" s="179">
        <v>0.1</v>
      </c>
      <c r="BB85" s="316"/>
      <c r="BC85" s="177" t="s">
        <v>59</v>
      </c>
      <c r="BD85" s="177">
        <v>0.1</v>
      </c>
      <c r="BE85" s="317"/>
      <c r="BF85" s="275"/>
      <c r="BG85" s="318"/>
    </row>
    <row r="86" spans="1:59">
      <c r="A86" s="239">
        <v>45544</v>
      </c>
      <c r="B86" s="140">
        <v>45545</v>
      </c>
      <c r="C86" s="141">
        <v>0.34027777777777779</v>
      </c>
      <c r="D86" s="214">
        <v>1</v>
      </c>
      <c r="E86" s="159" t="s">
        <v>106</v>
      </c>
      <c r="F86" s="160" t="s">
        <v>88</v>
      </c>
      <c r="G86" s="244" t="s">
        <v>72</v>
      </c>
      <c r="I86" s="133">
        <v>7.54</v>
      </c>
      <c r="J86" s="133">
        <v>17.5</v>
      </c>
      <c r="K86" s="263"/>
      <c r="N86" s="228"/>
      <c r="O86" s="133"/>
      <c r="P86" s="142"/>
      <c r="Q86" s="145">
        <v>28.2</v>
      </c>
      <c r="R86" s="144">
        <v>24</v>
      </c>
      <c r="S86" s="125" t="s">
        <v>145</v>
      </c>
      <c r="T86" s="96">
        <v>1</v>
      </c>
      <c r="U86" s="102">
        <v>102.66666666666667</v>
      </c>
      <c r="V86" s="103">
        <f t="shared" ref="V86:V95" si="4">U86/T86*100</f>
        <v>10266.666666666668</v>
      </c>
      <c r="W86" s="103" t="s">
        <v>78</v>
      </c>
      <c r="X86" s="206">
        <v>8000</v>
      </c>
      <c r="Y86" s="268">
        <v>1.0994999999999999</v>
      </c>
      <c r="Z86" s="497"/>
      <c r="AA86" s="417"/>
      <c r="AB86" s="263">
        <v>0.104</v>
      </c>
      <c r="AD86" s="80"/>
      <c r="AE86" s="269">
        <v>0.96</v>
      </c>
      <c r="AF86" s="75"/>
      <c r="AG86" s="75"/>
      <c r="AH86" s="293">
        <v>0.78</v>
      </c>
      <c r="AI86" s="417"/>
      <c r="AJ86" s="234">
        <v>1.2370000000000001</v>
      </c>
      <c r="AK86" s="231"/>
      <c r="AL86" s="237"/>
      <c r="AM86" s="334">
        <v>1169</v>
      </c>
      <c r="AN86" s="117"/>
      <c r="AO86" s="335"/>
      <c r="AP86" s="235">
        <v>1.3129999999999999</v>
      </c>
      <c r="AQ86" s="145"/>
      <c r="AR86" s="175"/>
      <c r="AS86" s="235">
        <v>19.54</v>
      </c>
      <c r="AT86" s="145"/>
      <c r="AU86" s="175"/>
      <c r="AV86" s="235">
        <v>93.38</v>
      </c>
      <c r="AW86" s="145"/>
      <c r="AX86" s="175"/>
      <c r="AY86" s="235">
        <v>2.2280000000000002</v>
      </c>
      <c r="AZ86" s="145"/>
      <c r="BA86" s="175"/>
      <c r="BB86" s="235">
        <v>6.9340000000000002</v>
      </c>
      <c r="BC86" s="145"/>
      <c r="BD86" s="145"/>
      <c r="BE86" s="263"/>
      <c r="BF86" s="1" t="s">
        <v>59</v>
      </c>
      <c r="BG86" s="184">
        <v>0.1</v>
      </c>
    </row>
    <row r="87" spans="1:59">
      <c r="A87" s="239">
        <v>45544</v>
      </c>
      <c r="B87" s="140">
        <v>45545</v>
      </c>
      <c r="C87" s="141">
        <v>0.3611111111111111</v>
      </c>
      <c r="D87" s="214">
        <v>2</v>
      </c>
      <c r="E87" s="159" t="s">
        <v>70</v>
      </c>
      <c r="F87" s="160" t="s">
        <v>71</v>
      </c>
      <c r="G87" s="244" t="s">
        <v>72</v>
      </c>
      <c r="I87" s="133">
        <v>8.4499999999999993</v>
      </c>
      <c r="J87" s="133">
        <v>17.7</v>
      </c>
      <c r="K87" s="263"/>
      <c r="N87" s="228"/>
      <c r="O87" s="133"/>
      <c r="P87" s="142"/>
      <c r="Q87" s="145">
        <v>35.200000000000003</v>
      </c>
      <c r="R87" s="144">
        <v>33.47</v>
      </c>
      <c r="S87" s="223">
        <v>51000</v>
      </c>
      <c r="T87" s="96">
        <v>0.01</v>
      </c>
      <c r="U87" s="102">
        <v>51</v>
      </c>
      <c r="V87" s="123">
        <f t="shared" si="4"/>
        <v>510000</v>
      </c>
      <c r="W87" s="123"/>
      <c r="X87" s="207" t="s">
        <v>82</v>
      </c>
      <c r="Y87" s="264"/>
      <c r="Z87" s="500" t="s">
        <v>59</v>
      </c>
      <c r="AA87" s="417">
        <v>0.05</v>
      </c>
      <c r="AB87" s="263">
        <v>8.7999999999999995E-2</v>
      </c>
      <c r="AD87" s="80"/>
      <c r="AE87" s="269">
        <v>0.96</v>
      </c>
      <c r="AF87" s="75"/>
      <c r="AG87" s="75"/>
      <c r="AH87" s="293">
        <v>1.79</v>
      </c>
      <c r="AI87" s="417"/>
      <c r="AJ87" s="235">
        <v>1.6359999999999999</v>
      </c>
      <c r="AK87" s="145"/>
      <c r="AL87" s="175"/>
      <c r="AM87" s="334">
        <v>1271</v>
      </c>
      <c r="AN87" s="117"/>
      <c r="AO87" s="335"/>
      <c r="AP87" s="235">
        <v>1.5549999999999999</v>
      </c>
      <c r="AQ87" s="145"/>
      <c r="AR87" s="175"/>
      <c r="AS87" s="236">
        <v>23.71</v>
      </c>
      <c r="AT87" s="118"/>
      <c r="AU87" s="127"/>
      <c r="AV87" s="235">
        <v>89.83</v>
      </c>
      <c r="AW87" s="145"/>
      <c r="AX87" s="175"/>
      <c r="AY87" s="235">
        <v>4.22</v>
      </c>
      <c r="AZ87" s="145"/>
      <c r="BA87" s="175"/>
      <c r="BB87" s="235">
        <v>10.1</v>
      </c>
      <c r="BC87" s="145"/>
      <c r="BD87" s="145"/>
      <c r="BE87" s="263"/>
      <c r="BF87" s="1" t="s">
        <v>59</v>
      </c>
      <c r="BG87" s="184">
        <v>0.1</v>
      </c>
    </row>
    <row r="88" spans="1:59">
      <c r="A88" s="239">
        <v>45544</v>
      </c>
      <c r="B88" s="140">
        <v>45545</v>
      </c>
      <c r="C88" s="141">
        <v>0.38194444444444442</v>
      </c>
      <c r="D88" s="214">
        <v>3</v>
      </c>
      <c r="E88" s="159" t="s">
        <v>108</v>
      </c>
      <c r="F88" s="160" t="s">
        <v>109</v>
      </c>
      <c r="G88" s="244" t="s">
        <v>72</v>
      </c>
      <c r="I88" s="133">
        <v>4.2699999999999996</v>
      </c>
      <c r="J88" s="133">
        <v>17.2</v>
      </c>
      <c r="K88" s="263"/>
      <c r="N88" s="228"/>
      <c r="O88" s="133"/>
      <c r="P88" s="142"/>
      <c r="Q88" s="144">
        <v>5.47</v>
      </c>
      <c r="R88" s="144">
        <v>3.87</v>
      </c>
      <c r="S88" s="223">
        <v>72000</v>
      </c>
      <c r="T88" s="96">
        <v>0.01</v>
      </c>
      <c r="U88" s="102">
        <v>71.666666666666671</v>
      </c>
      <c r="V88" s="123">
        <f t="shared" si="4"/>
        <v>716666.66666666674</v>
      </c>
      <c r="W88" s="123"/>
      <c r="X88" s="207" t="s">
        <v>82</v>
      </c>
      <c r="Y88" s="268">
        <v>0.82950000000000002</v>
      </c>
      <c r="Z88" s="500"/>
      <c r="AA88" s="417"/>
      <c r="AB88" s="263">
        <v>0.23400000000000001</v>
      </c>
      <c r="AD88" s="80"/>
      <c r="AE88" s="269">
        <v>0.62</v>
      </c>
      <c r="AF88" s="75"/>
      <c r="AG88" s="75"/>
      <c r="AH88" s="293">
        <v>0.84</v>
      </c>
      <c r="AI88" s="417"/>
      <c r="AJ88" s="236">
        <v>0.63800000000000001</v>
      </c>
      <c r="AK88" s="118"/>
      <c r="AL88" s="127"/>
      <c r="AM88" s="310">
        <v>215.2</v>
      </c>
      <c r="AN88" s="146"/>
      <c r="AO88" s="311"/>
      <c r="AP88" s="236">
        <v>0.48499999999999999</v>
      </c>
      <c r="AQ88" s="118"/>
      <c r="AR88" s="127"/>
      <c r="AS88" s="235">
        <v>10.09</v>
      </c>
      <c r="AT88" s="145"/>
      <c r="AU88" s="175"/>
      <c r="AV88" s="334">
        <v>20.78</v>
      </c>
      <c r="AW88" s="117"/>
      <c r="AX88" s="335"/>
      <c r="AY88" s="235"/>
      <c r="AZ88" s="145" t="s">
        <v>59</v>
      </c>
      <c r="BA88" s="175">
        <v>0.1</v>
      </c>
      <c r="BB88" s="235">
        <v>1.214</v>
      </c>
      <c r="BC88" s="145"/>
      <c r="BD88" s="145"/>
      <c r="BE88" s="263"/>
      <c r="BF88" s="1" t="s">
        <v>59</v>
      </c>
      <c r="BG88" s="184">
        <v>0.1</v>
      </c>
    </row>
    <row r="89" spans="1:59">
      <c r="A89" s="239">
        <v>45544</v>
      </c>
      <c r="B89" s="140">
        <v>45545</v>
      </c>
      <c r="C89" s="141">
        <v>0.3923611111111111</v>
      </c>
      <c r="D89" s="214">
        <v>4</v>
      </c>
      <c r="E89" s="159" t="s">
        <v>110</v>
      </c>
      <c r="F89" s="160" t="s">
        <v>111</v>
      </c>
      <c r="G89" s="244" t="s">
        <v>72</v>
      </c>
      <c r="I89" s="133">
        <v>4.9400000000000004</v>
      </c>
      <c r="J89" s="133">
        <v>18.3</v>
      </c>
      <c r="K89" s="263"/>
      <c r="N89" s="228"/>
      <c r="O89" s="133"/>
      <c r="P89" s="142"/>
      <c r="Q89" s="144">
        <v>2.2999999999999998</v>
      </c>
      <c r="R89" s="144">
        <v>1.87</v>
      </c>
      <c r="S89" s="223">
        <v>5800</v>
      </c>
      <c r="T89" s="96">
        <v>0.01</v>
      </c>
      <c r="U89" s="102">
        <v>58</v>
      </c>
      <c r="V89" s="123">
        <f t="shared" si="4"/>
        <v>580000</v>
      </c>
      <c r="W89" s="123"/>
      <c r="X89" s="207" t="s">
        <v>82</v>
      </c>
      <c r="Y89" s="264"/>
      <c r="Z89" s="500" t="s">
        <v>59</v>
      </c>
      <c r="AA89" s="417">
        <v>0.05</v>
      </c>
      <c r="AB89" s="263">
        <v>9.5000000000000001E-2</v>
      </c>
      <c r="AD89" s="80"/>
      <c r="AE89" s="269">
        <v>0.42</v>
      </c>
      <c r="AF89" s="75"/>
      <c r="AG89" s="75"/>
      <c r="AH89" s="293">
        <v>0.77</v>
      </c>
      <c r="AI89" s="417"/>
      <c r="AJ89" s="235"/>
      <c r="AK89" s="118" t="s">
        <v>59</v>
      </c>
      <c r="AL89" s="127">
        <v>0.1</v>
      </c>
      <c r="AM89" s="334">
        <v>140.4</v>
      </c>
      <c r="AN89" s="117"/>
      <c r="AO89" s="335"/>
      <c r="AP89" s="235">
        <v>0.4</v>
      </c>
      <c r="AQ89" s="145"/>
      <c r="AR89" s="175"/>
      <c r="AS89" s="235">
        <v>6.5970000000000004</v>
      </c>
      <c r="AT89" s="145"/>
      <c r="AU89" s="175"/>
      <c r="AV89" s="310">
        <v>19.48</v>
      </c>
      <c r="AW89" s="146"/>
      <c r="AX89" s="311"/>
      <c r="AY89" s="235"/>
      <c r="AZ89" s="145" t="s">
        <v>59</v>
      </c>
      <c r="BA89" s="175">
        <v>0.1</v>
      </c>
      <c r="BB89" s="235">
        <v>1.107</v>
      </c>
      <c r="BC89" s="145"/>
      <c r="BD89" s="145"/>
      <c r="BE89" s="263"/>
      <c r="BF89" s="1" t="s">
        <v>59</v>
      </c>
      <c r="BG89" s="184">
        <v>0.1</v>
      </c>
    </row>
    <row r="90" spans="1:59">
      <c r="A90" s="239">
        <v>45544</v>
      </c>
      <c r="B90" s="140">
        <v>45545</v>
      </c>
      <c r="C90" s="141">
        <v>0.40277777777777779</v>
      </c>
      <c r="D90" s="214">
        <v>5</v>
      </c>
      <c r="E90" s="159" t="s">
        <v>135</v>
      </c>
      <c r="F90" s="160" t="s">
        <v>136</v>
      </c>
      <c r="G90" s="244" t="s">
        <v>72</v>
      </c>
      <c r="I90" s="133">
        <v>6.56</v>
      </c>
      <c r="J90" s="133">
        <v>18.3</v>
      </c>
      <c r="K90" s="263"/>
      <c r="N90" s="228"/>
      <c r="O90" s="133"/>
      <c r="P90" s="142"/>
      <c r="Q90" s="144">
        <v>1.55</v>
      </c>
      <c r="R90" s="144">
        <v>7.73</v>
      </c>
      <c r="S90" s="224" t="s">
        <v>146</v>
      </c>
      <c r="T90" s="96">
        <v>10</v>
      </c>
      <c r="U90" s="102">
        <v>113</v>
      </c>
      <c r="V90" s="103">
        <f t="shared" si="4"/>
        <v>1130</v>
      </c>
      <c r="W90" s="103" t="s">
        <v>78</v>
      </c>
      <c r="X90" s="206">
        <v>800</v>
      </c>
      <c r="Y90" s="264"/>
      <c r="Z90" s="497" t="s">
        <v>59</v>
      </c>
      <c r="AA90" s="417">
        <v>0.05</v>
      </c>
      <c r="AB90" s="263">
        <v>0.09</v>
      </c>
      <c r="AD90" s="80"/>
      <c r="AE90" s="269">
        <v>0.28000000000000003</v>
      </c>
      <c r="AF90" s="75"/>
      <c r="AG90" s="75"/>
      <c r="AH90" s="293">
        <v>0.43</v>
      </c>
      <c r="AI90" s="417"/>
      <c r="AJ90" s="235"/>
      <c r="AK90" s="118" t="s">
        <v>59</v>
      </c>
      <c r="AL90" s="127">
        <v>0.1</v>
      </c>
      <c r="AM90" s="334">
        <v>327.9</v>
      </c>
      <c r="AN90" s="117"/>
      <c r="AO90" s="335"/>
      <c r="AP90" s="235">
        <v>0.74299999999999999</v>
      </c>
      <c r="AQ90" s="145"/>
      <c r="AR90" s="175"/>
      <c r="AS90" s="235">
        <v>18.36</v>
      </c>
      <c r="AT90" s="145"/>
      <c r="AU90" s="175"/>
      <c r="AV90" s="310">
        <v>74.900000000000006</v>
      </c>
      <c r="AW90" s="146"/>
      <c r="AX90" s="311"/>
      <c r="AY90" s="235"/>
      <c r="AZ90" s="145" t="s">
        <v>59</v>
      </c>
      <c r="BA90" s="175">
        <v>0.1</v>
      </c>
      <c r="BB90" s="235">
        <v>0.68100000000000005</v>
      </c>
      <c r="BC90" s="145"/>
      <c r="BD90" s="145"/>
      <c r="BE90" s="263"/>
      <c r="BF90" s="1" t="s">
        <v>59</v>
      </c>
      <c r="BG90" s="184">
        <v>0.1</v>
      </c>
    </row>
    <row r="91" spans="1:59">
      <c r="A91" s="239">
        <v>45544</v>
      </c>
      <c r="B91" s="140">
        <v>45545</v>
      </c>
      <c r="C91" s="141">
        <v>0.4201388888888889</v>
      </c>
      <c r="D91" s="214">
        <v>6</v>
      </c>
      <c r="E91" s="159" t="s">
        <v>112</v>
      </c>
      <c r="F91" s="160" t="s">
        <v>113</v>
      </c>
      <c r="G91" s="244" t="s">
        <v>72</v>
      </c>
      <c r="I91" s="133">
        <v>6.45</v>
      </c>
      <c r="J91" s="133">
        <v>20.2</v>
      </c>
      <c r="K91" s="263"/>
      <c r="N91" s="228"/>
      <c r="O91" s="133"/>
      <c r="P91" s="142"/>
      <c r="Q91" s="144">
        <v>4</v>
      </c>
      <c r="R91" s="144">
        <v>11.07</v>
      </c>
      <c r="S91" s="125" t="s">
        <v>147</v>
      </c>
      <c r="T91" s="96">
        <v>1</v>
      </c>
      <c r="U91" s="102">
        <v>118</v>
      </c>
      <c r="V91" s="103">
        <f t="shared" si="4"/>
        <v>11800</v>
      </c>
      <c r="W91" s="103" t="s">
        <v>78</v>
      </c>
      <c r="X91" s="206">
        <v>800</v>
      </c>
      <c r="Y91" s="264"/>
      <c r="Z91" s="497" t="s">
        <v>59</v>
      </c>
      <c r="AA91" s="417">
        <v>0.05</v>
      </c>
      <c r="AB91" s="263">
        <v>9.5000000000000001E-2</v>
      </c>
      <c r="AD91" s="80"/>
      <c r="AE91" s="269">
        <v>0.28999999999999998</v>
      </c>
      <c r="AF91" s="75"/>
      <c r="AG91" s="75"/>
      <c r="AH91" s="293">
        <v>0.7</v>
      </c>
      <c r="AI91" s="417"/>
      <c r="AJ91" s="235"/>
      <c r="AK91" s="119" t="s">
        <v>59</v>
      </c>
      <c r="AL91" s="127">
        <v>0.1</v>
      </c>
      <c r="AM91" s="334">
        <v>307.5</v>
      </c>
      <c r="AN91" s="117"/>
      <c r="AO91" s="335"/>
      <c r="AP91" s="235">
        <v>0.52300000000000002</v>
      </c>
      <c r="AQ91" s="145"/>
      <c r="AR91" s="175"/>
      <c r="AS91" s="235">
        <v>9.1910000000000007</v>
      </c>
      <c r="AT91" s="145"/>
      <c r="AU91" s="175"/>
      <c r="AV91" s="310">
        <v>76.87</v>
      </c>
      <c r="AW91" s="146"/>
      <c r="AX91" s="311"/>
      <c r="AY91" s="235"/>
      <c r="AZ91" s="145" t="s">
        <v>59</v>
      </c>
      <c r="BA91" s="175">
        <v>0.1</v>
      </c>
      <c r="BB91" s="235">
        <v>1.9750000000000001</v>
      </c>
      <c r="BC91" s="145"/>
      <c r="BD91" s="145"/>
      <c r="BE91" s="263"/>
      <c r="BF91" s="1" t="s">
        <v>59</v>
      </c>
      <c r="BG91" s="184">
        <v>0.1</v>
      </c>
    </row>
    <row r="92" spans="1:59">
      <c r="A92" s="239">
        <v>45544</v>
      </c>
      <c r="B92" s="140">
        <v>45545</v>
      </c>
      <c r="C92" s="141">
        <v>0.4375</v>
      </c>
      <c r="D92" s="214">
        <v>7</v>
      </c>
      <c r="E92" s="159" t="s">
        <v>114</v>
      </c>
      <c r="F92" s="160" t="s">
        <v>115</v>
      </c>
      <c r="G92" s="244" t="s">
        <v>72</v>
      </c>
      <c r="I92" s="133">
        <v>8.43</v>
      </c>
      <c r="J92" s="133">
        <v>19.7</v>
      </c>
      <c r="K92" s="263"/>
      <c r="N92" s="228"/>
      <c r="O92" s="133"/>
      <c r="P92" s="142"/>
      <c r="Q92" s="144">
        <v>2.81</v>
      </c>
      <c r="R92" s="144">
        <v>3.6</v>
      </c>
      <c r="S92" s="223">
        <v>21</v>
      </c>
      <c r="T92" s="96">
        <v>100</v>
      </c>
      <c r="U92" s="102">
        <v>21</v>
      </c>
      <c r="V92" s="123">
        <f t="shared" si="4"/>
        <v>21</v>
      </c>
      <c r="W92" s="123"/>
      <c r="X92" s="207" t="s">
        <v>82</v>
      </c>
      <c r="Y92" s="264"/>
      <c r="Z92" s="500" t="s">
        <v>59</v>
      </c>
      <c r="AA92" s="417">
        <v>0.05</v>
      </c>
      <c r="AB92" s="263">
        <v>1.2E-2</v>
      </c>
      <c r="AD92" s="80"/>
      <c r="AE92" s="271"/>
      <c r="AF92" s="75" t="s">
        <v>59</v>
      </c>
      <c r="AG92" s="209">
        <v>0.2</v>
      </c>
      <c r="AH92" s="293">
        <v>0.43</v>
      </c>
      <c r="AI92" s="417"/>
      <c r="AJ92" s="235"/>
      <c r="AK92" s="118" t="s">
        <v>59</v>
      </c>
      <c r="AL92" s="127">
        <v>0.1</v>
      </c>
      <c r="AM92" s="334">
        <v>128.4</v>
      </c>
      <c r="AN92" s="117"/>
      <c r="AO92" s="335"/>
      <c r="AP92" s="235">
        <v>0.115</v>
      </c>
      <c r="AQ92" s="145"/>
      <c r="AR92" s="175"/>
      <c r="AS92" s="235">
        <v>2.4430000000000001</v>
      </c>
      <c r="AT92" s="145"/>
      <c r="AU92" s="175"/>
      <c r="AV92" s="310">
        <v>0.63600000000000001</v>
      </c>
      <c r="AW92" s="146"/>
      <c r="AX92" s="311"/>
      <c r="AY92" s="235">
        <v>0.98099999999999998</v>
      </c>
      <c r="AZ92" s="145"/>
      <c r="BA92" s="175"/>
      <c r="BB92" s="235"/>
      <c r="BC92" s="145" t="s">
        <v>59</v>
      </c>
      <c r="BD92" s="145">
        <v>0.1</v>
      </c>
      <c r="BE92" s="263"/>
      <c r="BF92" s="1" t="s">
        <v>59</v>
      </c>
      <c r="BG92" s="184">
        <v>0.1</v>
      </c>
    </row>
    <row r="93" spans="1:59">
      <c r="A93" s="239">
        <v>45544</v>
      </c>
      <c r="B93" s="140">
        <v>45545</v>
      </c>
      <c r="C93" s="141">
        <v>0.46527777777777779</v>
      </c>
      <c r="D93" s="214">
        <v>8</v>
      </c>
      <c r="E93" s="159" t="s">
        <v>116</v>
      </c>
      <c r="F93" s="160" t="s">
        <v>103</v>
      </c>
      <c r="G93" s="244" t="s">
        <v>72</v>
      </c>
      <c r="I93" s="133">
        <v>6.15</v>
      </c>
      <c r="J93" s="133">
        <v>20</v>
      </c>
      <c r="K93" s="263"/>
      <c r="N93" s="228"/>
      <c r="O93" s="133"/>
      <c r="P93" s="142"/>
      <c r="Q93" s="144">
        <v>5.59</v>
      </c>
      <c r="R93" s="144">
        <v>6.93</v>
      </c>
      <c r="S93" s="223">
        <v>460</v>
      </c>
      <c r="T93" s="96">
        <v>10</v>
      </c>
      <c r="U93" s="102">
        <v>46</v>
      </c>
      <c r="V93" s="123">
        <f t="shared" si="4"/>
        <v>459.99999999999994</v>
      </c>
      <c r="W93" s="123"/>
      <c r="X93" s="207" t="s">
        <v>82</v>
      </c>
      <c r="Y93" s="264"/>
      <c r="Z93" s="500" t="s">
        <v>59</v>
      </c>
      <c r="AA93" s="417">
        <v>0.05</v>
      </c>
      <c r="AB93" s="263">
        <v>0.13600000000000001</v>
      </c>
      <c r="AD93" s="80"/>
      <c r="AE93" s="269">
        <v>0.37</v>
      </c>
      <c r="AF93" s="75"/>
      <c r="AG93" s="75"/>
      <c r="AH93" s="293">
        <v>0.67</v>
      </c>
      <c r="AI93" s="417"/>
      <c r="AJ93" s="235"/>
      <c r="AK93" s="119" t="s">
        <v>59</v>
      </c>
      <c r="AL93" s="127">
        <v>0.1</v>
      </c>
      <c r="AM93" s="334">
        <v>372.7</v>
      </c>
      <c r="AN93" s="117"/>
      <c r="AO93" s="335"/>
      <c r="AP93" s="235">
        <v>0.65600000000000003</v>
      </c>
      <c r="AQ93" s="145"/>
      <c r="AR93" s="175"/>
      <c r="AS93" s="235">
        <v>5.1470000000000002</v>
      </c>
      <c r="AT93" s="145"/>
      <c r="AU93" s="175"/>
      <c r="AV93" s="310">
        <v>20.71</v>
      </c>
      <c r="AW93" s="146"/>
      <c r="AX93" s="311"/>
      <c r="AY93" s="235"/>
      <c r="AZ93" s="145" t="s">
        <v>59</v>
      </c>
      <c r="BA93" s="175">
        <v>0.1</v>
      </c>
      <c r="BB93" s="235">
        <v>0.95199999999999996</v>
      </c>
      <c r="BC93" s="145"/>
      <c r="BD93" s="145"/>
      <c r="BE93" s="263"/>
      <c r="BF93" s="1" t="s">
        <v>59</v>
      </c>
      <c r="BG93" s="184">
        <v>0.1</v>
      </c>
    </row>
    <row r="94" spans="1:59">
      <c r="A94" s="239">
        <v>45544</v>
      </c>
      <c r="B94" s="140">
        <v>45545</v>
      </c>
      <c r="C94" s="141">
        <v>0.4861111111111111</v>
      </c>
      <c r="D94" s="214">
        <v>9</v>
      </c>
      <c r="E94" s="159" t="s">
        <v>122</v>
      </c>
      <c r="F94" s="160" t="s">
        <v>90</v>
      </c>
      <c r="G94" s="244" t="s">
        <v>72</v>
      </c>
      <c r="I94" s="133">
        <v>9.2100000000000009</v>
      </c>
      <c r="J94" s="133">
        <v>18.399999999999999</v>
      </c>
      <c r="K94" s="263"/>
      <c r="N94" s="228"/>
      <c r="O94" s="133"/>
      <c r="P94" s="142"/>
      <c r="Q94" s="144">
        <v>9.89</v>
      </c>
      <c r="R94" s="144">
        <v>7.47</v>
      </c>
      <c r="S94" s="125" t="s">
        <v>148</v>
      </c>
      <c r="T94" s="96">
        <v>10</v>
      </c>
      <c r="U94" s="102">
        <v>96</v>
      </c>
      <c r="V94" s="123">
        <f t="shared" si="4"/>
        <v>960</v>
      </c>
      <c r="W94" s="123" t="s">
        <v>78</v>
      </c>
      <c r="X94" s="206">
        <v>800</v>
      </c>
      <c r="Y94" s="264"/>
      <c r="Z94" s="497" t="s">
        <v>59</v>
      </c>
      <c r="AA94" s="417">
        <v>0.05</v>
      </c>
      <c r="AB94" s="264"/>
      <c r="AC94" s="1" t="s">
        <v>59</v>
      </c>
      <c r="AD94" s="80">
        <v>0.01</v>
      </c>
      <c r="AE94" s="269">
        <v>0.63</v>
      </c>
      <c r="AF94" s="75"/>
      <c r="AG94" s="75"/>
      <c r="AH94" s="293">
        <v>0.63</v>
      </c>
      <c r="AI94" s="417"/>
      <c r="AJ94" s="235"/>
      <c r="AK94" s="118" t="s">
        <v>59</v>
      </c>
      <c r="AL94" s="127">
        <v>0.1</v>
      </c>
      <c r="AM94" s="334">
        <v>462.6</v>
      </c>
      <c r="AN94" s="117"/>
      <c r="AO94" s="335"/>
      <c r="AP94" s="235">
        <v>0.98199999999999998</v>
      </c>
      <c r="AQ94" s="145"/>
      <c r="AR94" s="175"/>
      <c r="AS94" s="235">
        <v>21.67</v>
      </c>
      <c r="AT94" s="145"/>
      <c r="AU94" s="175"/>
      <c r="AV94" s="235">
        <v>188.2</v>
      </c>
      <c r="AW94" s="145"/>
      <c r="AX94" s="175"/>
      <c r="AY94" s="235"/>
      <c r="AZ94" s="145" t="s">
        <v>59</v>
      </c>
      <c r="BA94" s="175">
        <v>0.1</v>
      </c>
      <c r="BB94" s="235">
        <v>4.4729999999999999</v>
      </c>
      <c r="BC94" s="145"/>
      <c r="BD94" s="145"/>
      <c r="BE94" s="263"/>
      <c r="BF94" s="1" t="s">
        <v>59</v>
      </c>
      <c r="BG94" s="184">
        <v>0.1</v>
      </c>
    </row>
    <row r="95" spans="1:59">
      <c r="A95" s="239">
        <v>45544</v>
      </c>
      <c r="B95" s="140">
        <v>45545</v>
      </c>
      <c r="C95" s="141">
        <v>0.5</v>
      </c>
      <c r="D95" s="214">
        <v>10</v>
      </c>
      <c r="E95" s="159" t="s">
        <v>123</v>
      </c>
      <c r="F95" s="160" t="s">
        <v>105</v>
      </c>
      <c r="G95" s="244" t="s">
        <v>72</v>
      </c>
      <c r="I95" s="133">
        <v>8.6199999999999992</v>
      </c>
      <c r="J95" s="133">
        <v>18.899999999999999</v>
      </c>
      <c r="K95" s="263"/>
      <c r="N95" s="228"/>
      <c r="O95" s="133"/>
      <c r="P95" s="142"/>
      <c r="Q95" s="145">
        <v>25.2</v>
      </c>
      <c r="R95" s="144">
        <v>16.399999999999999</v>
      </c>
      <c r="S95" s="223">
        <v>7300</v>
      </c>
      <c r="T95" s="96">
        <v>1</v>
      </c>
      <c r="U95" s="102">
        <v>73</v>
      </c>
      <c r="V95" s="123">
        <f t="shared" si="4"/>
        <v>7300</v>
      </c>
      <c r="W95" s="123"/>
      <c r="X95" s="207" t="s">
        <v>82</v>
      </c>
      <c r="Y95" s="269">
        <v>0.255</v>
      </c>
      <c r="Z95" s="500"/>
      <c r="AA95" s="417"/>
      <c r="AB95" s="263">
        <v>3.2000000000000001E-2</v>
      </c>
      <c r="AD95" s="80"/>
      <c r="AE95" s="269">
        <v>0.56000000000000005</v>
      </c>
      <c r="AF95" s="75"/>
      <c r="AG95" s="75"/>
      <c r="AH95" s="293">
        <v>0.59</v>
      </c>
      <c r="AI95" s="417"/>
      <c r="AJ95" s="316"/>
      <c r="AK95" s="302" t="s">
        <v>59</v>
      </c>
      <c r="AL95" s="468">
        <v>0.1</v>
      </c>
      <c r="AM95" s="334">
        <v>654.70000000000005</v>
      </c>
      <c r="AN95" s="117"/>
      <c r="AO95" s="335"/>
      <c r="AP95" s="235">
        <v>1.421</v>
      </c>
      <c r="AQ95" s="145"/>
      <c r="AR95" s="175"/>
      <c r="AS95" s="236">
        <v>8.4700000000000006</v>
      </c>
      <c r="AT95" s="118"/>
      <c r="AU95" s="127"/>
      <c r="AV95" s="235">
        <v>32.64</v>
      </c>
      <c r="AW95" s="145"/>
      <c r="AX95" s="175"/>
      <c r="AY95" s="235"/>
      <c r="AZ95" s="145" t="s">
        <v>59</v>
      </c>
      <c r="BA95" s="175">
        <v>0.1</v>
      </c>
      <c r="BB95" s="316">
        <v>3.6720000000000002</v>
      </c>
      <c r="BC95" s="177"/>
      <c r="BD95" s="177"/>
      <c r="BE95" s="317"/>
      <c r="BF95" s="376" t="s">
        <v>59</v>
      </c>
      <c r="BG95" s="318">
        <v>0.1</v>
      </c>
    </row>
    <row r="96" spans="1:59">
      <c r="A96" s="238" t="s">
        <v>149</v>
      </c>
      <c r="B96" s="135">
        <v>45587</v>
      </c>
      <c r="C96" s="136">
        <v>0.32291666666666669</v>
      </c>
      <c r="D96" s="213" t="s">
        <v>128</v>
      </c>
      <c r="E96" s="137"/>
      <c r="F96" s="137"/>
      <c r="G96" s="139"/>
      <c r="H96" s="137">
        <v>5.91</v>
      </c>
      <c r="I96" s="137"/>
      <c r="J96" s="137"/>
      <c r="K96" s="265"/>
      <c r="L96" s="221"/>
      <c r="M96" s="528"/>
      <c r="N96" s="527"/>
      <c r="O96" s="137"/>
      <c r="P96" s="138">
        <v>5.91</v>
      </c>
      <c r="Q96" s="172"/>
      <c r="R96" s="171"/>
      <c r="S96" s="225"/>
      <c r="T96" s="120"/>
      <c r="U96" s="126"/>
      <c r="V96" s="126"/>
      <c r="W96" s="126"/>
      <c r="X96" s="484"/>
      <c r="Y96" s="407"/>
      <c r="Z96" s="506"/>
      <c r="AA96" s="422"/>
      <c r="AB96" s="265"/>
      <c r="AC96" s="439"/>
      <c r="AD96" s="440"/>
      <c r="AE96" s="270"/>
      <c r="AF96" s="451"/>
      <c r="AG96" s="451"/>
      <c r="AH96" s="410"/>
      <c r="AI96" s="422"/>
      <c r="AJ96" s="145"/>
      <c r="AK96" s="118" t="s">
        <v>59</v>
      </c>
      <c r="AL96" s="127">
        <v>0.1</v>
      </c>
      <c r="AM96" s="339">
        <v>0.376</v>
      </c>
      <c r="AN96" s="124"/>
      <c r="AO96" s="340"/>
      <c r="AP96" s="315"/>
      <c r="AQ96" s="172" t="s">
        <v>59</v>
      </c>
      <c r="AR96" s="174">
        <v>0.1</v>
      </c>
      <c r="AS96" s="315"/>
      <c r="AT96" s="231" t="s">
        <v>59</v>
      </c>
      <c r="AU96" s="237">
        <v>0.1</v>
      </c>
      <c r="AV96" s="360">
        <v>2.7629999999999999</v>
      </c>
      <c r="AW96" s="173"/>
      <c r="AX96" s="361"/>
      <c r="AY96" s="315"/>
      <c r="AZ96" s="172" t="s">
        <v>59</v>
      </c>
      <c r="BA96" s="174">
        <v>0.1</v>
      </c>
      <c r="BB96" s="234"/>
      <c r="BC96" s="231" t="s">
        <v>59</v>
      </c>
      <c r="BD96" s="231">
        <v>0.1</v>
      </c>
      <c r="BE96" s="273"/>
      <c r="BF96" s="375" t="s">
        <v>59</v>
      </c>
      <c r="BG96" s="183">
        <v>0.1</v>
      </c>
    </row>
    <row r="97" spans="1:59">
      <c r="A97" s="238" t="s">
        <v>149</v>
      </c>
      <c r="B97" s="140">
        <v>45587</v>
      </c>
      <c r="C97" s="141">
        <v>0.3298611111111111</v>
      </c>
      <c r="D97" s="214">
        <v>1</v>
      </c>
      <c r="E97" s="159" t="s">
        <v>106</v>
      </c>
      <c r="F97" s="160" t="s">
        <v>88</v>
      </c>
      <c r="G97" s="244" t="s">
        <v>72</v>
      </c>
      <c r="H97" s="133">
        <v>8.01</v>
      </c>
      <c r="I97" s="133">
        <v>7.28</v>
      </c>
      <c r="J97" s="133">
        <v>12.9</v>
      </c>
      <c r="K97" s="263">
        <v>1.2</v>
      </c>
      <c r="N97" s="228"/>
      <c r="O97" s="133"/>
      <c r="P97" s="142">
        <v>8.01</v>
      </c>
      <c r="Q97" s="144">
        <v>8.66</v>
      </c>
      <c r="R97" s="144">
        <v>6.8000000000001393</v>
      </c>
      <c r="S97" s="158">
        <v>133.33333333333334</v>
      </c>
      <c r="T97" s="96">
        <v>10</v>
      </c>
      <c r="U97" s="102">
        <v>13.333333333333334</v>
      </c>
      <c r="V97" s="123">
        <f t="shared" ref="V97:V106" si="5">U97/T97*100</f>
        <v>133.33333333333334</v>
      </c>
      <c r="W97" s="123" t="s">
        <v>59</v>
      </c>
      <c r="X97" s="208">
        <v>200</v>
      </c>
      <c r="Y97" s="268">
        <v>0.17749999999999999</v>
      </c>
      <c r="Z97" s="497"/>
      <c r="AA97" s="417"/>
      <c r="AB97" s="272">
        <v>5.6099999999999997E-2</v>
      </c>
      <c r="AC97" s="442"/>
      <c r="AD97" s="443"/>
      <c r="AE97" s="293">
        <v>0.95</v>
      </c>
      <c r="AF97" s="209"/>
      <c r="AG97" s="209"/>
      <c r="AH97" s="293">
        <v>0.77500000000000002</v>
      </c>
      <c r="AI97" s="417"/>
      <c r="AJ97" s="145">
        <v>1.228</v>
      </c>
      <c r="AK97" s="145"/>
      <c r="AL97" s="127"/>
      <c r="AM97" s="334">
        <v>610.79999999999995</v>
      </c>
      <c r="AN97" s="117"/>
      <c r="AO97" s="335"/>
      <c r="AP97" s="235">
        <v>1.462</v>
      </c>
      <c r="AQ97" s="145"/>
      <c r="AR97" s="175"/>
      <c r="AS97" s="235">
        <v>15.32</v>
      </c>
      <c r="AT97" s="145"/>
      <c r="AU97" s="175"/>
      <c r="AV97" s="235">
        <v>32.049999999999997</v>
      </c>
      <c r="AW97" s="145"/>
      <c r="AX97" s="175"/>
      <c r="AY97" s="235">
        <v>1.4450000000000001</v>
      </c>
      <c r="AZ97" s="145"/>
      <c r="BA97" s="175"/>
      <c r="BB97" s="235">
        <v>3.274</v>
      </c>
      <c r="BC97" s="145"/>
      <c r="BD97" s="145"/>
      <c r="BE97" s="263"/>
      <c r="BF97" s="1" t="s">
        <v>59</v>
      </c>
      <c r="BG97" s="184">
        <v>0.1</v>
      </c>
    </row>
    <row r="98" spans="1:59">
      <c r="A98" s="238" t="s">
        <v>149</v>
      </c>
      <c r="B98" s="140">
        <v>45587</v>
      </c>
      <c r="C98" s="141">
        <v>0.35416666666666669</v>
      </c>
      <c r="D98" s="214">
        <v>2</v>
      </c>
      <c r="E98" s="159" t="s">
        <v>70</v>
      </c>
      <c r="F98" s="160" t="s">
        <v>71</v>
      </c>
      <c r="G98" s="244" t="s">
        <v>72</v>
      </c>
      <c r="H98" s="133">
        <v>8.1999999999999993</v>
      </c>
      <c r="I98" s="133">
        <v>9.26</v>
      </c>
      <c r="J98" s="133">
        <v>14.7</v>
      </c>
      <c r="K98" s="263">
        <v>5.0999999999999996</v>
      </c>
      <c r="N98" s="228"/>
      <c r="O98" s="133"/>
      <c r="P98" s="142">
        <v>8.1999999999999993</v>
      </c>
      <c r="Q98" s="144">
        <v>1.1599999999999999</v>
      </c>
      <c r="R98" s="144">
        <v>2.666666666666373</v>
      </c>
      <c r="S98" s="158">
        <v>323.33333333333331</v>
      </c>
      <c r="T98" s="96">
        <v>10</v>
      </c>
      <c r="U98" s="102">
        <v>32.333333333333336</v>
      </c>
      <c r="V98" s="123">
        <f t="shared" si="5"/>
        <v>323.33333333333331</v>
      </c>
      <c r="W98" s="123"/>
      <c r="X98" s="207" t="s">
        <v>82</v>
      </c>
      <c r="Y98" s="268">
        <v>9.7500000000000003E-2</v>
      </c>
      <c r="Z98" s="497"/>
      <c r="AA98" s="417"/>
      <c r="AB98" s="272">
        <v>6.6699999999999995E-2</v>
      </c>
      <c r="AC98" s="442"/>
      <c r="AD98" s="443"/>
      <c r="AE98" s="293">
        <v>1.395</v>
      </c>
      <c r="AF98" s="209"/>
      <c r="AG98" s="209"/>
      <c r="AH98" s="293">
        <v>0.56000000000000005</v>
      </c>
      <c r="AI98" s="417"/>
      <c r="AJ98" s="145"/>
      <c r="AK98" s="145" t="s">
        <v>59</v>
      </c>
      <c r="AL98" s="127">
        <v>0.1</v>
      </c>
      <c r="AM98" s="334">
        <v>106.6</v>
      </c>
      <c r="AN98" s="117"/>
      <c r="AO98" s="335"/>
      <c r="AP98" s="235">
        <v>0.52300000000000002</v>
      </c>
      <c r="AQ98" s="145"/>
      <c r="AR98" s="175"/>
      <c r="AS98" s="236">
        <v>0.57099999999999995</v>
      </c>
      <c r="AT98" s="118"/>
      <c r="AU98" s="127"/>
      <c r="AV98" s="235">
        <v>9.0269999999999992</v>
      </c>
      <c r="AW98" s="145"/>
      <c r="AX98" s="175"/>
      <c r="AY98" s="235">
        <v>0.98299999999999998</v>
      </c>
      <c r="AZ98" s="145"/>
      <c r="BA98" s="175"/>
      <c r="BB98" s="235"/>
      <c r="BC98" s="145" t="s">
        <v>59</v>
      </c>
      <c r="BD98" s="145">
        <v>0.1</v>
      </c>
      <c r="BE98" s="263"/>
      <c r="BF98" s="1" t="s">
        <v>59</v>
      </c>
      <c r="BG98" s="184">
        <v>0.1</v>
      </c>
    </row>
    <row r="99" spans="1:59">
      <c r="A99" s="238" t="s">
        <v>149</v>
      </c>
      <c r="B99" s="140">
        <v>45587</v>
      </c>
      <c r="C99" s="141">
        <v>0.37152777777777779</v>
      </c>
      <c r="D99" s="214">
        <v>3</v>
      </c>
      <c r="E99" s="159" t="s">
        <v>108</v>
      </c>
      <c r="F99" s="160" t="s">
        <v>109</v>
      </c>
      <c r="G99" s="244" t="s">
        <v>72</v>
      </c>
      <c r="H99" s="133">
        <v>7.84</v>
      </c>
      <c r="I99" s="133">
        <v>7.85</v>
      </c>
      <c r="J99" s="133">
        <v>14.5</v>
      </c>
      <c r="K99" s="263">
        <v>16.8</v>
      </c>
      <c r="N99" s="228"/>
      <c r="O99" s="133"/>
      <c r="P99" s="142">
        <v>7.84</v>
      </c>
      <c r="Q99" s="144">
        <v>1.74</v>
      </c>
      <c r="R99" s="144">
        <v>3.0666666666663289</v>
      </c>
      <c r="S99" s="158">
        <v>72</v>
      </c>
      <c r="T99" s="96">
        <v>100</v>
      </c>
      <c r="U99" s="102">
        <v>72</v>
      </c>
      <c r="V99" s="123">
        <f t="shared" si="5"/>
        <v>72</v>
      </c>
      <c r="W99" s="123"/>
      <c r="X99" s="207" t="s">
        <v>82</v>
      </c>
      <c r="Y99" s="268">
        <v>9.4500000000000001E-2</v>
      </c>
      <c r="Z99" s="497"/>
      <c r="AA99" s="417"/>
      <c r="AB99" s="272">
        <v>3.9399999999999998E-2</v>
      </c>
      <c r="AC99" s="442"/>
      <c r="AD99" s="443"/>
      <c r="AE99" s="293">
        <v>0.98</v>
      </c>
      <c r="AF99" s="209"/>
      <c r="AG99" s="209"/>
      <c r="AH99" s="293">
        <v>0.83</v>
      </c>
      <c r="AI99" s="417"/>
      <c r="AJ99" s="118">
        <v>0.45100000000000001</v>
      </c>
      <c r="AK99" s="118"/>
      <c r="AL99" s="127"/>
      <c r="AM99" s="310">
        <v>417.4</v>
      </c>
      <c r="AN99" s="146"/>
      <c r="AO99" s="311"/>
      <c r="AP99" s="236">
        <v>0.97</v>
      </c>
      <c r="AQ99" s="118"/>
      <c r="AR99" s="127"/>
      <c r="AS99" s="235">
        <v>2.4649999999999999</v>
      </c>
      <c r="AT99" s="145"/>
      <c r="AU99" s="175"/>
      <c r="AV99" s="334">
        <v>29.07</v>
      </c>
      <c r="AW99" s="117"/>
      <c r="AX99" s="335"/>
      <c r="AY99" s="235"/>
      <c r="AZ99" s="145" t="s">
        <v>59</v>
      </c>
      <c r="BA99" s="175">
        <v>0.1</v>
      </c>
      <c r="BB99" s="235">
        <v>2.403</v>
      </c>
      <c r="BC99" s="145"/>
      <c r="BD99" s="145"/>
      <c r="BE99" s="263"/>
      <c r="BF99" s="1" t="s">
        <v>59</v>
      </c>
      <c r="BG99" s="184">
        <v>0.1</v>
      </c>
    </row>
    <row r="100" spans="1:59">
      <c r="A100" s="238" t="s">
        <v>149</v>
      </c>
      <c r="B100" s="140">
        <v>45587</v>
      </c>
      <c r="C100" s="141">
        <v>0.38541666666666669</v>
      </c>
      <c r="D100" s="214">
        <v>4</v>
      </c>
      <c r="E100" s="159" t="s">
        <v>110</v>
      </c>
      <c r="F100" s="160" t="s">
        <v>111</v>
      </c>
      <c r="G100" s="244" t="s">
        <v>72</v>
      </c>
      <c r="H100" s="133">
        <v>8.5299999999999994</v>
      </c>
      <c r="I100" s="133">
        <v>9.57</v>
      </c>
      <c r="J100" s="133">
        <v>15.2</v>
      </c>
      <c r="K100" s="235">
        <v>10</v>
      </c>
      <c r="L100" s="516"/>
      <c r="N100" s="526"/>
      <c r="O100" s="133"/>
      <c r="P100" s="142">
        <v>8.5299999999999994</v>
      </c>
      <c r="Q100" s="144">
        <v>2</v>
      </c>
      <c r="R100" s="144">
        <v>1.1999999999998678</v>
      </c>
      <c r="S100" s="158">
        <v>30</v>
      </c>
      <c r="T100" s="96">
        <v>100</v>
      </c>
      <c r="U100" s="102">
        <v>30</v>
      </c>
      <c r="V100" s="123">
        <f t="shared" si="5"/>
        <v>30</v>
      </c>
      <c r="W100" s="123"/>
      <c r="X100" s="207" t="s">
        <v>82</v>
      </c>
      <c r="Y100" s="271"/>
      <c r="Z100" s="497" t="s">
        <v>59</v>
      </c>
      <c r="AA100" s="417">
        <v>0.05</v>
      </c>
      <c r="AB100" s="272">
        <v>2.2200000000000001E-2</v>
      </c>
      <c r="AC100" s="442"/>
      <c r="AD100" s="443"/>
      <c r="AE100" s="293">
        <v>0.59499999999999997</v>
      </c>
      <c r="AF100" s="209"/>
      <c r="AG100" s="209"/>
      <c r="AH100" s="293">
        <v>0.625</v>
      </c>
      <c r="AI100" s="417"/>
      <c r="AJ100" s="145"/>
      <c r="AK100" s="145" t="s">
        <v>59</v>
      </c>
      <c r="AL100" s="127">
        <v>0.1</v>
      </c>
      <c r="AM100" s="334">
        <v>61.81</v>
      </c>
      <c r="AN100" s="117"/>
      <c r="AO100" s="335"/>
      <c r="AP100" s="235">
        <v>0.23599999999999999</v>
      </c>
      <c r="AQ100" s="145"/>
      <c r="AR100" s="175"/>
      <c r="AS100" s="235">
        <v>0.32400000000000001</v>
      </c>
      <c r="AT100" s="145"/>
      <c r="AU100" s="175"/>
      <c r="AV100" s="310">
        <v>6.0339999999999998</v>
      </c>
      <c r="AW100" s="146"/>
      <c r="AX100" s="311"/>
      <c r="AY100" s="235"/>
      <c r="AZ100" s="145" t="s">
        <v>59</v>
      </c>
      <c r="BA100" s="175">
        <v>0.1</v>
      </c>
      <c r="BB100" s="235">
        <v>0.17299999999999999</v>
      </c>
      <c r="BC100" s="145"/>
      <c r="BD100" s="145"/>
      <c r="BE100" s="263"/>
      <c r="BF100" s="1" t="s">
        <v>59</v>
      </c>
      <c r="BG100" s="184">
        <v>0.1</v>
      </c>
    </row>
    <row r="101" spans="1:59">
      <c r="A101" s="238" t="s">
        <v>149</v>
      </c>
      <c r="B101" s="140">
        <v>45587</v>
      </c>
      <c r="C101" s="141">
        <v>0.39583333333333331</v>
      </c>
      <c r="D101" s="214">
        <v>5</v>
      </c>
      <c r="E101" s="159" t="s">
        <v>135</v>
      </c>
      <c r="F101" s="160" t="s">
        <v>136</v>
      </c>
      <c r="G101" s="244" t="s">
        <v>72</v>
      </c>
      <c r="H101" s="133">
        <v>8.43</v>
      </c>
      <c r="I101" s="133">
        <v>9.27</v>
      </c>
      <c r="J101" s="133">
        <v>16.100000000000001</v>
      </c>
      <c r="K101" s="235">
        <v>28.68</v>
      </c>
      <c r="L101" s="516"/>
      <c r="N101" s="526"/>
      <c r="O101" s="133"/>
      <c r="P101" s="142">
        <v>8.43</v>
      </c>
      <c r="Q101" s="144">
        <v>1.02</v>
      </c>
      <c r="R101" s="144">
        <v>1.4666666666665051</v>
      </c>
      <c r="S101" s="158">
        <v>27.333333333333332</v>
      </c>
      <c r="T101" s="96">
        <v>100</v>
      </c>
      <c r="U101" s="102">
        <v>27.333333333333332</v>
      </c>
      <c r="V101" s="123">
        <f t="shared" si="5"/>
        <v>27.333333333333332</v>
      </c>
      <c r="W101" s="123"/>
      <c r="X101" s="207" t="s">
        <v>82</v>
      </c>
      <c r="Y101" s="271"/>
      <c r="Z101" s="497" t="s">
        <v>59</v>
      </c>
      <c r="AA101" s="417">
        <v>0.05</v>
      </c>
      <c r="AB101" s="264"/>
      <c r="AC101" s="1" t="s">
        <v>59</v>
      </c>
      <c r="AD101" s="80">
        <v>0.01</v>
      </c>
      <c r="AE101" s="293">
        <v>0.55499999999999994</v>
      </c>
      <c r="AF101" s="209"/>
      <c r="AG101" s="209"/>
      <c r="AH101" s="263"/>
      <c r="AI101" s="417" t="s">
        <v>85</v>
      </c>
      <c r="AJ101" s="145"/>
      <c r="AK101" s="145" t="s">
        <v>59</v>
      </c>
      <c r="AL101" s="127">
        <v>0.1</v>
      </c>
      <c r="AM101" s="334">
        <v>50.03</v>
      </c>
      <c r="AN101" s="117"/>
      <c r="AO101" s="335"/>
      <c r="AP101" s="235">
        <v>0.20300000000000001</v>
      </c>
      <c r="AQ101" s="145"/>
      <c r="AR101" s="175"/>
      <c r="AS101" s="235"/>
      <c r="AT101" s="145" t="s">
        <v>59</v>
      </c>
      <c r="AU101" s="175">
        <v>0.1</v>
      </c>
      <c r="AV101" s="310">
        <v>3.911</v>
      </c>
      <c r="AW101" s="146"/>
      <c r="AX101" s="311"/>
      <c r="AY101" s="235"/>
      <c r="AZ101" s="145" t="s">
        <v>59</v>
      </c>
      <c r="BA101" s="175">
        <v>0.1</v>
      </c>
      <c r="BB101" s="235">
        <v>0.39300000000000002</v>
      </c>
      <c r="BC101" s="145"/>
      <c r="BD101" s="145"/>
      <c r="BE101" s="263"/>
      <c r="BF101" s="1" t="s">
        <v>59</v>
      </c>
      <c r="BG101" s="184">
        <v>0.1</v>
      </c>
    </row>
    <row r="102" spans="1:59">
      <c r="A102" s="238" t="s">
        <v>149</v>
      </c>
      <c r="B102" s="140">
        <v>45587</v>
      </c>
      <c r="C102" s="141">
        <v>0.4201388888888889</v>
      </c>
      <c r="D102" s="214">
        <v>6</v>
      </c>
      <c r="E102" s="159" t="s">
        <v>112</v>
      </c>
      <c r="F102" s="160" t="s">
        <v>113</v>
      </c>
      <c r="G102" s="244" t="s">
        <v>72</v>
      </c>
      <c r="H102" s="133">
        <v>8.51</v>
      </c>
      <c r="I102" s="133">
        <v>9.32</v>
      </c>
      <c r="J102" s="133">
        <v>15.8</v>
      </c>
      <c r="K102" s="263">
        <v>13.8</v>
      </c>
      <c r="N102" s="228"/>
      <c r="O102" s="133"/>
      <c r="P102" s="142">
        <v>8.51</v>
      </c>
      <c r="Q102" s="144">
        <v>1.39</v>
      </c>
      <c r="R102" s="144">
        <v>7.1999999999997994</v>
      </c>
      <c r="S102" s="158" t="s">
        <v>150</v>
      </c>
      <c r="T102" s="96">
        <v>100</v>
      </c>
      <c r="U102" s="102">
        <v>18.333333333333332</v>
      </c>
      <c r="V102" s="123">
        <f t="shared" si="5"/>
        <v>18.333333333333332</v>
      </c>
      <c r="W102" s="123" t="s">
        <v>59</v>
      </c>
      <c r="X102" s="208">
        <v>20</v>
      </c>
      <c r="Y102" s="271"/>
      <c r="Z102" s="497" t="s">
        <v>59</v>
      </c>
      <c r="AA102" s="417">
        <v>0.05</v>
      </c>
      <c r="AB102" s="264"/>
      <c r="AC102" s="1" t="s">
        <v>59</v>
      </c>
      <c r="AD102" s="80">
        <v>0.01</v>
      </c>
      <c r="AE102" s="293">
        <v>0.47000000000000003</v>
      </c>
      <c r="AF102" s="209"/>
      <c r="AG102" s="209"/>
      <c r="AH102" s="263"/>
      <c r="AI102" s="417" t="s">
        <v>85</v>
      </c>
      <c r="AJ102" s="145"/>
      <c r="AK102" s="145" t="s">
        <v>59</v>
      </c>
      <c r="AL102" s="127">
        <v>0.1</v>
      </c>
      <c r="AM102" s="334">
        <v>64</v>
      </c>
      <c r="AN102" s="117"/>
      <c r="AO102" s="335"/>
      <c r="AP102" s="235">
        <v>0.25900000000000001</v>
      </c>
      <c r="AQ102" s="145"/>
      <c r="AR102" s="175"/>
      <c r="AS102" s="235">
        <v>0.19500000000000001</v>
      </c>
      <c r="AT102" s="145"/>
      <c r="AU102" s="175"/>
      <c r="AV102" s="310">
        <v>6.8330000000000002</v>
      </c>
      <c r="AW102" s="146"/>
      <c r="AX102" s="311"/>
      <c r="AY102" s="235"/>
      <c r="AZ102" s="145" t="s">
        <v>59</v>
      </c>
      <c r="BA102" s="175">
        <v>0.1</v>
      </c>
      <c r="BB102" s="235">
        <v>0.30599999999999999</v>
      </c>
      <c r="BC102" s="145"/>
      <c r="BD102" s="145"/>
      <c r="BE102" s="263"/>
      <c r="BF102" s="1" t="s">
        <v>59</v>
      </c>
      <c r="BG102" s="184">
        <v>0.1</v>
      </c>
    </row>
    <row r="103" spans="1:59">
      <c r="A103" s="238" t="s">
        <v>149</v>
      </c>
      <c r="B103" s="140">
        <v>45587</v>
      </c>
      <c r="C103" s="141">
        <v>0.44097222222222221</v>
      </c>
      <c r="D103" s="214">
        <v>7</v>
      </c>
      <c r="E103" s="159" t="s">
        <v>114</v>
      </c>
      <c r="F103" s="160" t="s">
        <v>115</v>
      </c>
      <c r="G103" s="244" t="s">
        <v>72</v>
      </c>
      <c r="H103" s="133">
        <v>8.3699999999999992</v>
      </c>
      <c r="I103" s="133">
        <v>9.4499999999999993</v>
      </c>
      <c r="J103" s="133">
        <v>16.3</v>
      </c>
      <c r="K103" s="235">
        <v>24</v>
      </c>
      <c r="L103" s="516"/>
      <c r="N103" s="526"/>
      <c r="O103" s="133"/>
      <c r="P103" s="142">
        <v>8.3699999999999992</v>
      </c>
      <c r="Q103" s="144">
        <v>0.8</v>
      </c>
      <c r="R103" s="144">
        <v>7.0666666666667766</v>
      </c>
      <c r="S103" s="167" t="s">
        <v>151</v>
      </c>
      <c r="T103" s="96">
        <v>100</v>
      </c>
      <c r="U103" s="102">
        <v>2.3333333333333335</v>
      </c>
      <c r="V103" s="116">
        <f t="shared" si="5"/>
        <v>2.3333333333333335</v>
      </c>
      <c r="W103" s="116" t="s">
        <v>59</v>
      </c>
      <c r="X103" s="208">
        <v>20</v>
      </c>
      <c r="Y103" s="271"/>
      <c r="Z103" s="497" t="s">
        <v>59</v>
      </c>
      <c r="AA103" s="417">
        <v>0.05</v>
      </c>
      <c r="AB103" s="264"/>
      <c r="AC103" s="1" t="s">
        <v>59</v>
      </c>
      <c r="AD103" s="80">
        <v>0.01</v>
      </c>
      <c r="AE103" s="293">
        <v>0.41000000000000003</v>
      </c>
      <c r="AF103" s="209"/>
      <c r="AG103" s="209"/>
      <c r="AH103" s="293">
        <v>0.69</v>
      </c>
      <c r="AI103" s="417"/>
      <c r="AJ103" s="145"/>
      <c r="AK103" s="145" t="s">
        <v>59</v>
      </c>
      <c r="AL103" s="127">
        <v>0.1</v>
      </c>
      <c r="AM103" s="334">
        <v>47.7</v>
      </c>
      <c r="AN103" s="117"/>
      <c r="AO103" s="335"/>
      <c r="AP103" s="235">
        <v>0.16700000000000001</v>
      </c>
      <c r="AQ103" s="145"/>
      <c r="AR103" s="175"/>
      <c r="AS103" s="235"/>
      <c r="AT103" s="145" t="s">
        <v>59</v>
      </c>
      <c r="AU103" s="175">
        <v>0.1</v>
      </c>
      <c r="AV103" s="310">
        <v>4.4749999999999996</v>
      </c>
      <c r="AW103" s="146"/>
      <c r="AX103" s="311"/>
      <c r="AY103" s="235">
        <v>1.137</v>
      </c>
      <c r="AZ103" s="145"/>
      <c r="BA103" s="175"/>
      <c r="BB103" s="235"/>
      <c r="BC103" s="145" t="s">
        <v>59</v>
      </c>
      <c r="BD103" s="145">
        <v>0.1</v>
      </c>
      <c r="BE103" s="263"/>
      <c r="BF103" s="1" t="s">
        <v>59</v>
      </c>
      <c r="BG103" s="184">
        <v>0.1</v>
      </c>
    </row>
    <row r="104" spans="1:59">
      <c r="A104" s="238" t="s">
        <v>149</v>
      </c>
      <c r="B104" s="140">
        <v>45587</v>
      </c>
      <c r="C104" s="141">
        <v>0.47569444444444442</v>
      </c>
      <c r="D104" s="214">
        <v>8</v>
      </c>
      <c r="E104" s="159" t="s">
        <v>116</v>
      </c>
      <c r="F104" s="160" t="s">
        <v>103</v>
      </c>
      <c r="G104" s="244" t="s">
        <v>72</v>
      </c>
      <c r="H104" s="133">
        <v>8.25</v>
      </c>
      <c r="I104" s="133">
        <v>8.91</v>
      </c>
      <c r="J104" s="133">
        <v>17.600000000000001</v>
      </c>
      <c r="K104" s="263">
        <v>38.5</v>
      </c>
      <c r="N104" s="228"/>
      <c r="O104" s="133"/>
      <c r="P104" s="142">
        <v>8.25</v>
      </c>
      <c r="Q104" s="144">
        <v>2.59</v>
      </c>
      <c r="R104" s="144">
        <v>8.9333333333332376</v>
      </c>
      <c r="S104" s="157" t="s">
        <v>152</v>
      </c>
      <c r="T104" s="96">
        <v>100</v>
      </c>
      <c r="U104" s="102">
        <v>18.666666666666668</v>
      </c>
      <c r="V104" s="123">
        <f t="shared" si="5"/>
        <v>18.666666666666668</v>
      </c>
      <c r="W104" s="123" t="s">
        <v>59</v>
      </c>
      <c r="X104" s="208">
        <v>20</v>
      </c>
      <c r="Y104" s="271"/>
      <c r="Z104" s="497" t="s">
        <v>59</v>
      </c>
      <c r="AA104" s="417">
        <v>0.05</v>
      </c>
      <c r="AB104" s="264"/>
      <c r="AC104" s="1" t="s">
        <v>59</v>
      </c>
      <c r="AD104" s="80">
        <v>0.01</v>
      </c>
      <c r="AE104" s="293">
        <v>0.42</v>
      </c>
      <c r="AF104" s="209"/>
      <c r="AG104" s="209"/>
      <c r="AH104" s="293">
        <v>0.82499999999999996</v>
      </c>
      <c r="AI104" s="417"/>
      <c r="AJ104" s="145"/>
      <c r="AK104" s="145" t="s">
        <v>59</v>
      </c>
      <c r="AL104" s="127">
        <v>0.1</v>
      </c>
      <c r="AM104" s="334">
        <v>171.5</v>
      </c>
      <c r="AN104" s="117"/>
      <c r="AO104" s="335"/>
      <c r="AP104" s="235">
        <v>0.40600000000000003</v>
      </c>
      <c r="AQ104" s="145"/>
      <c r="AR104" s="175"/>
      <c r="AS104" s="235">
        <v>0.42199999999999999</v>
      </c>
      <c r="AT104" s="145"/>
      <c r="AU104" s="175"/>
      <c r="AV104" s="310">
        <v>18.440000000000001</v>
      </c>
      <c r="AW104" s="146"/>
      <c r="AX104" s="311"/>
      <c r="AY104" s="235"/>
      <c r="AZ104" s="145" t="s">
        <v>59</v>
      </c>
      <c r="BA104" s="175">
        <v>0.1</v>
      </c>
      <c r="BB104" s="235">
        <v>0.52200000000000002</v>
      </c>
      <c r="BC104" s="145"/>
      <c r="BD104" s="145"/>
      <c r="BE104" s="263"/>
      <c r="BF104" s="1" t="s">
        <v>59</v>
      </c>
      <c r="BG104" s="184">
        <v>0.1</v>
      </c>
    </row>
    <row r="105" spans="1:59">
      <c r="A105" s="238" t="s">
        <v>149</v>
      </c>
      <c r="B105" s="140">
        <v>45587</v>
      </c>
      <c r="C105" s="141">
        <v>0.49305555555555558</v>
      </c>
      <c r="D105" s="214">
        <v>9</v>
      </c>
      <c r="E105" s="159" t="s">
        <v>122</v>
      </c>
      <c r="F105" s="160" t="s">
        <v>90</v>
      </c>
      <c r="G105" s="244" t="s">
        <v>72</v>
      </c>
      <c r="H105" s="133">
        <v>8.27</v>
      </c>
      <c r="I105" s="133">
        <v>8.9499999999999993</v>
      </c>
      <c r="J105" s="133">
        <v>16.2</v>
      </c>
      <c r="K105" s="263">
        <v>12.1</v>
      </c>
      <c r="N105" s="228"/>
      <c r="O105" s="133"/>
      <c r="P105" s="142">
        <v>8.27</v>
      </c>
      <c r="Q105" s="144">
        <v>2.57</v>
      </c>
      <c r="R105" s="144">
        <v>7.6000000000000512</v>
      </c>
      <c r="S105" s="157">
        <v>87</v>
      </c>
      <c r="T105" s="96">
        <v>100</v>
      </c>
      <c r="U105" s="102">
        <v>87</v>
      </c>
      <c r="V105" s="123">
        <f t="shared" si="5"/>
        <v>87</v>
      </c>
      <c r="W105" s="123"/>
      <c r="X105" s="207" t="s">
        <v>82</v>
      </c>
      <c r="Y105" s="271"/>
      <c r="Z105" s="497" t="s">
        <v>59</v>
      </c>
      <c r="AA105" s="417">
        <v>0.05</v>
      </c>
      <c r="AB105" s="264"/>
      <c r="AC105" s="1" t="s">
        <v>59</v>
      </c>
      <c r="AD105" s="80">
        <v>0.01</v>
      </c>
      <c r="AE105" s="293">
        <v>0.79500000000000004</v>
      </c>
      <c r="AF105" s="209"/>
      <c r="AG105" s="209"/>
      <c r="AH105" s="293">
        <v>0.8</v>
      </c>
      <c r="AI105" s="417"/>
      <c r="AJ105" s="145"/>
      <c r="AK105" s="145" t="s">
        <v>59</v>
      </c>
      <c r="AL105" s="127">
        <v>0.1</v>
      </c>
      <c r="AM105" s="334">
        <v>175.1</v>
      </c>
      <c r="AN105" s="117"/>
      <c r="AO105" s="335"/>
      <c r="AP105" s="235">
        <v>0.48</v>
      </c>
      <c r="AQ105" s="145"/>
      <c r="AR105" s="175"/>
      <c r="AS105" s="235">
        <v>0.60799999999999998</v>
      </c>
      <c r="AT105" s="145"/>
      <c r="AU105" s="175"/>
      <c r="AV105" s="235">
        <v>10.56</v>
      </c>
      <c r="AW105" s="145"/>
      <c r="AX105" s="175"/>
      <c r="AY105" s="235">
        <v>0.13600000000000001</v>
      </c>
      <c r="AZ105" s="145"/>
      <c r="BA105" s="175"/>
      <c r="BB105" s="235">
        <v>0.14299999999999999</v>
      </c>
      <c r="BC105" s="145"/>
      <c r="BD105" s="145"/>
      <c r="BE105" s="263"/>
      <c r="BF105" s="1" t="s">
        <v>59</v>
      </c>
      <c r="BG105" s="184">
        <v>0.1</v>
      </c>
    </row>
    <row r="106" spans="1:59">
      <c r="A106" s="238" t="s">
        <v>149</v>
      </c>
      <c r="B106" s="140">
        <v>45587</v>
      </c>
      <c r="C106" s="141">
        <v>0.50694444444444442</v>
      </c>
      <c r="D106" s="214">
        <v>10</v>
      </c>
      <c r="E106" s="159" t="s">
        <v>123</v>
      </c>
      <c r="F106" s="160" t="s">
        <v>105</v>
      </c>
      <c r="G106" s="244" t="s">
        <v>72</v>
      </c>
      <c r="H106" s="133">
        <v>8.31</v>
      </c>
      <c r="I106" s="133">
        <v>9.75</v>
      </c>
      <c r="J106" s="133">
        <v>15.1</v>
      </c>
      <c r="K106" s="263">
        <v>6.7</v>
      </c>
      <c r="N106" s="228"/>
      <c r="O106" s="133"/>
      <c r="P106" s="142">
        <v>8.31</v>
      </c>
      <c r="Q106" s="144">
        <v>3.29</v>
      </c>
      <c r="R106" s="144">
        <v>7.7333333333333698</v>
      </c>
      <c r="S106" s="157">
        <v>53</v>
      </c>
      <c r="T106" s="96">
        <v>100</v>
      </c>
      <c r="U106" s="102">
        <v>53</v>
      </c>
      <c r="V106" s="123">
        <f t="shared" si="5"/>
        <v>53</v>
      </c>
      <c r="W106" s="123"/>
      <c r="X106" s="207" t="s">
        <v>82</v>
      </c>
      <c r="Y106" s="271"/>
      <c r="Z106" s="497" t="s">
        <v>59</v>
      </c>
      <c r="AA106" s="417">
        <v>0.05</v>
      </c>
      <c r="AB106" s="264"/>
      <c r="AC106" s="1" t="s">
        <v>59</v>
      </c>
      <c r="AD106" s="80">
        <v>0.01</v>
      </c>
      <c r="AE106" s="293">
        <v>0.64</v>
      </c>
      <c r="AF106" s="209"/>
      <c r="AG106" s="209"/>
      <c r="AH106" s="411">
        <v>0.64</v>
      </c>
      <c r="AI106" s="418"/>
      <c r="AJ106" s="145"/>
      <c r="AK106" s="145" t="s">
        <v>59</v>
      </c>
      <c r="AL106" s="127">
        <v>0.1</v>
      </c>
      <c r="AM106" s="334">
        <v>425.3</v>
      </c>
      <c r="AN106" s="117"/>
      <c r="AO106" s="335"/>
      <c r="AP106" s="235">
        <v>0.74199999999999999</v>
      </c>
      <c r="AQ106" s="145"/>
      <c r="AR106" s="175"/>
      <c r="AS106" s="236">
        <v>9.516</v>
      </c>
      <c r="AT106" s="118"/>
      <c r="AU106" s="127"/>
      <c r="AV106" s="235">
        <v>25.15</v>
      </c>
      <c r="AW106" s="145"/>
      <c r="AX106" s="175"/>
      <c r="AY106" s="235"/>
      <c r="AZ106" s="145" t="s">
        <v>59</v>
      </c>
      <c r="BA106" s="175">
        <v>0.1</v>
      </c>
      <c r="BB106" s="235">
        <v>1.6140000000000001</v>
      </c>
      <c r="BC106" s="145"/>
      <c r="BD106" s="145"/>
      <c r="BE106" s="317"/>
      <c r="BF106" s="376" t="s">
        <v>59</v>
      </c>
      <c r="BG106" s="318">
        <v>0.1</v>
      </c>
    </row>
    <row r="107" spans="1:59">
      <c r="A107" s="238">
        <v>45602</v>
      </c>
      <c r="B107" s="135">
        <v>45602</v>
      </c>
      <c r="C107" s="136"/>
      <c r="D107" s="213" t="s">
        <v>128</v>
      </c>
      <c r="E107" s="137"/>
      <c r="F107" s="137"/>
      <c r="G107" s="137"/>
      <c r="H107" s="273">
        <v>5.84</v>
      </c>
      <c r="I107" s="182"/>
      <c r="J107" s="182"/>
      <c r="K107" s="273"/>
      <c r="L107" s="227"/>
      <c r="M107" s="522"/>
      <c r="N107" s="380" t="s">
        <v>324</v>
      </c>
      <c r="O107" s="183"/>
      <c r="P107" s="137"/>
      <c r="Q107" s="137"/>
      <c r="R107" s="137"/>
      <c r="S107" s="221"/>
      <c r="T107" s="120"/>
      <c r="U107" s="121"/>
      <c r="V107" s="121"/>
      <c r="W107" s="121"/>
      <c r="X107" s="484"/>
      <c r="Y107" s="377"/>
      <c r="Z107" s="507"/>
      <c r="AA107" s="422"/>
      <c r="AB107" s="265"/>
      <c r="AC107" s="439"/>
      <c r="AD107" s="440"/>
      <c r="AE107" s="266"/>
      <c r="AF107" s="452"/>
      <c r="AG107" s="452"/>
      <c r="AH107" s="267"/>
      <c r="AI107" s="66"/>
      <c r="AJ107" s="378"/>
      <c r="AK107" s="378"/>
      <c r="AL107" s="378"/>
      <c r="AM107" s="377"/>
      <c r="AN107" s="378"/>
      <c r="AO107" s="378"/>
      <c r="AP107" s="377"/>
      <c r="AQ107" s="378"/>
      <c r="AR107" s="378"/>
      <c r="AS107" s="377"/>
      <c r="AT107" s="378"/>
      <c r="AU107" s="378"/>
      <c r="AV107" s="377"/>
      <c r="AW107" s="378"/>
      <c r="AX107" s="378"/>
      <c r="AY107" s="377"/>
      <c r="AZ107" s="378"/>
      <c r="BA107" s="378"/>
      <c r="BB107" s="377"/>
      <c r="BC107" s="378"/>
      <c r="BD107" s="379"/>
      <c r="BE107" s="273"/>
      <c r="BF107" s="182"/>
      <c r="BG107" s="183"/>
    </row>
    <row r="108" spans="1:59">
      <c r="A108" s="239">
        <v>45602</v>
      </c>
      <c r="B108" s="140">
        <v>45602</v>
      </c>
      <c r="C108" s="141">
        <v>0.30416666666666664</v>
      </c>
      <c r="D108" s="214">
        <v>1</v>
      </c>
      <c r="F108" s="133">
        <v>23</v>
      </c>
      <c r="H108" s="263">
        <v>7.4</v>
      </c>
      <c r="I108" s="133">
        <v>3.1</v>
      </c>
      <c r="J108" s="133">
        <v>18.100000000000001</v>
      </c>
      <c r="K108" s="263">
        <v>88.6</v>
      </c>
      <c r="N108" s="228" t="s">
        <v>324</v>
      </c>
      <c r="O108" s="184"/>
      <c r="Q108" s="133">
        <v>985</v>
      </c>
      <c r="R108" s="144">
        <v>224.66666666666632</v>
      </c>
      <c r="S108" s="223">
        <v>4133333.3333333335</v>
      </c>
      <c r="T108" s="96">
        <v>1E-3</v>
      </c>
      <c r="U108" s="102">
        <v>41.333333333333336</v>
      </c>
      <c r="V108" s="123">
        <f t="shared" ref="V108:V114" si="6">U108/T108*100</f>
        <v>4133333.3333333335</v>
      </c>
      <c r="W108" s="123"/>
      <c r="X108" s="207" t="s">
        <v>82</v>
      </c>
      <c r="Y108" s="271"/>
      <c r="Z108" s="497" t="s">
        <v>59</v>
      </c>
      <c r="AA108" s="417">
        <v>0.05</v>
      </c>
      <c r="AB108" s="255">
        <v>17.39</v>
      </c>
      <c r="AC108" s="247"/>
      <c r="AD108" s="424"/>
      <c r="AE108" s="255">
        <v>8.35</v>
      </c>
      <c r="AF108" s="247"/>
      <c r="AG108" s="247"/>
      <c r="AH108" s="408">
        <v>22.3</v>
      </c>
      <c r="AI108" s="423"/>
      <c r="AJ108" s="145">
        <v>17.64</v>
      </c>
      <c r="AK108" s="145"/>
      <c r="AL108" s="145"/>
      <c r="AM108" s="334">
        <v>6501</v>
      </c>
      <c r="AN108" s="117"/>
      <c r="AO108" s="117"/>
      <c r="AP108" s="235">
        <v>20.83</v>
      </c>
      <c r="AQ108" s="145"/>
      <c r="AR108" s="145"/>
      <c r="AS108" s="235">
        <v>233.6</v>
      </c>
      <c r="AT108" s="145"/>
      <c r="AU108" s="145"/>
      <c r="AV108" s="310">
        <v>788.5</v>
      </c>
      <c r="AW108" s="146"/>
      <c r="AX108" s="146"/>
      <c r="AY108" s="235">
        <v>2.7959999999999998</v>
      </c>
      <c r="AZ108" s="145"/>
      <c r="BA108" s="145"/>
      <c r="BB108" s="334">
        <v>148.4</v>
      </c>
      <c r="BC108" s="117"/>
      <c r="BD108" s="335"/>
      <c r="BE108" s="235"/>
      <c r="BG108" s="184"/>
    </row>
    <row r="109" spans="1:59">
      <c r="A109" s="239">
        <v>45602</v>
      </c>
      <c r="B109" s="140">
        <v>45602</v>
      </c>
      <c r="C109" s="141">
        <v>0.32430555555555557</v>
      </c>
      <c r="D109" s="214">
        <v>2</v>
      </c>
      <c r="F109" s="133">
        <v>23</v>
      </c>
      <c r="H109" s="263">
        <v>7.34</v>
      </c>
      <c r="I109" s="133">
        <v>2.42</v>
      </c>
      <c r="J109" s="133">
        <v>17.600000000000001</v>
      </c>
      <c r="K109" s="38"/>
      <c r="L109" s="216" t="s">
        <v>78</v>
      </c>
      <c r="M109" s="516">
        <v>172.6</v>
      </c>
      <c r="N109" s="519" t="s">
        <v>325</v>
      </c>
      <c r="O109" s="184"/>
      <c r="Q109" s="133">
        <v>814</v>
      </c>
      <c r="R109" s="144">
        <v>231.00000000000045</v>
      </c>
      <c r="S109" s="223">
        <v>7166666.666666667</v>
      </c>
      <c r="T109" s="96">
        <v>1E-3</v>
      </c>
      <c r="U109" s="102">
        <v>71.666666666666671</v>
      </c>
      <c r="V109" s="123">
        <f t="shared" si="6"/>
        <v>7166666.666666667</v>
      </c>
      <c r="W109" s="123"/>
      <c r="X109" s="207" t="s">
        <v>82</v>
      </c>
      <c r="Y109" s="271"/>
      <c r="Z109" s="497" t="s">
        <v>59</v>
      </c>
      <c r="AA109" s="417">
        <v>0.05</v>
      </c>
      <c r="AB109" s="255">
        <v>16.48</v>
      </c>
      <c r="AC109" s="247"/>
      <c r="AD109" s="424"/>
      <c r="AE109" s="255">
        <v>0.72500000000000009</v>
      </c>
      <c r="AF109" s="247"/>
      <c r="AG109" s="247"/>
      <c r="AH109" s="408">
        <v>21.7</v>
      </c>
      <c r="AI109" s="423"/>
      <c r="AJ109" s="145">
        <v>28.66</v>
      </c>
      <c r="AK109" s="145"/>
      <c r="AL109" s="145"/>
      <c r="AM109" s="334">
        <v>10270</v>
      </c>
      <c r="AN109" s="117"/>
      <c r="AO109" s="117"/>
      <c r="AP109" s="235">
        <v>34.75</v>
      </c>
      <c r="AQ109" s="145"/>
      <c r="AR109" s="145"/>
      <c r="AS109" s="235">
        <v>759.3</v>
      </c>
      <c r="AT109" s="145"/>
      <c r="AU109" s="145"/>
      <c r="AV109" s="235">
        <v>1540</v>
      </c>
      <c r="AW109" s="145"/>
      <c r="AX109" s="145"/>
      <c r="AY109" s="235">
        <v>9.9420000000000002</v>
      </c>
      <c r="AZ109" s="145"/>
      <c r="BA109" s="145"/>
      <c r="BB109" s="334">
        <v>293.10000000000002</v>
      </c>
      <c r="BC109" s="117"/>
      <c r="BD109" s="335"/>
      <c r="BE109" s="235"/>
      <c r="BG109" s="184"/>
    </row>
    <row r="110" spans="1:59">
      <c r="A110" s="239">
        <v>45602</v>
      </c>
      <c r="B110" s="140">
        <v>45602</v>
      </c>
      <c r="C110" s="141">
        <v>0.34513888888888888</v>
      </c>
      <c r="D110" s="214">
        <v>3</v>
      </c>
      <c r="F110" s="133">
        <v>23</v>
      </c>
      <c r="H110" s="263">
        <v>7.52</v>
      </c>
      <c r="I110" s="133">
        <v>4.18</v>
      </c>
      <c r="J110" s="133">
        <v>17.600000000000001</v>
      </c>
      <c r="K110" s="263">
        <v>8.1</v>
      </c>
      <c r="N110" s="228" t="s">
        <v>324</v>
      </c>
      <c r="O110" s="184"/>
      <c r="Q110" s="133">
        <v>375</v>
      </c>
      <c r="R110" s="144">
        <v>72.666666666666799</v>
      </c>
      <c r="S110" s="223">
        <v>4033333.3333333335</v>
      </c>
      <c r="T110" s="96">
        <v>1E-3</v>
      </c>
      <c r="U110" s="102">
        <v>40.333333333333336</v>
      </c>
      <c r="V110" s="123">
        <f t="shared" si="6"/>
        <v>4033333.3333333335</v>
      </c>
      <c r="W110" s="123"/>
      <c r="X110" s="207" t="s">
        <v>82</v>
      </c>
      <c r="Y110" s="271"/>
      <c r="Z110" s="497" t="s">
        <v>59</v>
      </c>
      <c r="AA110" s="417">
        <v>0.05</v>
      </c>
      <c r="AB110" s="255">
        <v>15.39</v>
      </c>
      <c r="AC110" s="247"/>
      <c r="AD110" s="424"/>
      <c r="AE110" s="255">
        <v>0.96499999999999997</v>
      </c>
      <c r="AF110" s="247"/>
      <c r="AG110" s="247"/>
      <c r="AH110" s="408">
        <v>17.899999999999999</v>
      </c>
      <c r="AI110" s="423"/>
      <c r="AJ110" s="145">
        <v>9.6280000000000001</v>
      </c>
      <c r="AK110" s="145"/>
      <c r="AL110" s="145"/>
      <c r="AM110" s="334">
        <v>4009</v>
      </c>
      <c r="AN110" s="117"/>
      <c r="AO110" s="117"/>
      <c r="AP110" s="235">
        <v>12.46</v>
      </c>
      <c r="AQ110" s="145"/>
      <c r="AR110" s="145"/>
      <c r="AS110" s="236">
        <v>173.3</v>
      </c>
      <c r="AT110" s="118"/>
      <c r="AU110" s="118"/>
      <c r="AV110" s="235">
        <v>774.2</v>
      </c>
      <c r="AW110" s="145"/>
      <c r="AX110" s="145"/>
      <c r="AY110" s="235">
        <v>3.9470000000000001</v>
      </c>
      <c r="AZ110" s="145"/>
      <c r="BA110" s="145"/>
      <c r="BB110" s="334">
        <v>119.7</v>
      </c>
      <c r="BC110" s="117"/>
      <c r="BD110" s="335"/>
      <c r="BE110" s="235"/>
      <c r="BG110" s="184"/>
    </row>
    <row r="111" spans="1:59">
      <c r="A111" s="239">
        <v>45602</v>
      </c>
      <c r="B111" s="140">
        <v>45602</v>
      </c>
      <c r="C111" s="141">
        <v>0.36527777777777776</v>
      </c>
      <c r="D111" s="214">
        <v>4</v>
      </c>
      <c r="F111" s="133">
        <v>23</v>
      </c>
      <c r="H111" s="263">
        <v>7.67</v>
      </c>
      <c r="I111" s="133">
        <v>6.01</v>
      </c>
      <c r="J111" s="133">
        <v>17.5</v>
      </c>
      <c r="K111" s="38"/>
      <c r="L111" s="216" t="s">
        <v>78</v>
      </c>
      <c r="M111" s="516">
        <v>205.9</v>
      </c>
      <c r="N111" s="519" t="s">
        <v>325</v>
      </c>
      <c r="O111" s="184"/>
      <c r="Q111" s="133">
        <v>181</v>
      </c>
      <c r="R111" s="144">
        <v>161.66666666666686</v>
      </c>
      <c r="S111" s="223">
        <v>4333333.333333333</v>
      </c>
      <c r="T111" s="96">
        <v>1E-3</v>
      </c>
      <c r="U111" s="102">
        <v>43.333333333333336</v>
      </c>
      <c r="V111" s="116">
        <f t="shared" si="6"/>
        <v>4333333.333333334</v>
      </c>
      <c r="W111" s="116"/>
      <c r="X111" s="207" t="s">
        <v>82</v>
      </c>
      <c r="Y111" s="271"/>
      <c r="Z111" s="497" t="s">
        <v>59</v>
      </c>
      <c r="AA111" s="417">
        <v>0.05</v>
      </c>
      <c r="AB111" s="255">
        <v>17.38</v>
      </c>
      <c r="AC111" s="247"/>
      <c r="AD111" s="424"/>
      <c r="AE111" s="255">
        <v>1.23</v>
      </c>
      <c r="AF111" s="247"/>
      <c r="AG111" s="247"/>
      <c r="AH111" s="408">
        <v>18.3</v>
      </c>
      <c r="AI111" s="423"/>
      <c r="AJ111" s="118">
        <v>3.964</v>
      </c>
      <c r="AK111" s="118"/>
      <c r="AL111" s="118"/>
      <c r="AM111" s="310">
        <v>1600</v>
      </c>
      <c r="AN111" s="146"/>
      <c r="AO111" s="146"/>
      <c r="AP111" s="236">
        <v>5.5810000000000004</v>
      </c>
      <c r="AQ111" s="118"/>
      <c r="AR111" s="118"/>
      <c r="AS111" s="235">
        <v>103.4</v>
      </c>
      <c r="AT111" s="145"/>
      <c r="AU111" s="145"/>
      <c r="AV111" s="334">
        <v>327.7</v>
      </c>
      <c r="AW111" s="117"/>
      <c r="AX111" s="117"/>
      <c r="AY111" s="236">
        <v>6.0129999999999999</v>
      </c>
      <c r="AZ111" s="118"/>
      <c r="BA111" s="118"/>
      <c r="BB111" s="310">
        <v>44.63</v>
      </c>
      <c r="BC111" s="146"/>
      <c r="BD111" s="311"/>
      <c r="BE111" s="236"/>
      <c r="BG111" s="184"/>
    </row>
    <row r="112" spans="1:59">
      <c r="A112" s="239">
        <v>45602</v>
      </c>
      <c r="B112" s="140">
        <v>45602</v>
      </c>
      <c r="C112" s="141">
        <v>0.38611111111111113</v>
      </c>
      <c r="D112" s="214">
        <v>5</v>
      </c>
      <c r="F112" s="133">
        <v>23</v>
      </c>
      <c r="H112" s="263">
        <v>7.77</v>
      </c>
      <c r="I112" s="133">
        <v>5.74</v>
      </c>
      <c r="J112" s="133">
        <v>17.600000000000001</v>
      </c>
      <c r="K112" s="38"/>
      <c r="L112" s="216" t="s">
        <v>78</v>
      </c>
      <c r="M112" s="516">
        <v>200.5</v>
      </c>
      <c r="N112" s="519" t="s">
        <v>325</v>
      </c>
      <c r="O112" s="184"/>
      <c r="Q112" s="133">
        <v>125</v>
      </c>
      <c r="R112" s="144">
        <v>273.66666666666691</v>
      </c>
      <c r="S112" s="223">
        <v>4066666.6666666665</v>
      </c>
      <c r="T112" s="96">
        <v>1E-3</v>
      </c>
      <c r="U112" s="102">
        <v>40.666666666666664</v>
      </c>
      <c r="V112" s="123">
        <f t="shared" si="6"/>
        <v>4066666.6666666665</v>
      </c>
      <c r="W112" s="123"/>
      <c r="X112" s="207" t="s">
        <v>82</v>
      </c>
      <c r="Y112" s="272">
        <v>2.3159999999999998</v>
      </c>
      <c r="Z112" s="497"/>
      <c r="AA112" s="417"/>
      <c r="AB112" s="255">
        <v>15.2</v>
      </c>
      <c r="AC112" s="247"/>
      <c r="AD112" s="424"/>
      <c r="AE112" s="255">
        <v>1.0900000000000001</v>
      </c>
      <c r="AF112" s="247"/>
      <c r="AG112" s="247"/>
      <c r="AH112" s="408">
        <v>23.6</v>
      </c>
      <c r="AI112" s="423"/>
      <c r="AJ112" s="145">
        <v>3.4279999999999999</v>
      </c>
      <c r="AK112" s="145"/>
      <c r="AL112" s="145"/>
      <c r="AM112" s="334">
        <v>1374</v>
      </c>
      <c r="AN112" s="117"/>
      <c r="AO112" s="117"/>
      <c r="AP112" s="235">
        <v>4.8970000000000002</v>
      </c>
      <c r="AQ112" s="145"/>
      <c r="AR112" s="145"/>
      <c r="AS112" s="235">
        <v>93.48</v>
      </c>
      <c r="AT112" s="145"/>
      <c r="AU112" s="145"/>
      <c r="AV112" s="310">
        <v>278.5</v>
      </c>
      <c r="AW112" s="146"/>
      <c r="AX112" s="146"/>
      <c r="AY112" s="235">
        <v>4.66</v>
      </c>
      <c r="AZ112" s="145"/>
      <c r="BA112" s="145"/>
      <c r="BB112" s="334">
        <v>35.08</v>
      </c>
      <c r="BC112" s="117"/>
      <c r="BD112" s="335"/>
      <c r="BE112" s="235"/>
      <c r="BG112" s="184"/>
    </row>
    <row r="113" spans="1:59">
      <c r="A113" s="239">
        <v>45602</v>
      </c>
      <c r="B113" s="140">
        <v>45602</v>
      </c>
      <c r="C113" s="141">
        <v>0.40694444444444444</v>
      </c>
      <c r="D113" s="214">
        <v>6</v>
      </c>
      <c r="F113" s="133">
        <v>23</v>
      </c>
      <c r="H113" s="263">
        <v>7.9</v>
      </c>
      <c r="I113" s="133">
        <v>6.02</v>
      </c>
      <c r="J113" s="133">
        <v>17.600000000000001</v>
      </c>
      <c r="K113" s="310">
        <v>178</v>
      </c>
      <c r="L113" s="525"/>
      <c r="N113" s="228" t="s">
        <v>324</v>
      </c>
      <c r="O113" s="184"/>
      <c r="Q113" s="133">
        <v>108</v>
      </c>
      <c r="R113" s="144">
        <v>209.77777777777735</v>
      </c>
      <c r="S113" s="223">
        <v>5400000</v>
      </c>
      <c r="T113" s="96">
        <v>1E-3</v>
      </c>
      <c r="U113" s="102">
        <v>54</v>
      </c>
      <c r="V113" s="123">
        <f t="shared" si="6"/>
        <v>5400000</v>
      </c>
      <c r="W113" s="123"/>
      <c r="X113" s="207" t="s">
        <v>82</v>
      </c>
      <c r="Y113" s="272">
        <v>3</v>
      </c>
      <c r="Z113" s="497"/>
      <c r="AA113" s="417"/>
      <c r="AB113" s="255">
        <v>17.11</v>
      </c>
      <c r="AC113" s="247"/>
      <c r="AD113" s="424"/>
      <c r="AE113" s="255">
        <v>1.79</v>
      </c>
      <c r="AF113" s="247"/>
      <c r="AG113" s="247"/>
      <c r="AH113" s="408">
        <v>22.1</v>
      </c>
      <c r="AI113" s="423"/>
      <c r="AJ113" s="145">
        <v>1.8520000000000001</v>
      </c>
      <c r="AK113" s="145"/>
      <c r="AL113" s="145"/>
      <c r="AM113" s="334">
        <v>680.9</v>
      </c>
      <c r="AN113" s="117"/>
      <c r="AO113" s="117"/>
      <c r="AP113" s="235">
        <v>2.9279999999999999</v>
      </c>
      <c r="AQ113" s="145"/>
      <c r="AR113" s="145"/>
      <c r="AS113" s="235">
        <v>52.71</v>
      </c>
      <c r="AT113" s="145"/>
      <c r="AU113" s="145"/>
      <c r="AV113" s="310">
        <v>156</v>
      </c>
      <c r="AW113" s="146"/>
      <c r="AX113" s="146"/>
      <c r="AY113" s="235">
        <v>1.657</v>
      </c>
      <c r="AZ113" s="145"/>
      <c r="BA113" s="145"/>
      <c r="BB113" s="334">
        <v>19.03</v>
      </c>
      <c r="BC113" s="117"/>
      <c r="BD113" s="335"/>
      <c r="BE113" s="235"/>
      <c r="BG113" s="184"/>
    </row>
    <row r="114" spans="1:59">
      <c r="A114" s="239">
        <v>45602</v>
      </c>
      <c r="B114" s="140">
        <v>45602</v>
      </c>
      <c r="C114" s="141">
        <v>0.4236111111111111</v>
      </c>
      <c r="D114" s="214">
        <v>7</v>
      </c>
      <c r="F114" s="133">
        <v>23</v>
      </c>
      <c r="H114" s="317">
        <v>7.88</v>
      </c>
      <c r="I114" s="275">
        <v>5.9</v>
      </c>
      <c r="J114" s="275">
        <v>17.600000000000001</v>
      </c>
      <c r="K114" s="362">
        <v>193.6</v>
      </c>
      <c r="L114" s="524"/>
      <c r="M114" s="518"/>
      <c r="N114" s="381" t="s">
        <v>324</v>
      </c>
      <c r="O114" s="318"/>
      <c r="Q114" s="133">
        <v>102</v>
      </c>
      <c r="R114" s="144">
        <v>170.88888888888809</v>
      </c>
      <c r="S114" s="223">
        <v>4700000</v>
      </c>
      <c r="T114" s="96">
        <v>1E-3</v>
      </c>
      <c r="U114" s="102">
        <v>47</v>
      </c>
      <c r="V114" s="123">
        <f t="shared" si="6"/>
        <v>4700000</v>
      </c>
      <c r="W114" s="123"/>
      <c r="X114" s="207" t="s">
        <v>82</v>
      </c>
      <c r="Y114" s="274">
        <v>2.085</v>
      </c>
      <c r="Z114" s="505"/>
      <c r="AA114" s="418"/>
      <c r="AB114" s="284">
        <v>16.93</v>
      </c>
      <c r="AC114" s="444"/>
      <c r="AD114" s="445"/>
      <c r="AE114" s="284">
        <v>0.97</v>
      </c>
      <c r="AF114" s="444"/>
      <c r="AG114" s="444"/>
      <c r="AH114" s="408">
        <v>20.149999999999999</v>
      </c>
      <c r="AI114" s="423"/>
      <c r="AJ114" s="145">
        <v>4.7750000000000004</v>
      </c>
      <c r="AK114" s="145"/>
      <c r="AL114" s="145"/>
      <c r="AM114" s="334">
        <v>1618</v>
      </c>
      <c r="AN114" s="117"/>
      <c r="AO114" s="117"/>
      <c r="AP114" s="316">
        <v>5.298</v>
      </c>
      <c r="AQ114" s="177"/>
      <c r="AR114" s="177"/>
      <c r="AS114" s="316">
        <v>83.84</v>
      </c>
      <c r="AT114" s="177"/>
      <c r="AU114" s="177"/>
      <c r="AV114" s="310">
        <v>239.1</v>
      </c>
      <c r="AW114" s="146"/>
      <c r="AX114" s="146"/>
      <c r="AY114" s="235">
        <v>1.825</v>
      </c>
      <c r="AZ114" s="145"/>
      <c r="BA114" s="145"/>
      <c r="BB114" s="334">
        <v>35.799999999999997</v>
      </c>
      <c r="BC114" s="117"/>
      <c r="BD114" s="335"/>
      <c r="BE114" s="316"/>
      <c r="BF114" s="275"/>
      <c r="BG114" s="318"/>
    </row>
    <row r="115" spans="1:59">
      <c r="A115" s="245">
        <v>45618</v>
      </c>
      <c r="B115" s="180">
        <v>45618</v>
      </c>
      <c r="C115" s="181">
        <v>0.31944444444444442</v>
      </c>
      <c r="D115" s="226" t="s">
        <v>128</v>
      </c>
      <c r="E115" s="182"/>
      <c r="F115" s="182"/>
      <c r="G115" s="182"/>
      <c r="H115" s="263">
        <v>6.16</v>
      </c>
      <c r="K115" s="263"/>
      <c r="N115" s="228" t="s">
        <v>322</v>
      </c>
      <c r="O115" s="184"/>
      <c r="P115" s="182"/>
      <c r="Q115" s="182"/>
      <c r="R115" s="182"/>
      <c r="S115" s="227"/>
      <c r="T115" s="129"/>
      <c r="U115" s="130"/>
      <c r="V115" s="130"/>
      <c r="W115" s="130"/>
      <c r="X115" s="485"/>
      <c r="Y115" s="273"/>
      <c r="Z115" s="504"/>
      <c r="AA115" s="422"/>
      <c r="AB115" s="273"/>
      <c r="AC115" s="375"/>
      <c r="AD115" s="79"/>
      <c r="AE115" s="273"/>
      <c r="AF115" s="375"/>
      <c r="AG115" s="375"/>
      <c r="AH115" s="412"/>
      <c r="AI115" s="380"/>
      <c r="AJ115" s="231"/>
      <c r="AK115" s="231"/>
      <c r="AL115" s="231"/>
      <c r="AM115" s="343"/>
      <c r="AN115" s="232"/>
      <c r="AO115" s="232"/>
      <c r="AP115" s="235"/>
      <c r="AQ115" s="145"/>
      <c r="AR115" s="145"/>
      <c r="AS115" s="235"/>
      <c r="AT115" s="145"/>
      <c r="AU115" s="145"/>
      <c r="AV115" s="384"/>
      <c r="AW115" s="385"/>
      <c r="AX115" s="385"/>
      <c r="AY115" s="234"/>
      <c r="AZ115" s="231"/>
      <c r="BA115" s="237"/>
      <c r="BB115" s="232"/>
      <c r="BC115" s="232"/>
      <c r="BD115" s="344"/>
      <c r="BE115" s="234"/>
      <c r="BF115" s="182"/>
      <c r="BG115" s="183"/>
    </row>
    <row r="116" spans="1:59">
      <c r="A116" s="239">
        <v>45618</v>
      </c>
      <c r="B116" s="140">
        <v>45618</v>
      </c>
      <c r="C116" s="141">
        <v>0.3298611111111111</v>
      </c>
      <c r="D116" s="214">
        <v>1</v>
      </c>
      <c r="F116" s="133">
        <v>1</v>
      </c>
      <c r="H116" s="263">
        <v>7.96</v>
      </c>
      <c r="I116" s="133">
        <v>7.75</v>
      </c>
      <c r="J116" s="133">
        <v>13.7</v>
      </c>
      <c r="K116" s="263">
        <v>34.9</v>
      </c>
      <c r="N116" s="184" t="s">
        <v>322</v>
      </c>
      <c r="O116" s="184"/>
      <c r="Q116" s="145">
        <v>25</v>
      </c>
      <c r="R116" s="144">
        <v>24.399999999999682</v>
      </c>
      <c r="S116" s="223">
        <v>590000</v>
      </c>
      <c r="T116" s="96">
        <v>0.01</v>
      </c>
      <c r="U116" s="102">
        <v>59</v>
      </c>
      <c r="V116" s="123">
        <f t="shared" ref="V116:V121" si="7">U116/T116*100</f>
        <v>590000</v>
      </c>
      <c r="W116" s="123"/>
      <c r="X116" s="207" t="s">
        <v>82</v>
      </c>
      <c r="Y116" s="272">
        <v>0.52700000000000002</v>
      </c>
      <c r="Z116" s="497"/>
      <c r="AA116" s="417"/>
      <c r="AB116" s="272">
        <v>0.28496776000000001</v>
      </c>
      <c r="AC116" s="442"/>
      <c r="AD116" s="443"/>
      <c r="AE116" s="255">
        <v>0.55500000000000005</v>
      </c>
      <c r="AF116" s="247"/>
      <c r="AG116" s="247"/>
      <c r="AH116" s="301">
        <v>1.1150000000000002</v>
      </c>
      <c r="AI116" s="300"/>
      <c r="AJ116" s="145">
        <v>2.2999999999999998</v>
      </c>
      <c r="AK116" s="145"/>
      <c r="AL116" s="145"/>
      <c r="AM116" s="334">
        <v>687.2</v>
      </c>
      <c r="AN116" s="117"/>
      <c r="AO116" s="117"/>
      <c r="AP116" s="235">
        <v>2.3490000000000002</v>
      </c>
      <c r="AQ116" s="145"/>
      <c r="AR116" s="145"/>
      <c r="AS116" s="235">
        <v>52.97</v>
      </c>
      <c r="AT116" s="145"/>
      <c r="AU116" s="145"/>
      <c r="AV116" s="310">
        <v>84.21</v>
      </c>
      <c r="AW116" s="146"/>
      <c r="AX116" s="146"/>
      <c r="AY116" s="235">
        <v>1.5489999999999999</v>
      </c>
      <c r="AZ116" s="145"/>
      <c r="BA116" s="175"/>
      <c r="BB116" s="117">
        <v>6.8689999999999998</v>
      </c>
      <c r="BC116" s="117"/>
      <c r="BD116" s="335"/>
      <c r="BE116" s="354"/>
      <c r="BG116" s="184"/>
    </row>
    <row r="117" spans="1:59">
      <c r="A117" s="239">
        <v>45618</v>
      </c>
      <c r="B117" s="140">
        <v>45618</v>
      </c>
      <c r="C117" s="141">
        <v>0.35069444444444442</v>
      </c>
      <c r="D117" s="214">
        <v>2</v>
      </c>
      <c r="F117" s="133">
        <v>23</v>
      </c>
      <c r="H117" s="263">
        <v>8.0500000000000007</v>
      </c>
      <c r="I117" s="133">
        <v>8.4</v>
      </c>
      <c r="J117" s="133">
        <v>13.9</v>
      </c>
      <c r="K117" s="263">
        <v>52.1</v>
      </c>
      <c r="N117" s="184" t="s">
        <v>322</v>
      </c>
      <c r="O117" s="184"/>
      <c r="Q117" s="145">
        <v>36.200000000000003</v>
      </c>
      <c r="R117" s="144">
        <v>42.800000000000018</v>
      </c>
      <c r="S117" s="223">
        <v>3000000</v>
      </c>
      <c r="T117" s="96">
        <v>1E-3</v>
      </c>
      <c r="U117" s="102">
        <v>30</v>
      </c>
      <c r="V117" s="123">
        <f t="shared" si="7"/>
        <v>3000000</v>
      </c>
      <c r="W117" s="123"/>
      <c r="X117" s="207" t="s">
        <v>82</v>
      </c>
      <c r="Y117" s="272">
        <v>1.44</v>
      </c>
      <c r="Z117" s="497"/>
      <c r="AA117" s="417"/>
      <c r="AB117" s="272">
        <v>0.92655708000000003</v>
      </c>
      <c r="AC117" s="442"/>
      <c r="AD117" s="443"/>
      <c r="AE117" s="255">
        <v>1.6600000000000001</v>
      </c>
      <c r="AF117" s="247"/>
      <c r="AG117" s="247"/>
      <c r="AH117" s="301">
        <v>1.17</v>
      </c>
      <c r="AI117" s="300"/>
      <c r="AJ117" s="145">
        <v>2.6240000000000001</v>
      </c>
      <c r="AK117" s="145"/>
      <c r="AL117" s="145"/>
      <c r="AM117" s="334">
        <v>404.8</v>
      </c>
      <c r="AN117" s="117"/>
      <c r="AO117" s="117"/>
      <c r="AP117" s="235">
        <v>2.42</v>
      </c>
      <c r="AQ117" s="145"/>
      <c r="AR117" s="145"/>
      <c r="AS117" s="235">
        <v>19.88</v>
      </c>
      <c r="AT117" s="145"/>
      <c r="AU117" s="145"/>
      <c r="AV117" s="235">
        <v>49.31</v>
      </c>
      <c r="AW117" s="145"/>
      <c r="AX117" s="145"/>
      <c r="AY117" s="235"/>
      <c r="AZ117" s="145" t="s">
        <v>59</v>
      </c>
      <c r="BA117" s="175">
        <v>0.1</v>
      </c>
      <c r="BB117" s="117">
        <v>10.68</v>
      </c>
      <c r="BC117" s="117"/>
      <c r="BD117" s="335"/>
      <c r="BE117" s="354"/>
      <c r="BG117" s="184"/>
    </row>
    <row r="118" spans="1:59">
      <c r="A118" s="239">
        <v>45618</v>
      </c>
      <c r="B118" s="140">
        <v>45618</v>
      </c>
      <c r="C118" s="141">
        <v>0.375</v>
      </c>
      <c r="D118" s="214">
        <v>3</v>
      </c>
      <c r="F118" s="133" t="s">
        <v>129</v>
      </c>
      <c r="H118" s="263">
        <v>7.71</v>
      </c>
      <c r="I118" s="133">
        <v>7.17</v>
      </c>
      <c r="J118" s="216">
        <v>12</v>
      </c>
      <c r="K118" s="263">
        <v>21.5</v>
      </c>
      <c r="N118" s="184" t="s">
        <v>322</v>
      </c>
      <c r="O118" s="184"/>
      <c r="Q118" s="145">
        <v>31.6</v>
      </c>
      <c r="R118" s="144">
        <v>40.53333333333331</v>
      </c>
      <c r="S118" s="223">
        <v>800000</v>
      </c>
      <c r="T118" s="96">
        <v>0.01</v>
      </c>
      <c r="U118" s="102">
        <v>80</v>
      </c>
      <c r="V118" s="123">
        <f t="shared" si="7"/>
        <v>800000</v>
      </c>
      <c r="W118" s="123"/>
      <c r="X118" s="207" t="s">
        <v>82</v>
      </c>
      <c r="Y118" s="272">
        <v>0.62050000000000005</v>
      </c>
      <c r="Z118" s="497"/>
      <c r="AA118" s="417"/>
      <c r="AB118" s="272">
        <v>0.36331219999999997</v>
      </c>
      <c r="AC118" s="442"/>
      <c r="AD118" s="443"/>
      <c r="AE118" s="255">
        <v>0.6399999999999999</v>
      </c>
      <c r="AF118" s="247"/>
      <c r="AG118" s="247"/>
      <c r="AH118" s="301">
        <v>0.85</v>
      </c>
      <c r="AI118" s="300"/>
      <c r="AJ118" s="145">
        <v>4.4710000000000001</v>
      </c>
      <c r="AK118" s="145"/>
      <c r="AL118" s="145"/>
      <c r="AM118" s="334">
        <v>966.9</v>
      </c>
      <c r="AN118" s="117"/>
      <c r="AO118" s="117"/>
      <c r="AP118" s="235">
        <v>4.5570000000000004</v>
      </c>
      <c r="AQ118" s="145"/>
      <c r="AR118" s="145"/>
      <c r="AS118" s="236">
        <v>29.08</v>
      </c>
      <c r="AT118" s="118"/>
      <c r="AU118" s="118"/>
      <c r="AV118" s="235">
        <v>76.92</v>
      </c>
      <c r="AW118" s="145"/>
      <c r="AX118" s="145"/>
      <c r="AY118" s="235">
        <v>1.0960000000000001</v>
      </c>
      <c r="AZ118" s="145"/>
      <c r="BA118" s="175"/>
      <c r="BB118" s="117">
        <v>21.47</v>
      </c>
      <c r="BC118" s="117"/>
      <c r="BD118" s="335"/>
      <c r="BE118" s="354"/>
      <c r="BG118" s="184"/>
    </row>
    <row r="119" spans="1:59">
      <c r="A119" s="239">
        <v>45618</v>
      </c>
      <c r="B119" s="140">
        <v>45618</v>
      </c>
      <c r="C119" s="141">
        <v>0.39583333333333331</v>
      </c>
      <c r="D119" s="214">
        <v>4</v>
      </c>
      <c r="F119" s="133">
        <v>375</v>
      </c>
      <c r="H119" s="263">
        <v>7.76</v>
      </c>
      <c r="I119" s="133">
        <v>3.8</v>
      </c>
      <c r="J119" s="133">
        <v>12.6</v>
      </c>
      <c r="K119" s="235">
        <v>14</v>
      </c>
      <c r="L119" s="516"/>
      <c r="N119" s="184" t="s">
        <v>322</v>
      </c>
      <c r="O119" s="184"/>
      <c r="Q119" s="146">
        <v>152</v>
      </c>
      <c r="R119" s="144">
        <v>97.777777777777374</v>
      </c>
      <c r="S119" s="223">
        <v>46666.666666666664</v>
      </c>
      <c r="T119" s="96">
        <v>0.1</v>
      </c>
      <c r="U119" s="102">
        <v>46.666666666666664</v>
      </c>
      <c r="V119" s="123">
        <f t="shared" si="7"/>
        <v>46666.666666666664</v>
      </c>
      <c r="W119" s="123"/>
      <c r="X119" s="207" t="s">
        <v>82</v>
      </c>
      <c r="Y119" s="272">
        <v>0.32200000000000001</v>
      </c>
      <c r="Z119" s="497"/>
      <c r="AA119" s="417"/>
      <c r="AB119" s="272">
        <v>0.27804531999999998</v>
      </c>
      <c r="AC119" s="442"/>
      <c r="AD119" s="443"/>
      <c r="AE119" s="255">
        <v>0.47</v>
      </c>
      <c r="AF119" s="247"/>
      <c r="AG119" s="247"/>
      <c r="AH119" s="301">
        <v>0.76</v>
      </c>
      <c r="AI119" s="300"/>
      <c r="AJ119" s="118">
        <v>7.1210000000000004</v>
      </c>
      <c r="AK119" s="118"/>
      <c r="AL119" s="118"/>
      <c r="AM119" s="310">
        <v>2231</v>
      </c>
      <c r="AN119" s="146"/>
      <c r="AO119" s="146"/>
      <c r="AP119" s="236">
        <v>5.9340000000000002</v>
      </c>
      <c r="AQ119" s="118"/>
      <c r="AR119" s="118"/>
      <c r="AS119" s="235">
        <v>29.84</v>
      </c>
      <c r="AT119" s="145"/>
      <c r="AU119" s="145"/>
      <c r="AV119" s="334">
        <v>134.6</v>
      </c>
      <c r="AW119" s="117"/>
      <c r="AX119" s="117"/>
      <c r="AY119" s="236"/>
      <c r="AZ119" s="118" t="s">
        <v>59</v>
      </c>
      <c r="BA119" s="127">
        <v>0.1</v>
      </c>
      <c r="BB119" s="146">
        <v>47.09</v>
      </c>
      <c r="BC119" s="146"/>
      <c r="BD119" s="311"/>
      <c r="BE119" s="354"/>
      <c r="BG119" s="184"/>
    </row>
    <row r="120" spans="1:59">
      <c r="A120" s="239">
        <v>45618</v>
      </c>
      <c r="B120" s="140">
        <v>45618</v>
      </c>
      <c r="C120" s="141">
        <v>0.4548611111111111</v>
      </c>
      <c r="D120" s="214">
        <v>5</v>
      </c>
      <c r="F120" s="133" t="s">
        <v>81</v>
      </c>
      <c r="H120" s="263">
        <v>7.9</v>
      </c>
      <c r="I120" s="133">
        <v>7.52</v>
      </c>
      <c r="J120" s="133">
        <v>13.8</v>
      </c>
      <c r="K120" s="263">
        <v>5.4</v>
      </c>
      <c r="N120" s="184" t="s">
        <v>322</v>
      </c>
      <c r="O120" s="184"/>
      <c r="Q120" s="145">
        <v>60.8</v>
      </c>
      <c r="R120" s="144">
        <v>34.800000000000018</v>
      </c>
      <c r="S120" s="229">
        <v>0</v>
      </c>
      <c r="T120" s="96">
        <v>0.1</v>
      </c>
      <c r="U120" s="102">
        <v>0</v>
      </c>
      <c r="V120" s="116">
        <f t="shared" si="7"/>
        <v>0</v>
      </c>
      <c r="W120" s="116" t="s">
        <v>59</v>
      </c>
      <c r="X120" s="483">
        <v>10000</v>
      </c>
      <c r="Y120" s="272">
        <v>0.89700000000000002</v>
      </c>
      <c r="Z120" s="503"/>
      <c r="AA120" s="417"/>
      <c r="AB120" s="272">
        <v>0.13289384000000001</v>
      </c>
      <c r="AC120" s="442"/>
      <c r="AD120" s="443"/>
      <c r="AE120" s="255">
        <v>0.53499999999999992</v>
      </c>
      <c r="AF120" s="247"/>
      <c r="AG120" s="247"/>
      <c r="AH120" s="301">
        <v>1.1599999999999999</v>
      </c>
      <c r="AI120" s="300"/>
      <c r="AJ120" s="145">
        <v>3.3849999999999998</v>
      </c>
      <c r="AK120" s="145"/>
      <c r="AL120" s="145"/>
      <c r="AM120" s="334">
        <v>521.20000000000005</v>
      </c>
      <c r="AN120" s="117"/>
      <c r="AO120" s="117"/>
      <c r="AP120" s="235">
        <v>2.847</v>
      </c>
      <c r="AQ120" s="145"/>
      <c r="AR120" s="145"/>
      <c r="AS120" s="235">
        <v>15.58</v>
      </c>
      <c r="AT120" s="145"/>
      <c r="AU120" s="145"/>
      <c r="AV120" s="310">
        <v>53.48</v>
      </c>
      <c r="AW120" s="146"/>
      <c r="AX120" s="146"/>
      <c r="AY120" s="235"/>
      <c r="AZ120" s="145" t="s">
        <v>59</v>
      </c>
      <c r="BA120" s="175">
        <v>0.1</v>
      </c>
      <c r="BB120" s="117">
        <v>8.1829999999999998</v>
      </c>
      <c r="BC120" s="117"/>
      <c r="BD120" s="335"/>
      <c r="BE120" s="354"/>
      <c r="BG120" s="184"/>
    </row>
    <row r="121" spans="1:59">
      <c r="A121" s="239">
        <v>45618</v>
      </c>
      <c r="B121" s="140">
        <v>45618</v>
      </c>
      <c r="C121" s="141">
        <v>0.46875</v>
      </c>
      <c r="D121" s="214">
        <v>6</v>
      </c>
      <c r="F121" s="160" t="s">
        <v>71</v>
      </c>
      <c r="G121" s="133" t="s">
        <v>72</v>
      </c>
      <c r="H121" s="263">
        <v>8.1300000000000008</v>
      </c>
      <c r="I121" s="133">
        <v>9.92</v>
      </c>
      <c r="J121" s="133">
        <v>10.3</v>
      </c>
      <c r="K121" s="263">
        <v>6.8</v>
      </c>
      <c r="N121" s="184" t="s">
        <v>322</v>
      </c>
      <c r="O121" s="184"/>
      <c r="Q121" s="145">
        <v>27.3</v>
      </c>
      <c r="R121" s="144">
        <v>33.066666666666578</v>
      </c>
      <c r="S121" s="223">
        <v>4933.3333333333339</v>
      </c>
      <c r="T121" s="96">
        <v>1</v>
      </c>
      <c r="U121" s="102">
        <v>49.333333333333336</v>
      </c>
      <c r="V121" s="123">
        <f t="shared" si="7"/>
        <v>4933.3333333333339</v>
      </c>
      <c r="W121" s="123"/>
      <c r="X121" s="207" t="s">
        <v>82</v>
      </c>
      <c r="Y121" s="264"/>
      <c r="Z121" s="497" t="s">
        <v>59</v>
      </c>
      <c r="AA121" s="417">
        <v>0.05</v>
      </c>
      <c r="AB121" s="272">
        <v>0.68141479999999999</v>
      </c>
      <c r="AC121" s="442"/>
      <c r="AD121" s="443"/>
      <c r="AE121" s="264"/>
      <c r="AF121" s="1" t="s">
        <v>59</v>
      </c>
      <c r="AG121" s="247">
        <v>0.2</v>
      </c>
      <c r="AH121" s="301">
        <v>0.78500000000000003</v>
      </c>
      <c r="AI121" s="300"/>
      <c r="AJ121" s="145">
        <v>2.931</v>
      </c>
      <c r="AK121" s="145"/>
      <c r="AL121" s="145"/>
      <c r="AM121" s="334">
        <v>631.29999999999995</v>
      </c>
      <c r="AN121" s="117"/>
      <c r="AO121" s="117"/>
      <c r="AP121" s="235">
        <v>2.2629999999999999</v>
      </c>
      <c r="AQ121" s="145"/>
      <c r="AR121" s="145"/>
      <c r="AS121" s="235">
        <v>15.67</v>
      </c>
      <c r="AT121" s="145"/>
      <c r="AU121" s="145"/>
      <c r="AV121" s="310">
        <v>46.34</v>
      </c>
      <c r="AW121" s="146"/>
      <c r="AX121" s="146"/>
      <c r="AY121" s="235">
        <v>1.0009999999999999</v>
      </c>
      <c r="AZ121" s="145"/>
      <c r="BA121" s="175"/>
      <c r="BB121" s="117">
        <v>3.6749999999999998</v>
      </c>
      <c r="BC121" s="117"/>
      <c r="BD121" s="335"/>
      <c r="BE121" s="354"/>
      <c r="BG121" s="184"/>
    </row>
    <row r="122" spans="1:59">
      <c r="A122" s="239">
        <v>45618</v>
      </c>
      <c r="B122" s="140">
        <v>45618</v>
      </c>
      <c r="C122" s="141">
        <v>0.47916666666666669</v>
      </c>
      <c r="D122" s="214" t="s">
        <v>128</v>
      </c>
      <c r="H122" s="263"/>
      <c r="K122" s="263"/>
      <c r="N122" s="184" t="s">
        <v>322</v>
      </c>
      <c r="O122" s="184"/>
      <c r="S122" s="222"/>
      <c r="T122" s="96"/>
      <c r="X122" s="103"/>
      <c r="Y122" s="263"/>
      <c r="AA122" s="417"/>
      <c r="AB122" s="263"/>
      <c r="AD122" s="80"/>
      <c r="AE122" s="263"/>
      <c r="AG122" s="247"/>
      <c r="AH122" s="263"/>
      <c r="AI122" s="80"/>
      <c r="AJ122" s="145"/>
      <c r="AK122" s="145"/>
      <c r="AL122" s="145"/>
      <c r="AM122" s="334"/>
      <c r="AN122" s="117"/>
      <c r="AO122" s="117"/>
      <c r="AP122" s="235"/>
      <c r="AQ122" s="145"/>
      <c r="AR122" s="145"/>
      <c r="AS122" s="235"/>
      <c r="AT122" s="145"/>
      <c r="AU122" s="145"/>
      <c r="AV122" s="310"/>
      <c r="AW122" s="146"/>
      <c r="AX122" s="146"/>
      <c r="AY122" s="235"/>
      <c r="AZ122" s="145"/>
      <c r="BA122" s="175"/>
      <c r="BB122" s="117"/>
      <c r="BC122" s="117"/>
      <c r="BD122" s="335"/>
      <c r="BE122" s="354"/>
      <c r="BG122" s="184"/>
    </row>
    <row r="123" spans="1:59">
      <c r="A123" s="239">
        <v>45618</v>
      </c>
      <c r="B123" s="140">
        <v>45618</v>
      </c>
      <c r="C123" s="141">
        <v>0.53819444444444442</v>
      </c>
      <c r="D123" s="214">
        <v>7</v>
      </c>
      <c r="F123" s="133">
        <v>23</v>
      </c>
      <c r="H123" s="263">
        <v>7.89</v>
      </c>
      <c r="I123" s="133">
        <v>8.67</v>
      </c>
      <c r="J123" s="133">
        <v>14.9</v>
      </c>
      <c r="K123" s="263">
        <v>59.4</v>
      </c>
      <c r="N123" s="184" t="s">
        <v>322</v>
      </c>
      <c r="O123" s="184"/>
      <c r="Q123" s="145">
        <v>68.599999999999994</v>
      </c>
      <c r="R123" s="144">
        <v>65.777777777777942</v>
      </c>
      <c r="S123" s="222">
        <v>1293333.3333333335</v>
      </c>
      <c r="T123" s="96">
        <v>0.01</v>
      </c>
      <c r="U123" s="102">
        <v>129.33333333333334</v>
      </c>
      <c r="V123" s="103">
        <f>U123/T123*100</f>
        <v>1293333.3333333335</v>
      </c>
      <c r="W123" s="103" t="s">
        <v>78</v>
      </c>
      <c r="X123" s="206">
        <v>800000</v>
      </c>
      <c r="Y123" s="272">
        <v>1.02495</v>
      </c>
      <c r="AA123" s="417"/>
      <c r="AB123" s="272">
        <v>0.15607852</v>
      </c>
      <c r="AC123" s="442"/>
      <c r="AD123" s="443"/>
      <c r="AE123" s="264"/>
      <c r="AF123" s="1" t="s">
        <v>59</v>
      </c>
      <c r="AG123" s="247">
        <v>0.2</v>
      </c>
      <c r="AH123" s="354">
        <v>0.36</v>
      </c>
      <c r="AI123" s="228"/>
      <c r="AJ123" s="145">
        <v>2.9319999999999999</v>
      </c>
      <c r="AK123" s="145"/>
      <c r="AL123" s="145"/>
      <c r="AM123" s="334">
        <v>495.7</v>
      </c>
      <c r="AN123" s="117"/>
      <c r="AO123" s="117"/>
      <c r="AP123" s="235">
        <v>2.988</v>
      </c>
      <c r="AQ123" s="145"/>
      <c r="AR123" s="145"/>
      <c r="AS123" s="235">
        <v>38.229999999999997</v>
      </c>
      <c r="AT123" s="145"/>
      <c r="AU123" s="145"/>
      <c r="AV123" s="310">
        <v>75.209999999999994</v>
      </c>
      <c r="AW123" s="146"/>
      <c r="AX123" s="146"/>
      <c r="AY123" s="235"/>
      <c r="AZ123" s="118" t="s">
        <v>59</v>
      </c>
      <c r="BA123" s="127">
        <v>0.1</v>
      </c>
      <c r="BB123" s="117">
        <v>12.54</v>
      </c>
      <c r="BC123" s="117"/>
      <c r="BD123" s="335"/>
      <c r="BE123" s="354"/>
      <c r="BG123" s="184"/>
    </row>
    <row r="124" spans="1:59">
      <c r="A124" s="239">
        <v>45618</v>
      </c>
      <c r="B124" s="140">
        <v>45618</v>
      </c>
      <c r="C124" s="141">
        <v>0.55555555555555558</v>
      </c>
      <c r="D124" s="214">
        <v>8</v>
      </c>
      <c r="F124" s="133">
        <v>375</v>
      </c>
      <c r="H124" s="263">
        <v>8.66</v>
      </c>
      <c r="I124" s="133">
        <v>7.24</v>
      </c>
      <c r="J124" s="133">
        <v>13</v>
      </c>
      <c r="K124" s="263">
        <v>19.2</v>
      </c>
      <c r="N124" s="184" t="s">
        <v>322</v>
      </c>
      <c r="O124" s="184"/>
      <c r="Q124" s="145">
        <v>17.5</v>
      </c>
      <c r="R124" s="144">
        <v>19.066666666666638</v>
      </c>
      <c r="S124" s="223">
        <v>45333.333333333328</v>
      </c>
      <c r="T124" s="96">
        <v>0.1</v>
      </c>
      <c r="U124" s="102">
        <v>45.333333333333336</v>
      </c>
      <c r="V124" s="123">
        <f>U124/T124*100</f>
        <v>45333.333333333328</v>
      </c>
      <c r="W124" s="123"/>
      <c r="X124" s="207" t="s">
        <v>82</v>
      </c>
      <c r="Y124" s="264"/>
      <c r="Z124" s="491" t="s">
        <v>59</v>
      </c>
      <c r="AA124" s="417">
        <v>0.05</v>
      </c>
      <c r="AB124" s="272">
        <v>0.24288372</v>
      </c>
      <c r="AC124" s="442"/>
      <c r="AD124" s="443"/>
      <c r="AE124" s="264"/>
      <c r="AF124" s="1" t="s">
        <v>59</v>
      </c>
      <c r="AG124" s="247">
        <v>0.2</v>
      </c>
      <c r="AH124" s="263"/>
      <c r="AI124" s="228" t="s">
        <v>85</v>
      </c>
      <c r="AJ124" s="145">
        <v>2.2949999999999999</v>
      </c>
      <c r="AK124" s="145"/>
      <c r="AL124" s="145"/>
      <c r="AM124" s="334">
        <v>388.6</v>
      </c>
      <c r="AN124" s="117"/>
      <c r="AO124" s="117"/>
      <c r="AP124" s="235">
        <v>2.25</v>
      </c>
      <c r="AQ124" s="145"/>
      <c r="AR124" s="145"/>
      <c r="AS124" s="235">
        <v>18.84</v>
      </c>
      <c r="AT124" s="145"/>
      <c r="AU124" s="145"/>
      <c r="AV124" s="235">
        <v>26.31</v>
      </c>
      <c r="AW124" s="145"/>
      <c r="AX124" s="145"/>
      <c r="AY124" s="235"/>
      <c r="AZ124" s="145" t="s">
        <v>59</v>
      </c>
      <c r="BA124" s="175">
        <v>0.1</v>
      </c>
      <c r="BB124" s="117">
        <v>9.0459999999999994</v>
      </c>
      <c r="BC124" s="117"/>
      <c r="BD124" s="335"/>
      <c r="BE124" s="354"/>
      <c r="BG124" s="184"/>
    </row>
    <row r="125" spans="1:59">
      <c r="A125" s="239">
        <v>45618</v>
      </c>
      <c r="B125" s="140">
        <v>45618</v>
      </c>
      <c r="C125" s="141">
        <v>0.57638888888888884</v>
      </c>
      <c r="D125" s="214">
        <v>9</v>
      </c>
      <c r="F125" s="160" t="s">
        <v>71</v>
      </c>
      <c r="G125" s="133" t="s">
        <v>72</v>
      </c>
      <c r="H125" s="263">
        <v>9.14</v>
      </c>
      <c r="I125" s="133">
        <v>10.130000000000001</v>
      </c>
      <c r="J125" s="133">
        <v>10</v>
      </c>
      <c r="K125" s="263">
        <v>11.1</v>
      </c>
      <c r="N125" s="184" t="s">
        <v>322</v>
      </c>
      <c r="O125" s="184"/>
      <c r="Q125" s="145">
        <v>23.9</v>
      </c>
      <c r="R125" s="144">
        <v>19.733333333333231</v>
      </c>
      <c r="S125" s="223">
        <v>4833.3333333333339</v>
      </c>
      <c r="T125" s="96">
        <v>1</v>
      </c>
      <c r="U125" s="102">
        <v>48.333333333333336</v>
      </c>
      <c r="V125" s="123">
        <f>U125/T125*100</f>
        <v>4833.3333333333339</v>
      </c>
      <c r="W125" s="123"/>
      <c r="X125" s="207" t="s">
        <v>82</v>
      </c>
      <c r="Y125" s="264"/>
      <c r="Z125" s="491" t="s">
        <v>59</v>
      </c>
      <c r="AA125" s="417">
        <v>0.05</v>
      </c>
      <c r="AB125" s="272">
        <v>0.1138846</v>
      </c>
      <c r="AC125" s="442"/>
      <c r="AD125" s="443"/>
      <c r="AE125" s="264"/>
      <c r="AF125" s="1" t="s">
        <v>59</v>
      </c>
      <c r="AG125" s="247">
        <v>0.2</v>
      </c>
      <c r="AH125" s="263"/>
      <c r="AI125" s="228" t="s">
        <v>85</v>
      </c>
      <c r="AJ125" s="145">
        <v>3.4929999999999999</v>
      </c>
      <c r="AK125" s="145"/>
      <c r="AL125" s="145"/>
      <c r="AM125" s="334">
        <v>819</v>
      </c>
      <c r="AN125" s="117"/>
      <c r="AO125" s="117"/>
      <c r="AP125" s="235">
        <v>2.5760000000000001</v>
      </c>
      <c r="AQ125" s="145"/>
      <c r="AR125" s="145"/>
      <c r="AS125" s="236">
        <v>14.8</v>
      </c>
      <c r="AT125" s="118"/>
      <c r="AU125" s="118"/>
      <c r="AV125" s="235">
        <v>50.91</v>
      </c>
      <c r="AW125" s="145"/>
      <c r="AX125" s="145"/>
      <c r="AY125" s="235">
        <v>1.2450000000000001</v>
      </c>
      <c r="AZ125" s="145"/>
      <c r="BA125" s="175"/>
      <c r="BB125" s="117">
        <v>5.3049999999999997</v>
      </c>
      <c r="BC125" s="117"/>
      <c r="BD125" s="335"/>
      <c r="BE125" s="354"/>
      <c r="BG125" s="184"/>
    </row>
    <row r="126" spans="1:59">
      <c r="A126" s="239">
        <v>45618</v>
      </c>
      <c r="B126" s="140">
        <v>45618</v>
      </c>
      <c r="C126" s="141">
        <v>0.58333333333333337</v>
      </c>
      <c r="D126" s="214" t="s">
        <v>128</v>
      </c>
      <c r="H126" s="317"/>
      <c r="I126" s="275"/>
      <c r="J126" s="275"/>
      <c r="K126" s="317"/>
      <c r="L126" s="383"/>
      <c r="M126" s="518"/>
      <c r="N126" s="381" t="s">
        <v>322</v>
      </c>
      <c r="O126" s="318"/>
      <c r="S126" s="216"/>
      <c r="T126" s="96"/>
      <c r="X126" s="103"/>
      <c r="Y126" s="317"/>
      <c r="Z126" s="495"/>
      <c r="AA126" s="418"/>
      <c r="AB126" s="263"/>
      <c r="AD126" s="80"/>
      <c r="AE126" s="263"/>
      <c r="AH126" s="382"/>
      <c r="AI126" s="381"/>
      <c r="AJ126" s="275"/>
      <c r="AK126" s="275"/>
      <c r="AL126" s="275"/>
      <c r="AM126" s="317"/>
      <c r="AN126" s="275"/>
      <c r="AO126" s="275"/>
      <c r="AP126" s="317"/>
      <c r="AQ126" s="275"/>
      <c r="AR126" s="275"/>
      <c r="AS126" s="382"/>
      <c r="AT126" s="383"/>
      <c r="AU126" s="383"/>
      <c r="AV126" s="317"/>
      <c r="AW126" s="275"/>
      <c r="AX126" s="275"/>
      <c r="AY126" s="317"/>
      <c r="AZ126" s="275"/>
      <c r="BA126" s="318"/>
      <c r="BB126" s="275"/>
      <c r="BC126" s="275"/>
      <c r="BD126" s="318"/>
      <c r="BE126" s="382"/>
      <c r="BF126" s="275"/>
      <c r="BG126" s="318"/>
    </row>
    <row r="127" spans="1:59">
      <c r="A127" s="238">
        <v>45688</v>
      </c>
      <c r="B127" s="135">
        <v>45691</v>
      </c>
      <c r="C127" s="136">
        <v>0.32291666666666669</v>
      </c>
      <c r="D127" s="213" t="s">
        <v>128</v>
      </c>
      <c r="E127" s="137"/>
      <c r="F127" s="137"/>
      <c r="G127" s="137"/>
      <c r="H127" s="273"/>
      <c r="I127" s="182"/>
      <c r="J127" s="182"/>
      <c r="K127" s="523"/>
      <c r="L127" s="227" t="s">
        <v>59</v>
      </c>
      <c r="M127" s="522">
        <v>2</v>
      </c>
      <c r="N127" s="380" t="s">
        <v>321</v>
      </c>
      <c r="O127" s="183"/>
      <c r="P127" s="137"/>
      <c r="Q127" s="137"/>
      <c r="R127" s="137"/>
      <c r="S127" s="221"/>
      <c r="T127" s="120"/>
      <c r="U127" s="121"/>
      <c r="V127" s="121"/>
      <c r="W127" s="121"/>
      <c r="X127" s="484"/>
      <c r="Y127" s="273"/>
      <c r="Z127" s="504"/>
      <c r="AA127" s="422"/>
      <c r="AB127" s="265"/>
      <c r="AC127" s="439"/>
      <c r="AD127" s="440"/>
      <c r="AE127" s="265"/>
      <c r="AF127" s="439"/>
      <c r="AG127" s="439"/>
      <c r="AH127" s="354"/>
      <c r="AI127" s="228"/>
      <c r="AJ127" s="145"/>
      <c r="AK127" s="145" t="s">
        <v>59</v>
      </c>
      <c r="AL127" s="175">
        <v>0.1</v>
      </c>
      <c r="AM127" s="334">
        <v>16.170000000000002</v>
      </c>
      <c r="AN127" s="117"/>
      <c r="AO127" s="335"/>
      <c r="AP127" s="235"/>
      <c r="AQ127" s="145" t="s">
        <v>59</v>
      </c>
      <c r="AR127" s="175">
        <v>0.1</v>
      </c>
      <c r="AS127" s="236">
        <v>0.77300000000000002</v>
      </c>
      <c r="AT127" s="118"/>
      <c r="AU127" s="127"/>
      <c r="AV127" s="234"/>
      <c r="AW127" s="231" t="s">
        <v>59</v>
      </c>
      <c r="AX127" s="237">
        <v>0.1</v>
      </c>
      <c r="AY127" s="234">
        <v>0.11</v>
      </c>
      <c r="AZ127" s="231"/>
      <c r="BA127" s="237"/>
      <c r="BB127" s="343"/>
      <c r="BC127" s="232" t="s">
        <v>59</v>
      </c>
      <c r="BD127" s="233">
        <v>0.1</v>
      </c>
      <c r="BE127" s="235"/>
      <c r="BG127" s="184"/>
    </row>
    <row r="128" spans="1:59">
      <c r="A128" s="239">
        <v>45690</v>
      </c>
      <c r="B128" s="140">
        <v>45691</v>
      </c>
      <c r="C128" s="141">
        <v>0.33333333333333331</v>
      </c>
      <c r="D128" s="214">
        <v>1</v>
      </c>
      <c r="E128" s="159" t="s">
        <v>70</v>
      </c>
      <c r="F128" s="160" t="s">
        <v>71</v>
      </c>
      <c r="G128" s="160" t="s">
        <v>72</v>
      </c>
      <c r="H128" s="263"/>
      <c r="I128" s="133">
        <v>10.9</v>
      </c>
      <c r="J128" s="133">
        <v>2.4</v>
      </c>
      <c r="K128" s="38"/>
      <c r="L128" s="216" t="s">
        <v>78</v>
      </c>
      <c r="M128" s="516">
        <v>40.6</v>
      </c>
      <c r="N128" s="519" t="s">
        <v>323</v>
      </c>
      <c r="O128" s="184"/>
      <c r="Q128" s="133">
        <v>10.8</v>
      </c>
      <c r="R128" s="209">
        <v>11.599999999999907</v>
      </c>
      <c r="S128" s="158">
        <v>3266.6666666666665</v>
      </c>
      <c r="T128" s="96">
        <v>1</v>
      </c>
      <c r="U128" s="97">
        <v>33</v>
      </c>
      <c r="V128" s="123">
        <f>U128/T128*100</f>
        <v>3300</v>
      </c>
      <c r="W128" s="123"/>
      <c r="X128" s="207" t="s">
        <v>82</v>
      </c>
      <c r="Y128" s="264"/>
      <c r="Z128" s="491" t="s">
        <v>59</v>
      </c>
      <c r="AA128" s="417">
        <v>0.05</v>
      </c>
      <c r="AB128" s="272">
        <v>0.74624400000000002</v>
      </c>
      <c r="AC128" s="442"/>
      <c r="AD128" s="443"/>
      <c r="AE128" s="255">
        <v>0.39500000000000002</v>
      </c>
      <c r="AF128" s="247"/>
      <c r="AG128" s="247"/>
      <c r="AH128" s="301">
        <v>0.64999999999999991</v>
      </c>
      <c r="AI128" s="300"/>
      <c r="AJ128" s="145">
        <v>0.70399999999999996</v>
      </c>
      <c r="AK128" s="145"/>
      <c r="AL128" s="175"/>
      <c r="AM128" s="334">
        <v>421</v>
      </c>
      <c r="AN128" s="117"/>
      <c r="AO128" s="335"/>
      <c r="AP128" s="235">
        <v>0.32800000000000001</v>
      </c>
      <c r="AQ128" s="145"/>
      <c r="AR128" s="175"/>
      <c r="AS128" s="235">
        <v>0.52300000000000002</v>
      </c>
      <c r="AT128" s="145"/>
      <c r="AU128" s="175"/>
      <c r="AV128" s="235">
        <v>34.090000000000003</v>
      </c>
      <c r="AW128" s="145"/>
      <c r="AX128" s="175"/>
      <c r="AY128" s="235">
        <v>2.621</v>
      </c>
      <c r="AZ128" s="145"/>
      <c r="BA128" s="175"/>
      <c r="BB128" s="334"/>
      <c r="BC128" s="117" t="s">
        <v>59</v>
      </c>
      <c r="BD128" s="118">
        <v>0.1</v>
      </c>
      <c r="BE128" s="235"/>
      <c r="BG128" s="184"/>
    </row>
    <row r="129" spans="1:59">
      <c r="A129" s="239">
        <v>45691</v>
      </c>
      <c r="B129" s="140">
        <v>45691</v>
      </c>
      <c r="C129" s="141">
        <v>0.35416666666666669</v>
      </c>
      <c r="D129" s="214">
        <v>2</v>
      </c>
      <c r="E129" s="159" t="s">
        <v>108</v>
      </c>
      <c r="F129" s="160" t="s">
        <v>109</v>
      </c>
      <c r="G129" s="160" t="s">
        <v>72</v>
      </c>
      <c r="H129" s="263"/>
      <c r="I129" s="133">
        <v>12.39</v>
      </c>
      <c r="J129" s="133">
        <v>1.8</v>
      </c>
      <c r="K129" s="263">
        <v>25.8</v>
      </c>
      <c r="N129" s="228" t="s">
        <v>322</v>
      </c>
      <c r="O129" s="184"/>
      <c r="Q129" s="133">
        <v>5.13</v>
      </c>
      <c r="R129" s="209">
        <v>5.0666666666664044</v>
      </c>
      <c r="S129" s="158">
        <v>716.66666666666663</v>
      </c>
      <c r="T129" s="96">
        <v>10</v>
      </c>
      <c r="U129" s="97">
        <v>72</v>
      </c>
      <c r="V129" s="123">
        <f>U129/T129*100</f>
        <v>720</v>
      </c>
      <c r="W129" s="123"/>
      <c r="X129" s="207" t="s">
        <v>82</v>
      </c>
      <c r="Y129" s="264"/>
      <c r="Z129" s="491" t="s">
        <v>59</v>
      </c>
      <c r="AA129" s="417">
        <v>0.05</v>
      </c>
      <c r="AB129" s="272">
        <v>0.99567159999999999</v>
      </c>
      <c r="AC129" s="442"/>
      <c r="AD129" s="443"/>
      <c r="AE129" s="255">
        <v>0.375</v>
      </c>
      <c r="AF129" s="247"/>
      <c r="AG129" s="247"/>
      <c r="AH129" s="301">
        <v>0.495</v>
      </c>
      <c r="AI129" s="300"/>
      <c r="AJ129" s="145">
        <v>0.39800000000000002</v>
      </c>
      <c r="AK129" s="145"/>
      <c r="AL129" s="175"/>
      <c r="AM129" s="334">
        <v>554.79999999999995</v>
      </c>
      <c r="AN129" s="117"/>
      <c r="AO129" s="335"/>
      <c r="AP129" s="235">
        <v>1.012</v>
      </c>
      <c r="AQ129" s="145"/>
      <c r="AR129" s="175"/>
      <c r="AS129" s="236">
        <v>6.625</v>
      </c>
      <c r="AT129" s="118"/>
      <c r="AU129" s="127"/>
      <c r="AV129" s="235">
        <v>20.98</v>
      </c>
      <c r="AW129" s="145"/>
      <c r="AX129" s="175"/>
      <c r="AY129" s="235">
        <v>0.71499999999999997</v>
      </c>
      <c r="AZ129" s="145"/>
      <c r="BA129" s="175"/>
      <c r="BB129" s="334"/>
      <c r="BC129" s="117" t="s">
        <v>59</v>
      </c>
      <c r="BD129" s="118">
        <v>0.1</v>
      </c>
      <c r="BE129" s="235"/>
      <c r="BG129" s="184"/>
    </row>
    <row r="130" spans="1:59">
      <c r="A130" s="239">
        <v>45692</v>
      </c>
      <c r="B130" s="140">
        <v>45691</v>
      </c>
      <c r="C130" s="141">
        <v>0.89930555555555558</v>
      </c>
      <c r="D130" s="214">
        <v>3</v>
      </c>
      <c r="E130" s="159" t="s">
        <v>123</v>
      </c>
      <c r="F130" s="160" t="s">
        <v>105</v>
      </c>
      <c r="G130" s="160" t="s">
        <v>72</v>
      </c>
      <c r="H130" s="263"/>
      <c r="I130" s="133">
        <v>12.98</v>
      </c>
      <c r="J130" s="133">
        <v>1.9</v>
      </c>
      <c r="K130" s="263">
        <v>11.7</v>
      </c>
      <c r="N130" s="228" t="s">
        <v>322</v>
      </c>
      <c r="O130" s="184"/>
      <c r="Q130" s="133">
        <v>6.33</v>
      </c>
      <c r="R130" s="209">
        <v>4.2666666666664925</v>
      </c>
      <c r="S130" s="158">
        <v>166.66666666666666</v>
      </c>
      <c r="T130" s="96">
        <v>10</v>
      </c>
      <c r="U130" s="97">
        <v>17</v>
      </c>
      <c r="V130" s="123">
        <f>U130/T130*100</f>
        <v>170</v>
      </c>
      <c r="W130" s="123" t="s">
        <v>59</v>
      </c>
      <c r="X130" s="208">
        <v>200</v>
      </c>
      <c r="Y130" s="264"/>
      <c r="Z130" s="491" t="s">
        <v>59</v>
      </c>
      <c r="AA130" s="417">
        <v>0.05</v>
      </c>
      <c r="AB130" s="272">
        <v>0.91545920000000003</v>
      </c>
      <c r="AC130" s="442"/>
      <c r="AD130" s="443"/>
      <c r="AE130" s="255">
        <v>0.28500000000000003</v>
      </c>
      <c r="AF130" s="247"/>
      <c r="AG130" s="247"/>
      <c r="AH130" s="301">
        <v>1.2549999999999999</v>
      </c>
      <c r="AI130" s="300"/>
      <c r="AJ130" s="118">
        <v>0.312</v>
      </c>
      <c r="AK130" s="118"/>
      <c r="AL130" s="127"/>
      <c r="AM130" s="310">
        <v>1363</v>
      </c>
      <c r="AN130" s="146"/>
      <c r="AO130" s="311"/>
      <c r="AP130" s="236">
        <v>0.79700000000000004</v>
      </c>
      <c r="AQ130" s="118"/>
      <c r="AR130" s="127"/>
      <c r="AS130" s="235">
        <v>6.9740000000000002</v>
      </c>
      <c r="AT130" s="145"/>
      <c r="AU130" s="175"/>
      <c r="AV130" s="334">
        <v>148.4</v>
      </c>
      <c r="AW130" s="117"/>
      <c r="AX130" s="335"/>
      <c r="AY130" s="236">
        <v>0.122</v>
      </c>
      <c r="AZ130" s="118"/>
      <c r="BA130" s="127"/>
      <c r="BB130" s="310"/>
      <c r="BC130" s="117" t="s">
        <v>59</v>
      </c>
      <c r="BD130" s="118">
        <v>0.1</v>
      </c>
      <c r="BE130" s="236"/>
      <c r="BG130" s="184"/>
    </row>
    <row r="131" spans="1:59">
      <c r="A131" s="239">
        <v>45693</v>
      </c>
      <c r="B131" s="140">
        <v>45691</v>
      </c>
      <c r="C131" s="141">
        <v>0.4236111111111111</v>
      </c>
      <c r="D131" s="214">
        <v>4</v>
      </c>
      <c r="E131" s="159" t="s">
        <v>106</v>
      </c>
      <c r="F131" s="160" t="s">
        <v>88</v>
      </c>
      <c r="G131" s="160" t="s">
        <v>72</v>
      </c>
      <c r="H131" s="263"/>
      <c r="I131" s="133">
        <v>10.98</v>
      </c>
      <c r="J131" s="133">
        <v>1.9</v>
      </c>
      <c r="K131" s="38"/>
      <c r="L131" s="216" t="s">
        <v>78</v>
      </c>
      <c r="M131" s="216">
        <v>103.3</v>
      </c>
      <c r="N131" s="519" t="s">
        <v>323</v>
      </c>
      <c r="O131" s="184"/>
      <c r="Q131" s="133">
        <v>10.3</v>
      </c>
      <c r="R131" s="209">
        <v>13.46666666666696</v>
      </c>
      <c r="S131" s="158">
        <v>110</v>
      </c>
      <c r="T131" s="96">
        <v>10</v>
      </c>
      <c r="U131" s="97">
        <v>11</v>
      </c>
      <c r="V131" s="123">
        <f>U131/T131*100</f>
        <v>110.00000000000001</v>
      </c>
      <c r="W131" s="123" t="s">
        <v>59</v>
      </c>
      <c r="X131" s="208">
        <v>200</v>
      </c>
      <c r="Y131" s="264"/>
      <c r="Z131" s="491" t="s">
        <v>59</v>
      </c>
      <c r="AA131" s="417">
        <v>0.05</v>
      </c>
      <c r="AB131" s="272">
        <v>1.0099560000000001</v>
      </c>
      <c r="AC131" s="442"/>
      <c r="AD131" s="443"/>
      <c r="AE131" s="255">
        <v>0.185</v>
      </c>
      <c r="AF131" s="247"/>
      <c r="AG131" s="247"/>
      <c r="AH131" s="301">
        <v>0.94</v>
      </c>
      <c r="AI131" s="300"/>
      <c r="AJ131" s="145">
        <v>0.82699999999999996</v>
      </c>
      <c r="AK131" s="145"/>
      <c r="AL131" s="175"/>
      <c r="AM131" s="334">
        <v>1591</v>
      </c>
      <c r="AN131" s="117"/>
      <c r="AO131" s="335"/>
      <c r="AP131" s="235">
        <v>0.82399999999999995</v>
      </c>
      <c r="AQ131" s="145"/>
      <c r="AR131" s="175"/>
      <c r="AS131" s="235">
        <v>22.9</v>
      </c>
      <c r="AT131" s="145"/>
      <c r="AU131" s="175"/>
      <c r="AV131" s="310">
        <v>62.61</v>
      </c>
      <c r="AW131" s="146"/>
      <c r="AX131" s="311"/>
      <c r="AY131" s="235">
        <v>3.6480000000000001</v>
      </c>
      <c r="AZ131" s="145"/>
      <c r="BA131" s="175"/>
      <c r="BB131" s="334"/>
      <c r="BC131" s="117" t="s">
        <v>59</v>
      </c>
      <c r="BD131" s="118">
        <v>0.1</v>
      </c>
      <c r="BE131" s="235"/>
      <c r="BG131" s="184"/>
    </row>
    <row r="132" spans="1:59">
      <c r="A132" s="239">
        <v>45694</v>
      </c>
      <c r="B132" s="140">
        <v>45691</v>
      </c>
      <c r="C132" s="141">
        <v>0.44791666666666669</v>
      </c>
      <c r="D132" s="214">
        <v>5</v>
      </c>
      <c r="E132" s="159" t="s">
        <v>70</v>
      </c>
      <c r="F132" s="160" t="s">
        <v>71</v>
      </c>
      <c r="G132" s="160" t="s">
        <v>72</v>
      </c>
      <c r="H132" s="263"/>
      <c r="I132" s="133">
        <v>11</v>
      </c>
      <c r="J132" s="133">
        <v>3</v>
      </c>
      <c r="K132" s="263">
        <v>67.099999999999994</v>
      </c>
      <c r="N132" s="228" t="s">
        <v>322</v>
      </c>
      <c r="O132" s="184"/>
      <c r="Q132" s="133">
        <v>8.7200000000000006</v>
      </c>
      <c r="R132" s="209">
        <v>8.0000000000000071</v>
      </c>
      <c r="S132" s="158">
        <v>1966.6666666666667</v>
      </c>
      <c r="T132" s="96">
        <v>1</v>
      </c>
      <c r="U132" s="97">
        <v>20</v>
      </c>
      <c r="V132" s="123">
        <f>U132/T132*100</f>
        <v>2000</v>
      </c>
      <c r="W132" s="123"/>
      <c r="X132" s="207" t="s">
        <v>82</v>
      </c>
      <c r="Y132" s="264"/>
      <c r="Z132" s="491" t="s">
        <v>59</v>
      </c>
      <c r="AA132" s="417">
        <v>0.05</v>
      </c>
      <c r="AB132" s="272">
        <v>0.7385524</v>
      </c>
      <c r="AC132" s="442"/>
      <c r="AD132" s="443"/>
      <c r="AE132" s="255">
        <v>0.47</v>
      </c>
      <c r="AF132" s="247"/>
      <c r="AG132" s="247"/>
      <c r="AH132" s="301">
        <v>0.66999999999999993</v>
      </c>
      <c r="AI132" s="300"/>
      <c r="AJ132" s="145">
        <v>0.20100000000000001</v>
      </c>
      <c r="AK132" s="145"/>
      <c r="AL132" s="175"/>
      <c r="AM132" s="334">
        <v>229.9</v>
      </c>
      <c r="AN132" s="117"/>
      <c r="AO132" s="335"/>
      <c r="AP132" s="235">
        <v>0.21199999999999999</v>
      </c>
      <c r="AQ132" s="145"/>
      <c r="AR132" s="175"/>
      <c r="AS132" s="236"/>
      <c r="AT132" s="118" t="s">
        <v>59</v>
      </c>
      <c r="AU132" s="127">
        <v>0.1</v>
      </c>
      <c r="AV132" s="235">
        <v>17.09</v>
      </c>
      <c r="AW132" s="145"/>
      <c r="AX132" s="175"/>
      <c r="AY132" s="235">
        <v>1.4279999999999999</v>
      </c>
      <c r="AZ132" s="145"/>
      <c r="BA132" s="175"/>
      <c r="BB132" s="334"/>
      <c r="BC132" s="117" t="s">
        <v>59</v>
      </c>
      <c r="BD132" s="118">
        <v>0.1</v>
      </c>
      <c r="BE132" s="235"/>
      <c r="BG132" s="184"/>
    </row>
    <row r="133" spans="1:59">
      <c r="A133" s="239">
        <v>45695</v>
      </c>
      <c r="B133" s="140">
        <v>45691</v>
      </c>
      <c r="C133" s="141">
        <v>0.47916666666666669</v>
      </c>
      <c r="D133" s="214" t="s">
        <v>128</v>
      </c>
      <c r="H133" s="317"/>
      <c r="I133" s="275"/>
      <c r="J133" s="275"/>
      <c r="K133" s="521"/>
      <c r="L133" s="383" t="s">
        <v>59</v>
      </c>
      <c r="M133" s="518">
        <v>2</v>
      </c>
      <c r="N133" s="381" t="s">
        <v>321</v>
      </c>
      <c r="O133" s="520"/>
      <c r="T133" s="96"/>
      <c r="Y133" s="317"/>
      <c r="Z133" s="495"/>
      <c r="AA133" s="418"/>
      <c r="AB133" s="263"/>
      <c r="AD133" s="80"/>
      <c r="AE133" s="263"/>
      <c r="AH133" s="263"/>
      <c r="AI133" s="80"/>
      <c r="AJ133" s="118">
        <v>0.20100000000000001</v>
      </c>
      <c r="AK133" s="118"/>
      <c r="AL133" s="127"/>
      <c r="AM133" s="310">
        <v>229.9</v>
      </c>
      <c r="AN133" s="146"/>
      <c r="AO133" s="311"/>
      <c r="AP133" s="236">
        <v>0.21199999999999999</v>
      </c>
      <c r="AQ133" s="118"/>
      <c r="AR133" s="127"/>
      <c r="AS133" s="355"/>
      <c r="AT133" s="356" t="s">
        <v>59</v>
      </c>
      <c r="AU133" s="357">
        <v>0.1</v>
      </c>
      <c r="AV133" s="334">
        <v>17.09</v>
      </c>
      <c r="AW133" s="117"/>
      <c r="AX133" s="335"/>
      <c r="AY133" s="236">
        <v>1.4279999999999999</v>
      </c>
      <c r="AZ133" s="118"/>
      <c r="BA133" s="127"/>
      <c r="BB133" s="310"/>
      <c r="BC133" s="117" t="s">
        <v>59</v>
      </c>
      <c r="BD133" s="118">
        <v>0.1</v>
      </c>
      <c r="BE133" s="236"/>
      <c r="BG133" s="184"/>
    </row>
    <row r="134" spans="1:59">
      <c r="A134" s="386">
        <v>45713</v>
      </c>
      <c r="B134" s="180">
        <v>45715</v>
      </c>
      <c r="C134" s="181">
        <v>0.30208333333333331</v>
      </c>
      <c r="D134" s="226" t="s">
        <v>128</v>
      </c>
      <c r="E134" s="182"/>
      <c r="F134" s="182"/>
      <c r="G134" s="183"/>
      <c r="H134" s="263"/>
      <c r="K134" s="38"/>
      <c r="L134" s="216" t="s">
        <v>59</v>
      </c>
      <c r="M134" s="516">
        <v>2</v>
      </c>
      <c r="N134" s="228" t="s">
        <v>320</v>
      </c>
      <c r="O134" s="184"/>
      <c r="P134" s="137"/>
      <c r="Q134" s="137"/>
      <c r="R134" s="137"/>
      <c r="S134" s="225"/>
      <c r="T134" s="120"/>
      <c r="U134" s="121"/>
      <c r="V134" s="121"/>
      <c r="W134" s="121"/>
      <c r="X134" s="484"/>
      <c r="Y134" s="263"/>
      <c r="AA134" s="417"/>
      <c r="AB134" s="265"/>
      <c r="AC134" s="439"/>
      <c r="AD134" s="440"/>
      <c r="AE134" s="265"/>
      <c r="AF134" s="439"/>
      <c r="AG134" s="439"/>
      <c r="AH134" s="412"/>
      <c r="AI134" s="380"/>
      <c r="AJ134" s="172"/>
      <c r="AK134" s="172"/>
      <c r="AL134" s="174"/>
      <c r="AM134" s="339"/>
      <c r="AN134" s="124"/>
      <c r="AO134" s="340"/>
      <c r="AP134" s="315"/>
      <c r="AQ134" s="172"/>
      <c r="AR134" s="174"/>
      <c r="AS134" s="312"/>
      <c r="AT134" s="122"/>
      <c r="AU134" s="313"/>
      <c r="AV134" s="315"/>
      <c r="AW134" s="172"/>
      <c r="AX134" s="174"/>
      <c r="AY134" s="315"/>
      <c r="AZ134" s="172"/>
      <c r="BA134" s="174"/>
      <c r="BB134" s="339"/>
      <c r="BC134" s="124"/>
      <c r="BD134" s="124"/>
      <c r="BE134" s="234"/>
      <c r="BF134" s="182"/>
      <c r="BG134" s="183"/>
    </row>
    <row r="135" spans="1:59">
      <c r="A135" s="390">
        <v>45713</v>
      </c>
      <c r="B135" s="140">
        <v>45715</v>
      </c>
      <c r="C135" s="141">
        <v>0.3125</v>
      </c>
      <c r="D135" s="214"/>
      <c r="E135" s="133" t="s">
        <v>153</v>
      </c>
      <c r="F135" s="133" t="s">
        <v>154</v>
      </c>
      <c r="G135" s="184"/>
      <c r="H135" s="263"/>
      <c r="I135" s="133">
        <v>9.92</v>
      </c>
      <c r="J135" s="133">
        <v>6.1</v>
      </c>
      <c r="K135" s="263">
        <v>32.200000000000003</v>
      </c>
      <c r="N135" s="228" t="s">
        <v>318</v>
      </c>
      <c r="O135" s="184"/>
      <c r="Q135" s="118">
        <v>18.100000000000001</v>
      </c>
      <c r="R135" s="247">
        <v>23.200000000000113</v>
      </c>
      <c r="S135" s="223">
        <v>526666.66666666663</v>
      </c>
      <c r="T135" s="96">
        <v>0.01</v>
      </c>
      <c r="U135" s="97">
        <v>53</v>
      </c>
      <c r="V135" s="123">
        <f>U135/T135*100</f>
        <v>530000</v>
      </c>
      <c r="W135" s="123"/>
      <c r="X135" s="207" t="s">
        <v>82</v>
      </c>
      <c r="Y135" s="272">
        <v>0.72599999999999998</v>
      </c>
      <c r="AA135" s="417"/>
      <c r="AB135" s="272">
        <v>0.52098999999999995</v>
      </c>
      <c r="AC135" s="442"/>
      <c r="AD135" s="443"/>
      <c r="AE135" s="263">
        <v>6.75</v>
      </c>
      <c r="AH135" s="301">
        <v>0.82000000000000006</v>
      </c>
      <c r="AI135" s="300"/>
      <c r="AJ135" s="145"/>
      <c r="AK135" s="145"/>
      <c r="AL135" s="175"/>
      <c r="AM135" s="334"/>
      <c r="AN135" s="117"/>
      <c r="AO135" s="335"/>
      <c r="AP135" s="235"/>
      <c r="AQ135" s="145"/>
      <c r="AR135" s="175"/>
      <c r="AS135" s="236"/>
      <c r="AT135" s="118"/>
      <c r="AU135" s="127"/>
      <c r="AV135" s="235"/>
      <c r="AW135" s="145"/>
      <c r="AX135" s="175"/>
      <c r="AY135" s="235"/>
      <c r="AZ135" s="145"/>
      <c r="BA135" s="175"/>
      <c r="BB135" s="334"/>
      <c r="BC135" s="117"/>
      <c r="BD135" s="117"/>
      <c r="BE135" s="235"/>
      <c r="BG135" s="184"/>
    </row>
    <row r="136" spans="1:59">
      <c r="A136" s="390">
        <v>45713</v>
      </c>
      <c r="B136" s="140">
        <v>45715</v>
      </c>
      <c r="C136" s="141">
        <v>0.35416666666666669</v>
      </c>
      <c r="D136" s="214"/>
      <c r="E136" s="133" t="s">
        <v>153</v>
      </c>
      <c r="F136" s="133" t="s">
        <v>154</v>
      </c>
      <c r="G136" s="184"/>
      <c r="H136" s="263"/>
      <c r="I136" s="133">
        <v>9</v>
      </c>
      <c r="J136" s="133">
        <v>6.9</v>
      </c>
      <c r="K136" s="263">
        <v>36.9</v>
      </c>
      <c r="N136" s="228" t="s">
        <v>318</v>
      </c>
      <c r="O136" s="184"/>
      <c r="Q136" s="118">
        <v>26.4</v>
      </c>
      <c r="R136" s="247">
        <v>32.000000000000028</v>
      </c>
      <c r="S136" s="223">
        <v>460000</v>
      </c>
      <c r="T136" s="96">
        <v>0.01</v>
      </c>
      <c r="U136" s="97">
        <v>46</v>
      </c>
      <c r="V136" s="123">
        <f>U136/T136*100</f>
        <v>460000</v>
      </c>
      <c r="W136" s="123"/>
      <c r="X136" s="207" t="s">
        <v>82</v>
      </c>
      <c r="Y136" s="272">
        <v>0.97950000000000004</v>
      </c>
      <c r="AA136" s="417"/>
      <c r="AB136" s="272">
        <v>0.5990048</v>
      </c>
      <c r="AC136" s="442"/>
      <c r="AD136" s="443"/>
      <c r="AE136" s="263">
        <v>10.350000000000001</v>
      </c>
      <c r="AH136" s="301">
        <v>0.85499999999999998</v>
      </c>
      <c r="AI136" s="300"/>
      <c r="AJ136" s="145"/>
      <c r="AK136" s="145"/>
      <c r="AL136" s="175"/>
      <c r="AM136" s="334"/>
      <c r="AN136" s="117"/>
      <c r="AO136" s="335"/>
      <c r="AP136" s="235"/>
      <c r="AQ136" s="145"/>
      <c r="AR136" s="175"/>
      <c r="AS136" s="236"/>
      <c r="AT136" s="118"/>
      <c r="AU136" s="127"/>
      <c r="AV136" s="235"/>
      <c r="AW136" s="145"/>
      <c r="AX136" s="175"/>
      <c r="AY136" s="235"/>
      <c r="AZ136" s="145"/>
      <c r="BA136" s="175"/>
      <c r="BB136" s="334"/>
      <c r="BC136" s="117"/>
      <c r="BD136" s="117"/>
      <c r="BE136" s="235"/>
      <c r="BG136" s="184"/>
    </row>
    <row r="137" spans="1:59">
      <c r="A137" s="390">
        <v>45713</v>
      </c>
      <c r="B137" s="140">
        <v>45715</v>
      </c>
      <c r="C137" s="141">
        <v>0.39583333333333331</v>
      </c>
      <c r="D137" s="214"/>
      <c r="E137" s="133" t="s">
        <v>153</v>
      </c>
      <c r="F137" s="133" t="s">
        <v>154</v>
      </c>
      <c r="G137" s="184"/>
      <c r="H137" s="263"/>
      <c r="I137" s="133">
        <v>8.98</v>
      </c>
      <c r="J137" s="133">
        <v>7.7</v>
      </c>
      <c r="K137" s="263">
        <v>60.4</v>
      </c>
      <c r="N137" s="228" t="s">
        <v>318</v>
      </c>
      <c r="O137" s="184"/>
      <c r="Q137" s="118">
        <v>92.6</v>
      </c>
      <c r="R137" s="247">
        <v>93.777777777777828</v>
      </c>
      <c r="S137" s="223">
        <v>3366666.6666666665</v>
      </c>
      <c r="T137" s="96">
        <v>1E-3</v>
      </c>
      <c r="U137" s="97">
        <v>34</v>
      </c>
      <c r="V137" s="123">
        <f>U137/T137*100</f>
        <v>3400000</v>
      </c>
      <c r="W137" s="123"/>
      <c r="X137" s="207" t="s">
        <v>82</v>
      </c>
      <c r="Y137" s="272">
        <v>1.8294999999999999</v>
      </c>
      <c r="AA137" s="417"/>
      <c r="AB137" s="272">
        <v>0.7220704</v>
      </c>
      <c r="AC137" s="442"/>
      <c r="AD137" s="443"/>
      <c r="AE137" s="263">
        <v>11.05</v>
      </c>
      <c r="AH137" s="301">
        <v>1.05</v>
      </c>
      <c r="AI137" s="300"/>
      <c r="AJ137" s="145"/>
      <c r="AK137" s="145"/>
      <c r="AL137" s="175"/>
      <c r="AM137" s="334"/>
      <c r="AN137" s="117"/>
      <c r="AO137" s="335"/>
      <c r="AP137" s="235"/>
      <c r="AQ137" s="145"/>
      <c r="AR137" s="175"/>
      <c r="AS137" s="236"/>
      <c r="AT137" s="118"/>
      <c r="AU137" s="127"/>
      <c r="AV137" s="235"/>
      <c r="AW137" s="145"/>
      <c r="AX137" s="175"/>
      <c r="AY137" s="235"/>
      <c r="AZ137" s="145"/>
      <c r="BA137" s="175"/>
      <c r="BB137" s="334"/>
      <c r="BC137" s="117"/>
      <c r="BD137" s="117"/>
      <c r="BE137" s="235"/>
      <c r="BG137" s="184"/>
    </row>
    <row r="138" spans="1:59">
      <c r="A138" s="390">
        <v>45713</v>
      </c>
      <c r="B138" s="140">
        <v>45715</v>
      </c>
      <c r="C138" s="141">
        <v>0.40277777777777779</v>
      </c>
      <c r="D138" s="214" t="s">
        <v>128</v>
      </c>
      <c r="G138" s="184"/>
      <c r="H138" s="263"/>
      <c r="K138" s="263"/>
      <c r="N138" s="228" t="s">
        <v>318</v>
      </c>
      <c r="O138" s="184"/>
      <c r="R138" s="144"/>
      <c r="S138" s="223"/>
      <c r="T138" s="96"/>
      <c r="V138" s="123"/>
      <c r="W138" s="123"/>
      <c r="X138" s="103"/>
      <c r="Y138" s="263"/>
      <c r="AA138" s="417"/>
      <c r="AB138" s="263"/>
      <c r="AD138" s="80"/>
      <c r="AE138" s="263"/>
      <c r="AH138" s="354"/>
      <c r="AI138" s="228"/>
      <c r="AJ138" s="145"/>
      <c r="AK138" s="145"/>
      <c r="AL138" s="175"/>
      <c r="AM138" s="334"/>
      <c r="AN138" s="117"/>
      <c r="AO138" s="335"/>
      <c r="AP138" s="235"/>
      <c r="AQ138" s="145"/>
      <c r="AR138" s="175"/>
      <c r="AS138" s="236"/>
      <c r="AT138" s="118"/>
      <c r="AU138" s="127"/>
      <c r="AV138" s="235"/>
      <c r="AW138" s="145"/>
      <c r="AX138" s="175"/>
      <c r="AY138" s="235"/>
      <c r="AZ138" s="145"/>
      <c r="BA138" s="175"/>
      <c r="BB138" s="334"/>
      <c r="BC138" s="117"/>
      <c r="BD138" s="117"/>
      <c r="BE138" s="235"/>
      <c r="BG138" s="184"/>
    </row>
    <row r="139" spans="1:59">
      <c r="A139" s="390">
        <v>45713</v>
      </c>
      <c r="B139" s="140">
        <v>45715</v>
      </c>
      <c r="C139" s="141">
        <v>0.41666666666666669</v>
      </c>
      <c r="D139" s="214"/>
      <c r="E139" s="133" t="s">
        <v>153</v>
      </c>
      <c r="F139" s="133" t="s">
        <v>154</v>
      </c>
      <c r="G139" s="184"/>
      <c r="H139" s="263"/>
      <c r="I139" s="133">
        <v>9.23</v>
      </c>
      <c r="J139" s="133">
        <v>7.2</v>
      </c>
      <c r="K139" s="263">
        <v>69</v>
      </c>
      <c r="N139" s="228" t="s">
        <v>318</v>
      </c>
      <c r="O139" s="184"/>
      <c r="Q139" s="117">
        <v>208</v>
      </c>
      <c r="R139" s="247">
        <v>153.7777777777786</v>
      </c>
      <c r="S139" s="223">
        <v>836666.66666666663</v>
      </c>
      <c r="T139" s="96">
        <v>0.01</v>
      </c>
      <c r="U139" s="97">
        <v>84</v>
      </c>
      <c r="V139" s="123">
        <f>U139/T139*100</f>
        <v>840000</v>
      </c>
      <c r="W139" s="123" t="s">
        <v>78</v>
      </c>
      <c r="X139" s="206">
        <v>800000</v>
      </c>
      <c r="Y139" s="272">
        <v>1.7490000000000001</v>
      </c>
      <c r="AA139" s="417"/>
      <c r="AB139" s="272">
        <v>0.67921719999999997</v>
      </c>
      <c r="AC139" s="442"/>
      <c r="AD139" s="443"/>
      <c r="AE139" s="255">
        <v>10.75</v>
      </c>
      <c r="AF139" s="247"/>
      <c r="AG139" s="247"/>
      <c r="AH139" s="301">
        <v>1.2999999999999998</v>
      </c>
      <c r="AI139" s="300"/>
      <c r="AJ139" s="145"/>
      <c r="AK139" s="145"/>
      <c r="AL139" s="175"/>
      <c r="AM139" s="334"/>
      <c r="AN139" s="117"/>
      <c r="AO139" s="335"/>
      <c r="AP139" s="235"/>
      <c r="AQ139" s="145"/>
      <c r="AR139" s="175"/>
      <c r="AS139" s="236"/>
      <c r="AT139" s="118"/>
      <c r="AU139" s="127"/>
      <c r="AV139" s="235"/>
      <c r="AW139" s="145"/>
      <c r="AX139" s="175"/>
      <c r="AY139" s="235"/>
      <c r="AZ139" s="145"/>
      <c r="BA139" s="175"/>
      <c r="BB139" s="334"/>
      <c r="BC139" s="117"/>
      <c r="BD139" s="117"/>
      <c r="BE139" s="235"/>
      <c r="BG139" s="184"/>
    </row>
    <row r="140" spans="1:59">
      <c r="A140" s="390">
        <v>45713</v>
      </c>
      <c r="B140" s="140">
        <v>45715</v>
      </c>
      <c r="C140" s="141">
        <v>0.4375</v>
      </c>
      <c r="D140" s="214"/>
      <c r="E140" s="133" t="s">
        <v>153</v>
      </c>
      <c r="F140" s="133" t="s">
        <v>154</v>
      </c>
      <c r="G140" s="184"/>
      <c r="H140" s="263"/>
      <c r="I140" s="133">
        <v>9.1</v>
      </c>
      <c r="J140" s="133">
        <v>7.4</v>
      </c>
      <c r="K140" s="263">
        <v>76.3</v>
      </c>
      <c r="N140" s="228" t="s">
        <v>318</v>
      </c>
      <c r="O140" s="184"/>
      <c r="Q140" s="117">
        <v>236</v>
      </c>
      <c r="R140" s="247">
        <v>210.66666666666671</v>
      </c>
      <c r="S140" s="223">
        <v>2666666.6666666665</v>
      </c>
      <c r="T140" s="96">
        <v>1E-3</v>
      </c>
      <c r="U140" s="97">
        <v>27</v>
      </c>
      <c r="V140" s="123">
        <f>U140/T140*100</f>
        <v>2700000</v>
      </c>
      <c r="W140" s="123"/>
      <c r="X140" s="207" t="s">
        <v>82</v>
      </c>
      <c r="Y140" s="272">
        <v>1.8080000000000001</v>
      </c>
      <c r="AA140" s="417"/>
      <c r="AB140" s="272">
        <v>0.6097730400000001</v>
      </c>
      <c r="AC140" s="442"/>
      <c r="AD140" s="443"/>
      <c r="AE140" s="255">
        <v>9.6000000000000014</v>
      </c>
      <c r="AF140" s="247"/>
      <c r="AG140" s="247"/>
      <c r="AH140" s="301">
        <v>1.395</v>
      </c>
      <c r="AI140" s="300"/>
      <c r="AJ140" s="145"/>
      <c r="AK140" s="145"/>
      <c r="AL140" s="175"/>
      <c r="AM140" s="334"/>
      <c r="AN140" s="117"/>
      <c r="AO140" s="335"/>
      <c r="AP140" s="235"/>
      <c r="AQ140" s="145"/>
      <c r="AR140" s="175"/>
      <c r="AS140" s="236"/>
      <c r="AT140" s="118"/>
      <c r="AU140" s="127"/>
      <c r="AV140" s="235"/>
      <c r="AW140" s="145"/>
      <c r="AX140" s="175"/>
      <c r="AY140" s="235"/>
      <c r="AZ140" s="145"/>
      <c r="BA140" s="175"/>
      <c r="BB140" s="334"/>
      <c r="BC140" s="117"/>
      <c r="BD140" s="117"/>
      <c r="BE140" s="235"/>
      <c r="BG140" s="184"/>
    </row>
    <row r="141" spans="1:59">
      <c r="A141" s="390">
        <v>45713</v>
      </c>
      <c r="B141" s="140">
        <v>45715</v>
      </c>
      <c r="C141" s="141">
        <v>0.45833333333333331</v>
      </c>
      <c r="D141" s="214"/>
      <c r="E141" s="133" t="s">
        <v>153</v>
      </c>
      <c r="F141" s="133" t="s">
        <v>154</v>
      </c>
      <c r="G141" s="184"/>
      <c r="H141" s="263"/>
      <c r="I141" s="133">
        <v>9.1300000000000008</v>
      </c>
      <c r="J141" s="133">
        <v>7.3</v>
      </c>
      <c r="K141" s="263">
        <v>78</v>
      </c>
      <c r="N141" s="228" t="s">
        <v>318</v>
      </c>
      <c r="O141" s="184"/>
      <c r="Q141" s="117">
        <v>276</v>
      </c>
      <c r="R141" s="247">
        <v>196.88888888888891</v>
      </c>
      <c r="S141" s="223">
        <v>843333.33333333337</v>
      </c>
      <c r="T141" s="96">
        <v>0.01</v>
      </c>
      <c r="U141" s="97">
        <v>84</v>
      </c>
      <c r="V141" s="123">
        <f>U141/T141*100</f>
        <v>840000</v>
      </c>
      <c r="W141" s="123"/>
      <c r="X141" s="207" t="s">
        <v>82</v>
      </c>
      <c r="Y141" s="272">
        <v>1.252</v>
      </c>
      <c r="AA141" s="417"/>
      <c r="AB141" s="272">
        <v>0.59790600000000005</v>
      </c>
      <c r="AC141" s="442"/>
      <c r="AD141" s="443"/>
      <c r="AE141" s="255">
        <v>7.35</v>
      </c>
      <c r="AF141" s="247"/>
      <c r="AG141" s="247"/>
      <c r="AH141" s="301">
        <v>0.55000000000000004</v>
      </c>
      <c r="AI141" s="300"/>
      <c r="AJ141" s="145"/>
      <c r="AK141" s="145"/>
      <c r="AL141" s="175"/>
      <c r="AM141" s="334"/>
      <c r="AN141" s="117"/>
      <c r="AO141" s="335"/>
      <c r="AP141" s="235"/>
      <c r="AQ141" s="145"/>
      <c r="AR141" s="175"/>
      <c r="AS141" s="236"/>
      <c r="AT141" s="118"/>
      <c r="AU141" s="127"/>
      <c r="AV141" s="235"/>
      <c r="AW141" s="145"/>
      <c r="AX141" s="175"/>
      <c r="AY141" s="235"/>
      <c r="AZ141" s="145"/>
      <c r="BA141" s="175"/>
      <c r="BB141" s="334"/>
      <c r="BC141" s="117"/>
      <c r="BD141" s="117"/>
      <c r="BE141" s="235"/>
      <c r="BG141" s="184"/>
    </row>
    <row r="142" spans="1:59">
      <c r="A142" s="390">
        <v>45713</v>
      </c>
      <c r="B142" s="140">
        <v>45715</v>
      </c>
      <c r="C142" s="141">
        <v>0.47916666666666669</v>
      </c>
      <c r="D142" s="214"/>
      <c r="E142" s="133" t="s">
        <v>153</v>
      </c>
      <c r="F142" s="133" t="s">
        <v>154</v>
      </c>
      <c r="G142" s="184"/>
      <c r="H142" s="263"/>
      <c r="I142" s="133">
        <v>8.7200000000000006</v>
      </c>
      <c r="J142" s="133">
        <v>7.4</v>
      </c>
      <c r="K142" s="38"/>
      <c r="L142" s="216" t="s">
        <v>78</v>
      </c>
      <c r="M142" s="216">
        <v>99.7</v>
      </c>
      <c r="N142" s="519" t="s">
        <v>319</v>
      </c>
      <c r="O142" s="184"/>
      <c r="Q142" s="117">
        <v>266</v>
      </c>
      <c r="R142" s="247">
        <v>169.33333333333294</v>
      </c>
      <c r="S142" s="223">
        <v>873333.33333333337</v>
      </c>
      <c r="T142" s="96">
        <v>0.01</v>
      </c>
      <c r="U142" s="97">
        <v>87</v>
      </c>
      <c r="V142" s="123">
        <f>U142/T142*100</f>
        <v>870000</v>
      </c>
      <c r="W142" s="123" t="s">
        <v>78</v>
      </c>
      <c r="X142" s="206">
        <v>800000</v>
      </c>
      <c r="Y142" s="272">
        <v>0.9</v>
      </c>
      <c r="AA142" s="417"/>
      <c r="AB142" s="272">
        <v>0.48582839999999999</v>
      </c>
      <c r="AC142" s="442"/>
      <c r="AD142" s="443"/>
      <c r="AE142" s="255">
        <v>6.3</v>
      </c>
      <c r="AF142" s="247"/>
      <c r="AG142" s="247"/>
      <c r="AH142" s="301">
        <v>0.49</v>
      </c>
      <c r="AI142" s="300"/>
      <c r="AJ142" s="145"/>
      <c r="AK142" s="145"/>
      <c r="AL142" s="175"/>
      <c r="AM142" s="334"/>
      <c r="AN142" s="117"/>
      <c r="AO142" s="335"/>
      <c r="AP142" s="235"/>
      <c r="AQ142" s="145"/>
      <c r="AR142" s="175"/>
      <c r="AS142" s="236"/>
      <c r="AT142" s="118"/>
      <c r="AU142" s="127"/>
      <c r="AV142" s="235"/>
      <c r="AW142" s="145"/>
      <c r="AX142" s="175"/>
      <c r="AY142" s="235"/>
      <c r="AZ142" s="145"/>
      <c r="BA142" s="175"/>
      <c r="BB142" s="334"/>
      <c r="BC142" s="117"/>
      <c r="BD142" s="117"/>
      <c r="BE142" s="235"/>
      <c r="BG142" s="184"/>
    </row>
    <row r="143" spans="1:59">
      <c r="A143" s="390">
        <v>45713</v>
      </c>
      <c r="B143" s="140">
        <v>45715</v>
      </c>
      <c r="C143" s="141">
        <v>0.5</v>
      </c>
      <c r="D143" s="214"/>
      <c r="E143" s="133" t="s">
        <v>153</v>
      </c>
      <c r="F143" s="133" t="s">
        <v>154</v>
      </c>
      <c r="G143" s="184"/>
      <c r="H143" s="263"/>
      <c r="I143" s="133">
        <v>9.57</v>
      </c>
      <c r="J143" s="133">
        <v>7.4</v>
      </c>
      <c r="K143" s="263">
        <v>86</v>
      </c>
      <c r="N143" s="228" t="s">
        <v>318</v>
      </c>
      <c r="O143" s="228"/>
      <c r="Q143" s="117">
        <v>180</v>
      </c>
      <c r="R143" s="247">
        <v>132.44444444444417</v>
      </c>
      <c r="S143" s="158">
        <v>633333.33333333337</v>
      </c>
      <c r="T143" s="96">
        <v>0.01</v>
      </c>
      <c r="U143" s="97">
        <v>63</v>
      </c>
      <c r="V143" s="123">
        <f>U143/T143*100</f>
        <v>630000</v>
      </c>
      <c r="W143" s="123"/>
      <c r="X143" s="207" t="s">
        <v>82</v>
      </c>
      <c r="Y143" s="272">
        <v>0.73550000000000004</v>
      </c>
      <c r="AA143" s="417"/>
      <c r="AB143" s="272">
        <v>6.2350879999999997E-2</v>
      </c>
      <c r="AC143" s="442"/>
      <c r="AD143" s="443"/>
      <c r="AE143" s="255">
        <v>5.75</v>
      </c>
      <c r="AF143" s="247"/>
      <c r="AG143" s="247"/>
      <c r="AH143" s="301">
        <v>0.42</v>
      </c>
      <c r="AI143" s="300"/>
      <c r="AJ143" s="133"/>
      <c r="AK143" s="133"/>
      <c r="AL143" s="184"/>
      <c r="AM143" s="263"/>
      <c r="AN143" s="133"/>
      <c r="AO143" s="184"/>
      <c r="AP143" s="263"/>
      <c r="AQ143" s="133"/>
      <c r="AR143" s="184"/>
      <c r="AS143" s="354"/>
      <c r="AT143" s="216"/>
      <c r="AU143" s="228"/>
      <c r="AV143" s="263"/>
      <c r="AW143" s="133"/>
      <c r="AX143" s="184"/>
      <c r="AY143" s="263"/>
      <c r="AZ143" s="133"/>
      <c r="BA143" s="184"/>
      <c r="BB143" s="263"/>
      <c r="BC143" s="133"/>
      <c r="BD143" s="133"/>
      <c r="BE143" s="354"/>
      <c r="BG143" s="184"/>
    </row>
    <row r="144" spans="1:59">
      <c r="A144" s="390">
        <v>45713</v>
      </c>
      <c r="B144" s="140">
        <v>45715</v>
      </c>
      <c r="C144" s="141">
        <v>0.51041666666666663</v>
      </c>
      <c r="D144" s="214" t="s">
        <v>128</v>
      </c>
      <c r="G144" s="184"/>
      <c r="H144" s="263"/>
      <c r="K144" s="263"/>
      <c r="N144" s="228" t="s">
        <v>318</v>
      </c>
      <c r="O144" s="228"/>
      <c r="R144" s="144"/>
      <c r="S144" s="158"/>
      <c r="T144" s="96"/>
      <c r="V144" s="123"/>
      <c r="W144" s="123"/>
      <c r="X144" s="222"/>
      <c r="Y144" s="263"/>
      <c r="AA144" s="417"/>
      <c r="AB144" s="263"/>
      <c r="AD144" s="80"/>
      <c r="AE144" s="263"/>
      <c r="AH144" s="263"/>
      <c r="AI144" s="80"/>
      <c r="AJ144" s="133"/>
      <c r="AK144" s="133"/>
      <c r="AL144" s="184"/>
      <c r="AM144" s="263"/>
      <c r="AN144" s="133"/>
      <c r="AO144" s="184"/>
      <c r="AP144" s="263"/>
      <c r="AQ144" s="133"/>
      <c r="AR144" s="184"/>
      <c r="AS144" s="263"/>
      <c r="AT144" s="133"/>
      <c r="AU144" s="184"/>
      <c r="AV144" s="263"/>
      <c r="AW144" s="133"/>
      <c r="AX144" s="184"/>
      <c r="AY144" s="263"/>
      <c r="AZ144" s="133"/>
      <c r="BA144" s="184"/>
      <c r="BB144" s="263"/>
      <c r="BC144" s="133"/>
      <c r="BD144" s="133"/>
      <c r="BE144" s="263"/>
      <c r="BG144" s="184"/>
    </row>
    <row r="145" spans="1:59">
      <c r="A145" s="390">
        <v>45713</v>
      </c>
      <c r="B145" s="140">
        <v>45715</v>
      </c>
      <c r="C145" s="141">
        <v>0.54166666666666663</v>
      </c>
      <c r="D145" s="214"/>
      <c r="E145" s="133" t="s">
        <v>153</v>
      </c>
      <c r="F145" s="133" t="s">
        <v>154</v>
      </c>
      <c r="G145" s="184"/>
      <c r="H145" s="263"/>
      <c r="I145" s="133">
        <v>9.4600000000000009</v>
      </c>
      <c r="J145" s="133">
        <v>7.6</v>
      </c>
      <c r="K145" s="263">
        <v>41.7</v>
      </c>
      <c r="N145" s="228" t="s">
        <v>318</v>
      </c>
      <c r="O145" s="228"/>
      <c r="Q145" s="117">
        <v>126</v>
      </c>
      <c r="R145" s="144">
        <v>72.000000000000455</v>
      </c>
      <c r="S145" s="158">
        <v>323333.33333333331</v>
      </c>
      <c r="T145" s="96">
        <v>0.01</v>
      </c>
      <c r="U145" s="97">
        <v>32</v>
      </c>
      <c r="V145" s="123">
        <f>U145/T145*100</f>
        <v>320000</v>
      </c>
      <c r="W145" s="123"/>
      <c r="X145" s="207" t="s">
        <v>82</v>
      </c>
      <c r="Y145" s="272">
        <v>0.61149999999999993</v>
      </c>
      <c r="AA145" s="417"/>
      <c r="AB145" s="272">
        <v>8.7403519999999998E-2</v>
      </c>
      <c r="AC145" s="442"/>
      <c r="AD145" s="443"/>
      <c r="AE145" s="255">
        <v>5.9</v>
      </c>
      <c r="AF145" s="247"/>
      <c r="AG145" s="247"/>
      <c r="AH145" s="255">
        <v>0.36</v>
      </c>
      <c r="AI145" s="424"/>
      <c r="AJ145" s="133"/>
      <c r="AK145" s="133"/>
      <c r="AL145" s="184"/>
      <c r="AM145" s="263"/>
      <c r="AN145" s="133"/>
      <c r="AO145" s="184"/>
      <c r="AP145" s="263"/>
      <c r="AQ145" s="133"/>
      <c r="AR145" s="184"/>
      <c r="AS145" s="263"/>
      <c r="AT145" s="133"/>
      <c r="AU145" s="184"/>
      <c r="AV145" s="263"/>
      <c r="AW145" s="133"/>
      <c r="AX145" s="184"/>
      <c r="AY145" s="263"/>
      <c r="AZ145" s="133"/>
      <c r="BA145" s="184"/>
      <c r="BB145" s="263"/>
      <c r="BC145" s="133"/>
      <c r="BD145" s="133"/>
      <c r="BE145" s="263"/>
      <c r="BG145" s="184"/>
    </row>
    <row r="146" spans="1:59">
      <c r="A146" s="395">
        <v>45713</v>
      </c>
      <c r="B146" s="396">
        <v>45715</v>
      </c>
      <c r="C146" s="397">
        <v>0.58333333333333337</v>
      </c>
      <c r="D146" s="398"/>
      <c r="E146" s="275" t="s">
        <v>153</v>
      </c>
      <c r="F146" s="275" t="s">
        <v>154</v>
      </c>
      <c r="G146" s="318"/>
      <c r="H146" s="317"/>
      <c r="I146" s="275">
        <v>9.25</v>
      </c>
      <c r="J146" s="275">
        <v>8.6</v>
      </c>
      <c r="K146" s="317">
        <v>37.299999999999997</v>
      </c>
      <c r="L146" s="383"/>
      <c r="M146" s="518"/>
      <c r="N146" s="381" t="s">
        <v>318</v>
      </c>
      <c r="O146" s="381"/>
      <c r="P146" s="230"/>
      <c r="Q146" s="241">
        <v>89.5</v>
      </c>
      <c r="R146" s="176">
        <v>62.533333333333253</v>
      </c>
      <c r="S146" s="242">
        <v>153333.33333333334</v>
      </c>
      <c r="T146" s="248">
        <v>0.01</v>
      </c>
      <c r="U146" s="249">
        <v>15</v>
      </c>
      <c r="V146" s="251">
        <f>U146/T146*100</f>
        <v>150000</v>
      </c>
      <c r="W146" s="251" t="s">
        <v>59</v>
      </c>
      <c r="X146" s="252">
        <v>200000</v>
      </c>
      <c r="Y146" s="274">
        <v>0.57850000000000001</v>
      </c>
      <c r="Z146" s="495"/>
      <c r="AA146" s="418"/>
      <c r="AB146" s="274">
        <v>0.35617000000000004</v>
      </c>
      <c r="AC146" s="446"/>
      <c r="AD146" s="447"/>
      <c r="AE146" s="294">
        <v>5.75</v>
      </c>
      <c r="AF146" s="427"/>
      <c r="AG146" s="427"/>
      <c r="AH146" s="294">
        <v>0.33499999999999996</v>
      </c>
      <c r="AI146" s="428"/>
      <c r="AJ146" s="275"/>
      <c r="AK146" s="275"/>
      <c r="AL146" s="318"/>
      <c r="AM146" s="317"/>
      <c r="AN146" s="275"/>
      <c r="AO146" s="318"/>
      <c r="AP146" s="317"/>
      <c r="AQ146" s="275"/>
      <c r="AR146" s="318"/>
      <c r="AS146" s="358"/>
      <c r="AT146" s="230"/>
      <c r="AU146" s="359"/>
      <c r="AV146" s="358"/>
      <c r="AW146" s="230"/>
      <c r="AX146" s="359"/>
      <c r="AY146" s="358"/>
      <c r="AZ146" s="230"/>
      <c r="BA146" s="359"/>
      <c r="BB146" s="358"/>
      <c r="BC146" s="230"/>
      <c r="BD146" s="230"/>
      <c r="BE146" s="317"/>
      <c r="BF146" s="275"/>
      <c r="BG146" s="318"/>
    </row>
    <row r="147" spans="1:59">
      <c r="A147" s="386">
        <v>45750</v>
      </c>
      <c r="B147" s="180">
        <v>45750</v>
      </c>
      <c r="C147" s="181">
        <v>0.30902777777777779</v>
      </c>
      <c r="D147" s="226" t="s">
        <v>128</v>
      </c>
      <c r="E147" s="182"/>
      <c r="F147" s="182"/>
      <c r="G147" s="183"/>
      <c r="H147" s="273"/>
      <c r="I147" s="182"/>
      <c r="J147" s="183"/>
      <c r="K147" s="182"/>
      <c r="L147" s="227"/>
      <c r="M147" s="522"/>
      <c r="N147" s="380"/>
      <c r="O147" s="133"/>
      <c r="S147" s="158"/>
      <c r="X147" s="222"/>
      <c r="Y147" s="134"/>
      <c r="AB147" s="134"/>
      <c r="AC147"/>
      <c r="AD147"/>
      <c r="AE147" s="134"/>
      <c r="AF147"/>
      <c r="AG147"/>
      <c r="AH147" s="134"/>
      <c r="AI147"/>
    </row>
    <row r="148" spans="1:59">
      <c r="A148" s="390">
        <v>45750</v>
      </c>
      <c r="B148" s="140">
        <v>45750</v>
      </c>
      <c r="C148" s="141">
        <v>0.31597222222222221</v>
      </c>
      <c r="D148" s="214">
        <v>1</v>
      </c>
      <c r="E148" s="133" t="s">
        <v>480</v>
      </c>
      <c r="F148" s="133" t="s">
        <v>481</v>
      </c>
      <c r="G148" s="184"/>
      <c r="H148" s="263"/>
      <c r="I148" s="133">
        <v>10.54</v>
      </c>
      <c r="J148" s="184">
        <v>7.6</v>
      </c>
      <c r="N148" s="228"/>
      <c r="O148" s="133"/>
      <c r="S148" s="158"/>
      <c r="X148" s="222"/>
      <c r="Y148" s="134"/>
      <c r="AB148" s="134"/>
      <c r="AC148"/>
      <c r="AD148"/>
      <c r="AE148" s="134"/>
      <c r="AF148"/>
      <c r="AG148"/>
      <c r="AH148" s="134"/>
      <c r="AI148"/>
    </row>
    <row r="149" spans="1:59">
      <c r="A149" s="390">
        <v>45750</v>
      </c>
      <c r="B149" s="140">
        <v>45750</v>
      </c>
      <c r="C149" s="141">
        <v>0.32291666666666669</v>
      </c>
      <c r="D149" s="594" t="s">
        <v>483</v>
      </c>
      <c r="E149" s="133" t="s">
        <v>480</v>
      </c>
      <c r="F149" s="133" t="s">
        <v>481</v>
      </c>
      <c r="G149" s="184"/>
      <c r="H149" s="263"/>
      <c r="I149" s="598">
        <v>9.99</v>
      </c>
      <c r="J149" s="599">
        <v>9.3000000000000007</v>
      </c>
      <c r="N149" s="228"/>
      <c r="O149" s="133"/>
      <c r="S149" s="158"/>
      <c r="X149" s="222"/>
      <c r="Y149" s="134"/>
      <c r="AB149" s="134"/>
      <c r="AC149"/>
      <c r="AD149"/>
      <c r="AE149" s="134"/>
      <c r="AF149"/>
      <c r="AG149"/>
      <c r="AH149" s="134"/>
      <c r="AI149"/>
    </row>
    <row r="150" spans="1:59">
      <c r="A150" s="390">
        <v>45750</v>
      </c>
      <c r="B150" s="140">
        <v>45750</v>
      </c>
      <c r="C150" s="141">
        <v>0.34722222222222221</v>
      </c>
      <c r="D150" s="214">
        <v>2</v>
      </c>
      <c r="E150" s="133" t="s">
        <v>480</v>
      </c>
      <c r="F150" s="133" t="s">
        <v>481</v>
      </c>
      <c r="G150" s="184"/>
      <c r="H150" s="263"/>
      <c r="I150" s="133">
        <v>10.52</v>
      </c>
      <c r="J150" s="184">
        <v>7.7</v>
      </c>
      <c r="N150" s="228"/>
      <c r="O150" s="133"/>
      <c r="S150" s="158"/>
      <c r="X150" s="222"/>
      <c r="Y150" s="134"/>
      <c r="AB150" s="134"/>
      <c r="AC150"/>
      <c r="AD150"/>
      <c r="AE150" s="134"/>
      <c r="AF150"/>
      <c r="AG150"/>
      <c r="AH150" s="134"/>
      <c r="AI150"/>
    </row>
    <row r="151" spans="1:59">
      <c r="A151" s="390">
        <v>45750</v>
      </c>
      <c r="B151" s="140">
        <v>45750</v>
      </c>
      <c r="C151" s="141">
        <v>0.3611111111111111</v>
      </c>
      <c r="D151" s="594" t="s">
        <v>484</v>
      </c>
      <c r="E151" s="133" t="s">
        <v>480</v>
      </c>
      <c r="F151" s="133" t="s">
        <v>481</v>
      </c>
      <c r="G151" s="184"/>
      <c r="H151" s="263"/>
      <c r="I151" s="598">
        <v>10.039999999999999</v>
      </c>
      <c r="J151" s="599">
        <v>10.199999999999999</v>
      </c>
      <c r="N151" s="228"/>
      <c r="O151" s="133"/>
      <c r="S151" s="158"/>
      <c r="X151" s="222"/>
      <c r="Y151" s="134"/>
      <c r="AB151" s="134"/>
      <c r="AC151"/>
      <c r="AD151"/>
      <c r="AE151" s="134"/>
      <c r="AF151"/>
      <c r="AG151"/>
      <c r="AH151" s="134"/>
      <c r="AI151"/>
    </row>
    <row r="152" spans="1:59">
      <c r="A152" s="390">
        <v>45750</v>
      </c>
      <c r="B152" s="140">
        <v>45750</v>
      </c>
      <c r="C152" s="141">
        <v>0.37847222222222221</v>
      </c>
      <c r="D152" s="214">
        <v>3</v>
      </c>
      <c r="E152" s="133" t="s">
        <v>480</v>
      </c>
      <c r="F152" s="133" t="s">
        <v>481</v>
      </c>
      <c r="G152" s="184"/>
      <c r="H152" s="263"/>
      <c r="I152" s="595">
        <v>10.86</v>
      </c>
      <c r="J152" s="519">
        <v>12.2</v>
      </c>
      <c r="N152" s="228"/>
      <c r="O152" s="133"/>
      <c r="S152" s="158"/>
      <c r="X152" s="222"/>
      <c r="Y152" s="134"/>
      <c r="AB152" s="134"/>
      <c r="AC152"/>
      <c r="AD152"/>
      <c r="AE152" s="134"/>
      <c r="AF152"/>
      <c r="AG152"/>
      <c r="AH152" s="134"/>
      <c r="AI152"/>
    </row>
    <row r="153" spans="1:59">
      <c r="A153" s="390">
        <v>45750</v>
      </c>
      <c r="B153" s="140">
        <v>45750</v>
      </c>
      <c r="C153" s="141">
        <v>0.38541666666666669</v>
      </c>
      <c r="D153" s="214"/>
      <c r="G153" s="184"/>
      <c r="H153" s="263"/>
      <c r="I153" s="595"/>
      <c r="J153" s="519"/>
      <c r="N153" s="228"/>
      <c r="O153" s="133"/>
      <c r="S153" s="158"/>
      <c r="X153" s="222"/>
      <c r="Y153" s="134"/>
      <c r="AB153" s="134"/>
      <c r="AC153"/>
      <c r="AD153"/>
      <c r="AE153" s="134"/>
      <c r="AF153"/>
      <c r="AG153"/>
      <c r="AH153" s="134"/>
      <c r="AI153"/>
    </row>
    <row r="154" spans="1:59">
      <c r="A154" s="390">
        <v>45750</v>
      </c>
      <c r="B154" s="140">
        <v>45750</v>
      </c>
      <c r="C154" s="141">
        <v>0.40972222222222221</v>
      </c>
      <c r="D154" s="214">
        <v>4</v>
      </c>
      <c r="E154" s="133" t="s">
        <v>480</v>
      </c>
      <c r="F154" s="133" t="s">
        <v>481</v>
      </c>
      <c r="G154" s="184"/>
      <c r="H154" s="263"/>
      <c r="I154" s="133">
        <v>10.53</v>
      </c>
      <c r="J154" s="184">
        <v>8.1</v>
      </c>
      <c r="N154" s="228"/>
      <c r="O154" s="133"/>
      <c r="S154" s="158"/>
      <c r="X154" s="222"/>
      <c r="Y154" s="134"/>
      <c r="AB154" s="134"/>
      <c r="AC154"/>
      <c r="AD154"/>
      <c r="AE154" s="134"/>
      <c r="AF154"/>
      <c r="AG154"/>
      <c r="AH154" s="134"/>
      <c r="AI154"/>
    </row>
    <row r="155" spans="1:59">
      <c r="A155" s="390">
        <v>45750</v>
      </c>
      <c r="B155" s="140">
        <v>45750</v>
      </c>
      <c r="C155" s="141">
        <v>0.44097222222222221</v>
      </c>
      <c r="D155" s="214">
        <v>5</v>
      </c>
      <c r="E155" s="133" t="s">
        <v>480</v>
      </c>
      <c r="F155" s="133" t="s">
        <v>481</v>
      </c>
      <c r="G155" s="184"/>
      <c r="H155" s="263"/>
      <c r="I155" s="133">
        <v>10.6</v>
      </c>
      <c r="J155" s="184">
        <v>8</v>
      </c>
      <c r="N155" s="228"/>
      <c r="O155" s="133"/>
      <c r="S155" s="158"/>
      <c r="X155" s="222"/>
      <c r="Y155" s="134"/>
      <c r="AB155" s="134"/>
      <c r="AC155"/>
      <c r="AD155"/>
      <c r="AE155" s="134"/>
      <c r="AF155"/>
      <c r="AG155"/>
      <c r="AH155" s="134"/>
      <c r="AI155"/>
    </row>
    <row r="156" spans="1:59">
      <c r="A156" s="390">
        <v>45750</v>
      </c>
      <c r="B156" s="140">
        <v>45750</v>
      </c>
      <c r="C156" s="141">
        <v>0.47222222222222221</v>
      </c>
      <c r="D156" s="214">
        <v>6</v>
      </c>
      <c r="E156" s="133" t="s">
        <v>480</v>
      </c>
      <c r="F156" s="133" t="s">
        <v>481</v>
      </c>
      <c r="G156" s="184"/>
      <c r="H156" s="263"/>
      <c r="I156" s="133">
        <v>10.37</v>
      </c>
      <c r="J156" s="184">
        <v>8.4</v>
      </c>
      <c r="N156" s="228"/>
      <c r="O156" s="133"/>
      <c r="S156" s="158"/>
      <c r="X156" s="222"/>
      <c r="Y156" s="134"/>
      <c r="AB156" s="134"/>
      <c r="AC156"/>
      <c r="AD156"/>
      <c r="AE156" s="134"/>
      <c r="AF156"/>
      <c r="AG156"/>
      <c r="AH156" s="134"/>
      <c r="AI156"/>
    </row>
    <row r="157" spans="1:59">
      <c r="A157" s="390">
        <v>45750</v>
      </c>
      <c r="B157" s="140">
        <v>45750</v>
      </c>
      <c r="C157" s="141">
        <v>0.50347222222222221</v>
      </c>
      <c r="D157" s="214">
        <v>7</v>
      </c>
      <c r="E157" s="133" t="s">
        <v>480</v>
      </c>
      <c r="F157" s="133" t="s">
        <v>481</v>
      </c>
      <c r="G157" s="184"/>
      <c r="H157" s="263"/>
      <c r="I157" s="133">
        <v>10.53</v>
      </c>
      <c r="J157" s="184">
        <v>7.9</v>
      </c>
      <c r="N157" s="228"/>
      <c r="O157" s="133"/>
      <c r="S157" s="158"/>
      <c r="X157" s="222"/>
      <c r="Y157" s="134"/>
      <c r="AB157" s="134"/>
      <c r="AC157"/>
      <c r="AD157"/>
      <c r="AE157" s="134"/>
      <c r="AF157"/>
      <c r="AG157"/>
      <c r="AH157" s="134"/>
      <c r="AI157"/>
    </row>
    <row r="158" spans="1:59">
      <c r="A158" s="395">
        <v>45750</v>
      </c>
      <c r="B158" s="396">
        <v>45750</v>
      </c>
      <c r="C158" s="397"/>
      <c r="D158" s="596" t="s">
        <v>482</v>
      </c>
      <c r="E158" s="275"/>
      <c r="F158" s="275"/>
      <c r="G158" s="318"/>
      <c r="H158" s="317"/>
      <c r="I158" s="275"/>
      <c r="J158" s="318"/>
      <c r="K158" s="275"/>
      <c r="L158" s="383"/>
      <c r="M158" s="518"/>
      <c r="N158" s="381"/>
      <c r="O158" s="133"/>
      <c r="S158" s="158"/>
      <c r="X158" s="222"/>
      <c r="Y158" s="134"/>
      <c r="AB158" s="134"/>
      <c r="AC158"/>
      <c r="AD158"/>
      <c r="AE158" s="134"/>
      <c r="AF158"/>
      <c r="AG158"/>
      <c r="AH158" s="134"/>
      <c r="AI158"/>
    </row>
    <row r="159" spans="1:59">
      <c r="A159" s="597"/>
      <c r="B159" s="140"/>
      <c r="C159" s="141"/>
      <c r="D159" s="594"/>
      <c r="N159" s="216"/>
      <c r="O159" s="133"/>
      <c r="S159" s="158"/>
      <c r="X159" s="222"/>
      <c r="Y159" s="134"/>
      <c r="AB159" s="134"/>
      <c r="AC159"/>
      <c r="AD159"/>
      <c r="AE159" s="134"/>
      <c r="AF159"/>
      <c r="AG159"/>
      <c r="AH159" s="134"/>
      <c r="AI159"/>
    </row>
    <row r="160" spans="1:59">
      <c r="A160" s="597"/>
      <c r="B160" s="140"/>
      <c r="C160" s="141"/>
      <c r="D160" s="594"/>
      <c r="N160" s="216"/>
      <c r="O160" s="133"/>
      <c r="S160" s="158"/>
      <c r="X160" s="222"/>
      <c r="Y160" s="134"/>
      <c r="AB160" s="134"/>
      <c r="AC160"/>
      <c r="AD160"/>
      <c r="AE160" s="134"/>
      <c r="AF160"/>
      <c r="AG160"/>
      <c r="AH160" s="134"/>
      <c r="AI160"/>
    </row>
    <row r="161" spans="1:56">
      <c r="A161" s="597"/>
      <c r="B161" s="140"/>
      <c r="C161" s="141"/>
      <c r="D161" s="594"/>
      <c r="N161" s="216"/>
      <c r="O161" s="133"/>
      <c r="S161" s="158"/>
      <c r="X161" s="222"/>
      <c r="Y161" s="134"/>
      <c r="AB161" s="134"/>
      <c r="AC161"/>
      <c r="AD161"/>
      <c r="AE161" s="134"/>
      <c r="AF161"/>
      <c r="AG161"/>
      <c r="AH161" s="134"/>
      <c r="AI161"/>
    </row>
    <row r="162" spans="1:56">
      <c r="A162" s="597"/>
      <c r="B162" s="140"/>
      <c r="C162" s="141"/>
      <c r="D162" s="594"/>
      <c r="N162" s="216"/>
      <c r="O162" s="133"/>
      <c r="S162" s="158"/>
      <c r="X162" s="222"/>
      <c r="Y162" s="134"/>
      <c r="AB162" s="134"/>
      <c r="AC162"/>
      <c r="AD162"/>
      <c r="AE162" s="134"/>
      <c r="AF162"/>
      <c r="AG162"/>
      <c r="AH162" s="134"/>
      <c r="AI162"/>
    </row>
    <row r="163" spans="1:56">
      <c r="S163" s="158"/>
      <c r="T163" s="250"/>
      <c r="U163" s="250"/>
      <c r="V163" s="250"/>
      <c r="W163" s="250"/>
      <c r="X163" s="486"/>
      <c r="Y163" s="134"/>
      <c r="AB163" s="134"/>
      <c r="AC163"/>
      <c r="AD163"/>
      <c r="AE163" s="134"/>
      <c r="AF163"/>
      <c r="AG163"/>
      <c r="AH163" s="134"/>
      <c r="AI163"/>
      <c r="AM163" s="133"/>
      <c r="AN163" s="133"/>
      <c r="AO163" s="133"/>
      <c r="AP163" s="133"/>
      <c r="AQ163" s="133"/>
      <c r="AR163" s="133"/>
      <c r="AS163" s="133"/>
      <c r="AT163" s="133"/>
      <c r="AU163" s="133"/>
      <c r="AV163" s="133"/>
      <c r="AW163" s="133"/>
      <c r="AX163" s="133"/>
      <c r="AY163" s="133"/>
      <c r="AZ163" s="133"/>
      <c r="BA163" s="133"/>
      <c r="BB163" s="133"/>
      <c r="BC163" s="133"/>
      <c r="BD163" s="133"/>
    </row>
    <row r="164" spans="1:56" ht="18">
      <c r="A164" s="240" t="s">
        <v>155</v>
      </c>
      <c r="E164" s="131" t="s">
        <v>156</v>
      </c>
      <c r="F164" s="186"/>
      <c r="G164" s="186"/>
      <c r="H164" s="186"/>
      <c r="N164" s="185" t="s">
        <v>479</v>
      </c>
      <c r="Y164" s="133" t="s">
        <v>157</v>
      </c>
      <c r="AB164" s="133" t="s">
        <v>158</v>
      </c>
      <c r="AE164" s="133" t="s">
        <v>159</v>
      </c>
      <c r="AH164" s="133" t="s">
        <v>160</v>
      </c>
    </row>
    <row r="165" spans="1:56">
      <c r="E165" s="187"/>
      <c r="N165" s="185" t="s">
        <v>317</v>
      </c>
    </row>
    <row r="166" spans="1:56">
      <c r="E166" s="185" t="s">
        <v>161</v>
      </c>
      <c r="N166" s="185" t="s">
        <v>316</v>
      </c>
      <c r="T166" s="185" t="s">
        <v>162</v>
      </c>
      <c r="AH166" s="185" t="s">
        <v>163</v>
      </c>
      <c r="AI166" s="460"/>
    </row>
    <row r="167" spans="1:56">
      <c r="N167" s="593" t="s">
        <v>315</v>
      </c>
      <c r="O167" s="460"/>
      <c r="T167" s="185" t="s">
        <v>164</v>
      </c>
      <c r="AH167" s="185" t="s">
        <v>165</v>
      </c>
      <c r="AI167" s="460"/>
    </row>
    <row r="168" spans="1:56">
      <c r="E168" s="185" t="s">
        <v>485</v>
      </c>
      <c r="N168" s="517" t="s">
        <v>314</v>
      </c>
      <c r="O168" s="460"/>
      <c r="T168" s="185" t="s">
        <v>166</v>
      </c>
      <c r="AH168" s="185" t="s">
        <v>167</v>
      </c>
      <c r="AI168" s="460"/>
    </row>
    <row r="169" spans="1:56">
      <c r="N169" s="460" t="s">
        <v>313</v>
      </c>
      <c r="O169" s="185"/>
      <c r="T169" s="185" t="s">
        <v>168</v>
      </c>
    </row>
    <row r="170" spans="1:56">
      <c r="N170" s="185" t="s">
        <v>312</v>
      </c>
      <c r="O170" s="185"/>
      <c r="T170" s="185" t="s">
        <v>169</v>
      </c>
    </row>
    <row r="171" spans="1:56">
      <c r="K171" s="1"/>
      <c r="N171" s="460" t="s">
        <v>311</v>
      </c>
      <c r="O171" s="185"/>
      <c r="T171" s="185" t="s">
        <v>170</v>
      </c>
    </row>
    <row r="172" spans="1:56">
      <c r="O172" s="517"/>
    </row>
    <row r="173" spans="1:56">
      <c r="O173" s="185"/>
      <c r="AH173" s="185" t="s">
        <v>171</v>
      </c>
      <c r="AI173" s="460"/>
    </row>
    <row r="174" spans="1:56">
      <c r="N174"/>
      <c r="O174" s="460"/>
      <c r="AH174" s="185" t="s">
        <v>172</v>
      </c>
      <c r="AI174" s="460"/>
    </row>
    <row r="175" spans="1:56">
      <c r="O175" s="133"/>
      <c r="AH175" s="188" t="s">
        <v>173</v>
      </c>
      <c r="AI175" s="461"/>
    </row>
    <row r="176" spans="1:56">
      <c r="N176" s="1"/>
      <c r="O176" s="133"/>
      <c r="AH176" s="188" t="s">
        <v>174</v>
      </c>
      <c r="AI176" s="461"/>
    </row>
    <row r="177" spans="14:35">
      <c r="N177" s="185"/>
      <c r="O177" s="133"/>
      <c r="AH177" s="188" t="s">
        <v>175</v>
      </c>
      <c r="AI177" s="461"/>
    </row>
    <row r="178" spans="14:35">
      <c r="N178" s="185"/>
      <c r="O178" s="133"/>
      <c r="AH178" s="203" t="s">
        <v>176</v>
      </c>
      <c r="AI178" s="203"/>
    </row>
    <row r="179" spans="14:35">
      <c r="N179" s="185"/>
      <c r="O179" s="133"/>
    </row>
    <row r="180" spans="14:35">
      <c r="N180" s="517"/>
      <c r="O180" s="133"/>
    </row>
    <row r="181" spans="14:35">
      <c r="N181" s="460"/>
      <c r="O181" s="133"/>
    </row>
    <row r="182" spans="14:35">
      <c r="N182" s="185"/>
      <c r="O182" s="133"/>
    </row>
  </sheetData>
  <autoFilter ref="A1:BH146" xr:uid="{F3A1D9EC-70A1-46A4-A242-9CE017559816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EC8F-0A35-4212-94E1-40F87DF36EC5}">
  <dimension ref="A1:S17"/>
  <sheetViews>
    <sheetView workbookViewId="0">
      <selection activeCell="N19" sqref="N19"/>
    </sheetView>
  </sheetViews>
  <sheetFormatPr defaultRowHeight="14.4"/>
  <cols>
    <col min="1" max="1" width="12.5546875" customWidth="1"/>
    <col min="2" max="2" width="11.77734375" customWidth="1"/>
    <col min="3" max="11" width="5.77734375" customWidth="1"/>
    <col min="12" max="12" width="10.21875" customWidth="1"/>
  </cols>
  <sheetData>
    <row r="1" spans="1:19" ht="18">
      <c r="A1" s="63" t="s">
        <v>177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9" ht="15.6">
      <c r="A2" s="192"/>
      <c r="B2" s="192"/>
      <c r="D2" s="192"/>
      <c r="E2" s="192"/>
      <c r="F2" s="192"/>
      <c r="G2" s="192"/>
      <c r="H2" s="192"/>
      <c r="I2" s="192"/>
      <c r="J2" s="192"/>
      <c r="K2" s="192"/>
    </row>
    <row r="3" spans="1:19" ht="15.6">
      <c r="A3" s="192"/>
      <c r="B3" s="192"/>
      <c r="C3" s="193" t="s">
        <v>178</v>
      </c>
      <c r="D3" s="194"/>
      <c r="E3" s="194"/>
      <c r="F3" s="194"/>
      <c r="G3" s="194"/>
      <c r="H3" s="194"/>
      <c r="I3" s="194"/>
      <c r="J3" s="194"/>
      <c r="K3" s="195"/>
    </row>
    <row r="4" spans="1:19" ht="15.6">
      <c r="A4" s="196" t="s">
        <v>179</v>
      </c>
      <c r="B4" s="196" t="s">
        <v>180</v>
      </c>
      <c r="C4" s="196">
        <v>0</v>
      </c>
      <c r="D4" s="196">
        <v>1</v>
      </c>
      <c r="E4" s="196">
        <v>2</v>
      </c>
      <c r="F4" s="196">
        <v>3</v>
      </c>
      <c r="G4" s="196">
        <v>4</v>
      </c>
      <c r="H4" s="196">
        <v>5</v>
      </c>
      <c r="I4" s="196">
        <v>6</v>
      </c>
      <c r="J4" s="196">
        <v>7</v>
      </c>
      <c r="K4" s="196" t="s">
        <v>181</v>
      </c>
      <c r="L4" s="190" t="s">
        <v>182</v>
      </c>
      <c r="M4" s="75"/>
      <c r="N4" s="86" t="s">
        <v>183</v>
      </c>
      <c r="O4" s="75"/>
      <c r="P4" s="75"/>
      <c r="Q4" s="75"/>
      <c r="R4" s="75"/>
      <c r="S4" s="75"/>
    </row>
    <row r="5" spans="1:19" ht="15.6">
      <c r="A5" s="197" t="s">
        <v>184</v>
      </c>
      <c r="B5" s="198">
        <v>45147</v>
      </c>
      <c r="C5" s="201"/>
      <c r="D5" s="201"/>
      <c r="E5" s="202">
        <v>45145</v>
      </c>
      <c r="F5" s="202"/>
      <c r="G5" s="201"/>
      <c r="H5" s="201"/>
      <c r="I5" s="201"/>
      <c r="J5" s="201"/>
      <c r="K5" s="199"/>
      <c r="L5" s="191"/>
      <c r="N5" t="s">
        <v>185</v>
      </c>
    </row>
    <row r="6" spans="1:19" ht="15.6">
      <c r="A6" s="197" t="s">
        <v>184</v>
      </c>
      <c r="B6" s="198">
        <v>45203</v>
      </c>
      <c r="C6" s="201"/>
      <c r="D6" s="201"/>
      <c r="E6" s="202"/>
      <c r="F6" s="201"/>
      <c r="G6" s="201"/>
      <c r="H6" s="201"/>
      <c r="I6" s="201"/>
      <c r="J6" s="201"/>
      <c r="K6" s="204">
        <v>45187</v>
      </c>
      <c r="L6" s="191" t="s">
        <v>186</v>
      </c>
      <c r="N6" t="s">
        <v>187</v>
      </c>
      <c r="S6" s="203"/>
    </row>
    <row r="7" spans="1:19" ht="15.6">
      <c r="A7" s="197" t="s">
        <v>184</v>
      </c>
      <c r="B7" s="198">
        <v>45244</v>
      </c>
      <c r="C7" s="201"/>
      <c r="D7" s="201"/>
      <c r="E7" s="202"/>
      <c r="F7" s="201"/>
      <c r="G7" s="201"/>
      <c r="H7" s="202">
        <v>45239</v>
      </c>
      <c r="I7" s="201"/>
      <c r="J7" s="201"/>
      <c r="K7" s="199"/>
      <c r="L7" s="191" t="s">
        <v>188</v>
      </c>
      <c r="N7" t="s">
        <v>189</v>
      </c>
    </row>
    <row r="8" spans="1:19" ht="15.6">
      <c r="A8" s="197" t="s">
        <v>190</v>
      </c>
      <c r="B8" s="198">
        <v>45365</v>
      </c>
      <c r="C8" s="201"/>
      <c r="D8" s="201"/>
      <c r="E8" s="202"/>
      <c r="F8" s="201"/>
      <c r="G8" s="202">
        <v>45361</v>
      </c>
      <c r="H8" s="201"/>
      <c r="I8" s="201"/>
      <c r="J8" s="201"/>
      <c r="K8" s="199"/>
      <c r="L8" s="191" t="s">
        <v>191</v>
      </c>
      <c r="N8" s="203" t="s">
        <v>192</v>
      </c>
    </row>
    <row r="9" spans="1:19" ht="15.6">
      <c r="A9" s="197" t="s">
        <v>193</v>
      </c>
      <c r="B9" s="198">
        <v>45440</v>
      </c>
      <c r="C9" s="201"/>
      <c r="D9" s="202">
        <v>45439</v>
      </c>
      <c r="E9" s="202"/>
      <c r="F9" s="201"/>
      <c r="G9" s="201"/>
      <c r="H9" s="201"/>
      <c r="I9" s="201"/>
      <c r="J9" s="201"/>
      <c r="K9" s="199"/>
      <c r="L9" s="191"/>
      <c r="N9" t="s">
        <v>194</v>
      </c>
    </row>
    <row r="10" spans="1:19" ht="15.6">
      <c r="A10" s="197" t="s">
        <v>190</v>
      </c>
      <c r="B10" s="198">
        <v>45461</v>
      </c>
      <c r="C10" s="202">
        <v>45461</v>
      </c>
      <c r="D10" s="201"/>
      <c r="E10" s="202"/>
      <c r="F10" s="201"/>
      <c r="G10" s="201"/>
      <c r="H10" s="201"/>
      <c r="I10" s="201"/>
      <c r="J10" s="201"/>
      <c r="K10" s="202">
        <v>45817</v>
      </c>
      <c r="L10" s="191"/>
      <c r="N10" t="s">
        <v>195</v>
      </c>
    </row>
    <row r="11" spans="1:19" ht="15.6">
      <c r="A11" s="197" t="s">
        <v>196</v>
      </c>
      <c r="B11" s="198">
        <v>45483</v>
      </c>
      <c r="C11" s="201"/>
      <c r="D11" s="202">
        <v>45482</v>
      </c>
      <c r="E11" s="202"/>
      <c r="F11" s="201"/>
      <c r="G11" s="201"/>
      <c r="H11" s="201"/>
      <c r="I11" s="201"/>
      <c r="J11" s="201"/>
      <c r="K11" s="199"/>
      <c r="L11" s="191" t="s">
        <v>197</v>
      </c>
      <c r="N11" t="s">
        <v>198</v>
      </c>
    </row>
    <row r="12" spans="1:19" ht="15.6">
      <c r="A12" s="197" t="s">
        <v>190</v>
      </c>
      <c r="B12" s="198">
        <v>45498</v>
      </c>
      <c r="C12" s="201"/>
      <c r="D12" s="201"/>
      <c r="E12" s="202"/>
      <c r="F12" s="201"/>
      <c r="G12" s="201"/>
      <c r="H12" s="201"/>
      <c r="I12" s="201"/>
      <c r="J12" s="201"/>
      <c r="K12" s="200" t="s">
        <v>181</v>
      </c>
      <c r="L12" s="191"/>
      <c r="M12" s="189"/>
      <c r="N12" s="203" t="s">
        <v>199</v>
      </c>
    </row>
    <row r="13" spans="1:19" ht="15.6">
      <c r="A13" s="197" t="s">
        <v>190</v>
      </c>
      <c r="B13" s="198">
        <v>45545</v>
      </c>
      <c r="C13" s="201"/>
      <c r="D13" s="202">
        <v>45544</v>
      </c>
      <c r="E13" s="202"/>
      <c r="F13" s="201"/>
      <c r="G13" s="201"/>
      <c r="H13" s="201"/>
      <c r="I13" s="201"/>
      <c r="J13" s="201"/>
      <c r="K13" s="199"/>
      <c r="L13" s="191"/>
      <c r="N13" t="s">
        <v>200</v>
      </c>
    </row>
    <row r="14" spans="1:19" ht="15.6">
      <c r="A14" s="197" t="s">
        <v>190</v>
      </c>
      <c r="B14" s="198">
        <v>45587</v>
      </c>
      <c r="C14" s="201"/>
      <c r="D14" s="201"/>
      <c r="E14" s="202"/>
      <c r="F14" s="201"/>
      <c r="G14" s="201"/>
      <c r="H14" s="201"/>
      <c r="I14" s="201"/>
      <c r="J14" s="201"/>
      <c r="K14" s="200" t="s">
        <v>181</v>
      </c>
      <c r="L14" s="191"/>
      <c r="M14" s="189"/>
      <c r="N14" t="s">
        <v>201</v>
      </c>
    </row>
    <row r="15" spans="1:19" ht="15.6">
      <c r="A15" s="197" t="s">
        <v>196</v>
      </c>
      <c r="B15" s="198">
        <v>45602</v>
      </c>
      <c r="C15" s="202">
        <v>45602</v>
      </c>
      <c r="D15" s="201"/>
      <c r="E15" s="202"/>
      <c r="F15" s="201"/>
      <c r="G15" s="201"/>
      <c r="H15" s="201"/>
      <c r="I15" s="201"/>
      <c r="J15" s="201"/>
      <c r="K15" s="199"/>
      <c r="L15" s="191"/>
      <c r="N15" t="s">
        <v>202</v>
      </c>
    </row>
    <row r="16" spans="1:19" ht="15.6">
      <c r="A16" s="197" t="s">
        <v>184</v>
      </c>
      <c r="B16" s="198">
        <v>45618</v>
      </c>
      <c r="C16" s="202">
        <v>45618</v>
      </c>
      <c r="D16" s="201"/>
      <c r="E16" s="202"/>
      <c r="F16" s="201"/>
      <c r="G16" s="201"/>
      <c r="H16" s="201"/>
      <c r="I16" s="201"/>
      <c r="J16" s="201"/>
      <c r="K16" s="199"/>
      <c r="L16" s="191" t="s">
        <v>203</v>
      </c>
      <c r="N16" t="s">
        <v>204</v>
      </c>
    </row>
    <row r="17" spans="1:14" ht="15.6">
      <c r="A17" s="197" t="s">
        <v>190</v>
      </c>
      <c r="B17" s="198">
        <v>45691</v>
      </c>
      <c r="C17" s="202"/>
      <c r="D17" s="201"/>
      <c r="E17" s="202">
        <v>45688</v>
      </c>
      <c r="F17" s="201"/>
      <c r="G17" s="201"/>
      <c r="H17" s="201"/>
      <c r="I17" s="201"/>
      <c r="J17" s="201"/>
      <c r="K17" s="199"/>
      <c r="L17" s="191"/>
      <c r="N17" t="s">
        <v>205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5FA9-0038-47BE-83F3-5EE5B0CE2060}">
  <dimension ref="A1:J46"/>
  <sheetViews>
    <sheetView topLeftCell="A26" workbookViewId="0">
      <selection activeCell="D18" sqref="A18:D19"/>
    </sheetView>
  </sheetViews>
  <sheetFormatPr defaultRowHeight="14.4"/>
  <cols>
    <col min="1" max="1" width="10.21875" customWidth="1"/>
    <col min="2" max="2" width="11.44140625" style="1" bestFit="1" customWidth="1"/>
    <col min="3" max="3" width="14.77734375" customWidth="1"/>
    <col min="4" max="4" width="43.21875" customWidth="1"/>
    <col min="5" max="5" width="31.44140625" style="1" bestFit="1" customWidth="1"/>
    <col min="6" max="6" width="19.21875" style="1" customWidth="1"/>
    <col min="7" max="8" width="13.44140625" style="14" customWidth="1"/>
    <col min="9" max="9" width="66.77734375" style="14" customWidth="1"/>
    <col min="10" max="10" width="24.77734375" style="1" bestFit="1" customWidth="1"/>
    <col min="15" max="15" width="9.44140625" customWidth="1"/>
    <col min="16" max="16" width="8.5546875" customWidth="1"/>
    <col min="17" max="17" width="7.44140625" customWidth="1"/>
    <col min="18" max="18" width="8.77734375" customWidth="1"/>
    <col min="19" max="19" width="9.44140625" customWidth="1"/>
    <col min="20" max="20" width="10.44140625" customWidth="1"/>
    <col min="21" max="21" width="9.77734375" customWidth="1"/>
  </cols>
  <sheetData>
    <row r="1" spans="1:10" s="14" customFormat="1" ht="72">
      <c r="A1" s="2"/>
      <c r="B1" s="59" t="s">
        <v>206</v>
      </c>
      <c r="C1" s="59" t="s">
        <v>207</v>
      </c>
      <c r="D1" s="59" t="s">
        <v>208</v>
      </c>
      <c r="E1" s="2" t="s">
        <v>209</v>
      </c>
      <c r="F1" s="5" t="s">
        <v>210</v>
      </c>
      <c r="G1" s="5" t="s">
        <v>211</v>
      </c>
      <c r="H1" s="5" t="s">
        <v>212</v>
      </c>
      <c r="I1" s="2" t="s">
        <v>213</v>
      </c>
      <c r="J1" s="2" t="s">
        <v>214</v>
      </c>
    </row>
    <row r="2" spans="1:10" s="12" customFormat="1">
      <c r="A2" s="13">
        <v>45203</v>
      </c>
      <c r="B2" s="8">
        <v>1</v>
      </c>
      <c r="C2" s="54" t="s">
        <v>71</v>
      </c>
      <c r="D2" s="54" t="s">
        <v>70</v>
      </c>
      <c r="E2" s="55" t="e">
        <f>#REF!</f>
        <v>#REF!</v>
      </c>
      <c r="F2" s="54" t="s">
        <v>215</v>
      </c>
      <c r="G2" s="56"/>
      <c r="H2" s="56">
        <v>0.1</v>
      </c>
      <c r="I2" s="57" t="s">
        <v>216</v>
      </c>
      <c r="J2" s="58" t="s">
        <v>217</v>
      </c>
    </row>
    <row r="3" spans="1:10">
      <c r="A3" s="13">
        <v>45203</v>
      </c>
      <c r="B3" s="6">
        <v>2</v>
      </c>
      <c r="C3" s="39" t="s">
        <v>75</v>
      </c>
      <c r="D3" s="39" t="s">
        <v>74</v>
      </c>
      <c r="E3" s="31" t="e">
        <f>#REF!</f>
        <v>#REF!</v>
      </c>
      <c r="F3" s="39" t="s">
        <v>215</v>
      </c>
      <c r="G3" s="2"/>
      <c r="H3" s="2">
        <v>1E-3</v>
      </c>
      <c r="I3" s="2" t="s">
        <v>77</v>
      </c>
      <c r="J3" s="45" t="s">
        <v>215</v>
      </c>
    </row>
    <row r="4" spans="1:10">
      <c r="A4" s="13">
        <v>45203</v>
      </c>
      <c r="B4" s="6">
        <v>3</v>
      </c>
      <c r="C4" s="39">
        <v>340</v>
      </c>
      <c r="D4" s="39" t="s">
        <v>64</v>
      </c>
      <c r="E4" s="31" t="e">
        <f>#REF!</f>
        <v>#REF!</v>
      </c>
      <c r="F4" s="39" t="s">
        <v>215</v>
      </c>
      <c r="G4" s="2"/>
      <c r="H4" s="2">
        <v>1E-3</v>
      </c>
      <c r="I4" s="2" t="s">
        <v>77</v>
      </c>
      <c r="J4" s="45" t="s">
        <v>215</v>
      </c>
    </row>
    <row r="5" spans="1:10">
      <c r="A5" s="13">
        <v>45203</v>
      </c>
      <c r="B5" s="6">
        <v>4</v>
      </c>
      <c r="C5" s="39" t="s">
        <v>63</v>
      </c>
      <c r="D5" s="39" t="s">
        <v>62</v>
      </c>
      <c r="E5" s="31" t="e">
        <f>#REF!</f>
        <v>#REF!</v>
      </c>
      <c r="F5" s="39" t="s">
        <v>215</v>
      </c>
      <c r="G5" s="2"/>
      <c r="H5" s="2">
        <v>1E-3</v>
      </c>
      <c r="I5" s="2" t="s">
        <v>77</v>
      </c>
      <c r="J5" s="45" t="s">
        <v>215</v>
      </c>
    </row>
    <row r="6" spans="1:10">
      <c r="A6" s="13">
        <v>45203</v>
      </c>
      <c r="B6" s="6">
        <v>5</v>
      </c>
      <c r="C6" s="39">
        <v>338</v>
      </c>
      <c r="D6" s="39" t="s">
        <v>79</v>
      </c>
      <c r="E6" s="31" t="e">
        <f>#REF!</f>
        <v>#REF!</v>
      </c>
      <c r="F6" s="39" t="s">
        <v>215</v>
      </c>
      <c r="G6" s="2">
        <v>1E-3</v>
      </c>
      <c r="H6" s="2"/>
      <c r="I6" s="2"/>
      <c r="J6" s="45" t="s">
        <v>215</v>
      </c>
    </row>
    <row r="7" spans="1:10">
      <c r="A7" s="13">
        <v>45203</v>
      </c>
      <c r="B7" s="6">
        <v>6</v>
      </c>
      <c r="C7" s="39" t="s">
        <v>81</v>
      </c>
      <c r="D7" s="39" t="s">
        <v>80</v>
      </c>
      <c r="E7" s="31" t="e">
        <f>#REF!</f>
        <v>#REF!</v>
      </c>
      <c r="F7" s="39" t="s">
        <v>215</v>
      </c>
      <c r="G7" s="2">
        <v>1E-3</v>
      </c>
      <c r="H7" s="2"/>
      <c r="I7" s="2"/>
      <c r="J7" s="45" t="s">
        <v>215</v>
      </c>
    </row>
    <row r="8" spans="1:10">
      <c r="A8" s="13">
        <v>45203</v>
      </c>
      <c r="B8" s="6">
        <v>7</v>
      </c>
      <c r="C8" s="39">
        <v>333</v>
      </c>
      <c r="D8" s="39" t="s">
        <v>83</v>
      </c>
      <c r="E8" s="31" t="e">
        <f>#REF!</f>
        <v>#REF!</v>
      </c>
      <c r="F8" s="39" t="s">
        <v>215</v>
      </c>
      <c r="G8" s="2">
        <v>1E-3</v>
      </c>
      <c r="H8" s="2"/>
      <c r="I8" s="2"/>
      <c r="J8" s="45" t="s">
        <v>215</v>
      </c>
    </row>
    <row r="9" spans="1:10">
      <c r="A9" s="13">
        <v>45203</v>
      </c>
      <c r="B9" s="6">
        <v>8</v>
      </c>
      <c r="C9" s="39">
        <v>337</v>
      </c>
      <c r="D9" s="39" t="s">
        <v>84</v>
      </c>
      <c r="E9" s="31" t="e">
        <f>#REF!</f>
        <v>#REF!</v>
      </c>
      <c r="F9" s="39" t="s">
        <v>215</v>
      </c>
      <c r="G9" s="2">
        <v>1E-3</v>
      </c>
      <c r="H9" s="2"/>
      <c r="I9" s="2"/>
      <c r="J9" s="45" t="s">
        <v>215</v>
      </c>
    </row>
    <row r="10" spans="1:10">
      <c r="A10" s="13">
        <v>45203</v>
      </c>
      <c r="B10" s="6">
        <v>9</v>
      </c>
      <c r="C10" s="39">
        <v>339</v>
      </c>
      <c r="D10" s="39" t="s">
        <v>86</v>
      </c>
      <c r="E10" s="31" t="e">
        <f>#REF!</f>
        <v>#REF!</v>
      </c>
      <c r="F10" s="39" t="s">
        <v>215</v>
      </c>
      <c r="G10" s="2"/>
      <c r="H10" s="2">
        <v>1E-3</v>
      </c>
      <c r="I10" s="2" t="s">
        <v>77</v>
      </c>
      <c r="J10" s="45" t="s">
        <v>215</v>
      </c>
    </row>
    <row r="11" spans="1:10">
      <c r="A11" s="13">
        <v>45203</v>
      </c>
      <c r="B11" s="6">
        <v>10</v>
      </c>
      <c r="C11" s="41" t="s">
        <v>88</v>
      </c>
      <c r="D11" s="41" t="s">
        <v>87</v>
      </c>
      <c r="E11" s="31" t="e">
        <f>#REF!</f>
        <v>#REF!</v>
      </c>
      <c r="F11" s="42" t="s">
        <v>215</v>
      </c>
      <c r="G11" s="2"/>
      <c r="H11" s="43">
        <v>0.1</v>
      </c>
      <c r="I11" s="2" t="s">
        <v>216</v>
      </c>
      <c r="J11" s="44" t="s">
        <v>217</v>
      </c>
    </row>
    <row r="13" spans="1:10">
      <c r="A13" s="10">
        <v>45244</v>
      </c>
      <c r="B13" s="6">
        <v>1</v>
      </c>
      <c r="C13" s="41" t="s">
        <v>90</v>
      </c>
      <c r="D13" s="41"/>
      <c r="E13" s="3" t="e">
        <f>#REF!</f>
        <v>#REF!</v>
      </c>
      <c r="F13" s="41" t="s">
        <v>218</v>
      </c>
      <c r="G13" s="2">
        <v>50</v>
      </c>
      <c r="H13" s="2"/>
      <c r="I13" s="2" t="s">
        <v>219</v>
      </c>
      <c r="J13" s="44" t="s">
        <v>217</v>
      </c>
    </row>
    <row r="14" spans="1:10">
      <c r="A14" s="10">
        <v>45244</v>
      </c>
      <c r="B14" s="6">
        <v>2</v>
      </c>
      <c r="C14" s="39">
        <v>122</v>
      </c>
      <c r="D14" s="39" t="s">
        <v>91</v>
      </c>
      <c r="E14" s="32" t="e">
        <f>#REF!</f>
        <v>#REF!</v>
      </c>
      <c r="F14" s="39" t="s">
        <v>220</v>
      </c>
      <c r="G14" s="46">
        <v>1E-3</v>
      </c>
      <c r="H14" s="46"/>
      <c r="I14" s="2"/>
      <c r="J14" s="45" t="s">
        <v>215</v>
      </c>
    </row>
    <row r="15" spans="1:10">
      <c r="A15" s="10">
        <v>45244</v>
      </c>
      <c r="B15" s="6">
        <v>3</v>
      </c>
      <c r="C15" s="39">
        <v>104</v>
      </c>
      <c r="D15" s="39" t="s">
        <v>92</v>
      </c>
      <c r="E15" s="32" t="e">
        <f>#REF!</f>
        <v>#REF!</v>
      </c>
      <c r="F15" s="39" t="s">
        <v>220</v>
      </c>
      <c r="G15" s="46">
        <v>1E-3</v>
      </c>
      <c r="H15" s="46"/>
      <c r="I15" s="2"/>
      <c r="J15" s="45" t="s">
        <v>215</v>
      </c>
    </row>
    <row r="16" spans="1:10">
      <c r="A16" s="10">
        <v>45244</v>
      </c>
      <c r="B16" s="6">
        <v>4</v>
      </c>
      <c r="C16" s="39">
        <v>67</v>
      </c>
      <c r="D16" s="39" t="s">
        <v>93</v>
      </c>
      <c r="E16" s="32" t="e">
        <f>#REF!</f>
        <v>#REF!</v>
      </c>
      <c r="F16" s="39" t="s">
        <v>220</v>
      </c>
      <c r="G16" s="47">
        <v>0.01</v>
      </c>
      <c r="H16" s="46"/>
      <c r="I16" s="2"/>
      <c r="J16" s="45" t="s">
        <v>215</v>
      </c>
    </row>
    <row r="17" spans="1:10">
      <c r="A17" s="10">
        <v>45244</v>
      </c>
      <c r="B17" s="6">
        <v>5</v>
      </c>
      <c r="C17" s="39">
        <v>97</v>
      </c>
      <c r="D17" s="39" t="s">
        <v>94</v>
      </c>
      <c r="E17" s="32" t="e">
        <f>#REF!</f>
        <v>#REF!</v>
      </c>
      <c r="F17" s="39" t="s">
        <v>220</v>
      </c>
      <c r="G17" s="2"/>
      <c r="H17" s="47">
        <v>0.01</v>
      </c>
      <c r="I17" s="39" t="s">
        <v>221</v>
      </c>
      <c r="J17" s="45" t="s">
        <v>215</v>
      </c>
    </row>
    <row r="18" spans="1:10">
      <c r="A18" s="10">
        <v>45244</v>
      </c>
      <c r="B18" s="7">
        <v>6</v>
      </c>
      <c r="C18" s="40">
        <v>375</v>
      </c>
      <c r="D18" s="40" t="s">
        <v>97</v>
      </c>
      <c r="E18" s="32" t="e">
        <f>#REF!</f>
        <v>#REF!</v>
      </c>
      <c r="F18" s="39" t="s">
        <v>220</v>
      </c>
      <c r="G18" s="2"/>
      <c r="H18" s="47">
        <v>0.01</v>
      </c>
      <c r="I18" s="39" t="s">
        <v>221</v>
      </c>
      <c r="J18" s="45" t="s">
        <v>215</v>
      </c>
    </row>
    <row r="19" spans="1:10">
      <c r="A19" s="10">
        <v>45244</v>
      </c>
      <c r="B19" s="6">
        <v>7</v>
      </c>
      <c r="C19" s="39">
        <v>65</v>
      </c>
      <c r="D19" s="39" t="s">
        <v>99</v>
      </c>
      <c r="E19" s="32" t="e">
        <f>#REF!</f>
        <v>#REF!</v>
      </c>
      <c r="F19" s="39" t="s">
        <v>220</v>
      </c>
      <c r="G19" s="47">
        <v>0.01</v>
      </c>
      <c r="H19" s="46"/>
      <c r="I19" s="2"/>
      <c r="J19" s="45" t="s">
        <v>215</v>
      </c>
    </row>
    <row r="20" spans="1:10">
      <c r="A20" s="10">
        <v>45244</v>
      </c>
      <c r="B20" s="6">
        <v>8</v>
      </c>
      <c r="C20" s="39">
        <v>326</v>
      </c>
      <c r="D20" s="39" t="s">
        <v>100</v>
      </c>
      <c r="E20" s="32" t="e">
        <f>#REF!</f>
        <v>#REF!</v>
      </c>
      <c r="F20" s="39" t="s">
        <v>220</v>
      </c>
      <c r="G20" s="47">
        <v>0.01</v>
      </c>
      <c r="H20" s="46"/>
      <c r="I20" s="2"/>
      <c r="J20" s="45" t="s">
        <v>215</v>
      </c>
    </row>
    <row r="21" spans="1:10">
      <c r="A21" s="10">
        <v>45244</v>
      </c>
      <c r="B21" s="6">
        <v>9</v>
      </c>
      <c r="C21" s="39">
        <v>137</v>
      </c>
      <c r="D21" s="39" t="s">
        <v>101</v>
      </c>
      <c r="E21" s="32" t="e">
        <f>#REF!</f>
        <v>#REF!</v>
      </c>
      <c r="F21" s="39" t="s">
        <v>220</v>
      </c>
      <c r="G21" s="46">
        <v>1E-3</v>
      </c>
      <c r="H21" s="46"/>
      <c r="I21" s="2"/>
      <c r="J21" s="45" t="s">
        <v>215</v>
      </c>
    </row>
    <row r="22" spans="1:10">
      <c r="A22" s="10">
        <v>45244</v>
      </c>
      <c r="B22" s="6">
        <v>10</v>
      </c>
      <c r="C22" s="41" t="s">
        <v>222</v>
      </c>
      <c r="D22" s="41" t="s">
        <v>102</v>
      </c>
      <c r="E22" s="3" t="e">
        <f>#REF!</f>
        <v>#REF!</v>
      </c>
      <c r="F22" s="41" t="s">
        <v>218</v>
      </c>
      <c r="G22" s="2">
        <v>50</v>
      </c>
      <c r="H22" s="47"/>
      <c r="I22" s="2"/>
      <c r="J22" s="44" t="s">
        <v>217</v>
      </c>
    </row>
    <row r="23" spans="1:10">
      <c r="A23" s="10">
        <v>45244</v>
      </c>
      <c r="B23" s="6">
        <v>11</v>
      </c>
      <c r="C23" s="41" t="s">
        <v>105</v>
      </c>
      <c r="D23" s="41" t="s">
        <v>104</v>
      </c>
      <c r="E23" s="3" t="e">
        <f>#REF!</f>
        <v>#REF!</v>
      </c>
      <c r="F23" s="41" t="s">
        <v>218</v>
      </c>
      <c r="G23" s="2">
        <v>50</v>
      </c>
      <c r="H23" s="47"/>
      <c r="I23" s="2"/>
      <c r="J23" s="44" t="s">
        <v>217</v>
      </c>
    </row>
    <row r="25" spans="1:10">
      <c r="A25" s="11">
        <v>45365</v>
      </c>
      <c r="B25" s="49">
        <v>1</v>
      </c>
      <c r="C25" s="50" t="s">
        <v>88</v>
      </c>
      <c r="D25" s="51" t="s">
        <v>106</v>
      </c>
      <c r="E25" s="3" t="e">
        <f>#REF!</f>
        <v>#REF!</v>
      </c>
      <c r="F25" s="41" t="s">
        <v>218</v>
      </c>
      <c r="G25" s="2">
        <v>100</v>
      </c>
      <c r="H25" s="2"/>
      <c r="I25" s="2" t="s">
        <v>223</v>
      </c>
      <c r="J25" s="44" t="s">
        <v>217</v>
      </c>
    </row>
    <row r="26" spans="1:10">
      <c r="A26" s="11">
        <v>45365</v>
      </c>
      <c r="B26" s="49">
        <v>2</v>
      </c>
      <c r="C26" s="50" t="s">
        <v>71</v>
      </c>
      <c r="D26" s="51" t="s">
        <v>70</v>
      </c>
      <c r="E26" s="3" t="e">
        <f>#REF!</f>
        <v>#REF!</v>
      </c>
      <c r="F26" s="41" t="s">
        <v>218</v>
      </c>
      <c r="G26" s="6"/>
      <c r="H26" s="2">
        <v>50</v>
      </c>
      <c r="I26" s="39" t="s">
        <v>224</v>
      </c>
      <c r="J26" s="44" t="s">
        <v>217</v>
      </c>
    </row>
    <row r="27" spans="1:10">
      <c r="A27" s="11">
        <v>45365</v>
      </c>
      <c r="B27" s="49">
        <v>3</v>
      </c>
      <c r="C27" s="50" t="s">
        <v>109</v>
      </c>
      <c r="D27" s="51" t="s">
        <v>108</v>
      </c>
      <c r="E27" s="3" t="e">
        <f>#REF!</f>
        <v>#REF!</v>
      </c>
      <c r="F27" s="41" t="s">
        <v>218</v>
      </c>
      <c r="G27" s="2">
        <v>100</v>
      </c>
      <c r="H27" s="2"/>
      <c r="I27" s="2"/>
      <c r="J27" s="44" t="s">
        <v>217</v>
      </c>
    </row>
    <row r="28" spans="1:10">
      <c r="A28" s="11">
        <v>45365</v>
      </c>
      <c r="B28" s="49">
        <v>4</v>
      </c>
      <c r="C28" s="50" t="s">
        <v>111</v>
      </c>
      <c r="D28" s="51" t="s">
        <v>110</v>
      </c>
      <c r="E28" s="3" t="e">
        <f>#REF!</f>
        <v>#REF!</v>
      </c>
      <c r="F28" s="41" t="s">
        <v>218</v>
      </c>
      <c r="G28" s="6"/>
      <c r="H28" s="2">
        <v>50</v>
      </c>
      <c r="I28" s="39" t="s">
        <v>224</v>
      </c>
      <c r="J28" s="44" t="s">
        <v>217</v>
      </c>
    </row>
    <row r="29" spans="1:10">
      <c r="A29" s="11">
        <v>45365</v>
      </c>
      <c r="B29" s="49">
        <v>5</v>
      </c>
      <c r="C29" s="50" t="s">
        <v>113</v>
      </c>
      <c r="D29" s="51" t="s">
        <v>112</v>
      </c>
      <c r="E29" s="3" t="e">
        <f>#REF!</f>
        <v>#REF!</v>
      </c>
      <c r="F29" s="41" t="s">
        <v>218</v>
      </c>
      <c r="G29" s="2"/>
      <c r="H29" s="2">
        <v>50</v>
      </c>
      <c r="I29" s="39" t="s">
        <v>224</v>
      </c>
      <c r="J29" s="44" t="s">
        <v>217</v>
      </c>
    </row>
    <row r="30" spans="1:10">
      <c r="A30" s="11">
        <v>45365</v>
      </c>
      <c r="B30" s="49">
        <v>6</v>
      </c>
      <c r="C30" s="50" t="s">
        <v>115</v>
      </c>
      <c r="D30" s="51" t="s">
        <v>114</v>
      </c>
      <c r="E30" s="3" t="e">
        <f>#REF!</f>
        <v>#REF!</v>
      </c>
      <c r="F30" s="41" t="s">
        <v>218</v>
      </c>
      <c r="G30" s="6">
        <v>100</v>
      </c>
      <c r="H30" s="2"/>
      <c r="I30" s="2"/>
      <c r="J30" s="44" t="s">
        <v>217</v>
      </c>
    </row>
    <row r="31" spans="1:10">
      <c r="A31" s="11">
        <v>45365</v>
      </c>
      <c r="B31" s="49">
        <v>7</v>
      </c>
      <c r="C31" s="50" t="s">
        <v>103</v>
      </c>
      <c r="D31" s="51" t="s">
        <v>116</v>
      </c>
      <c r="E31" s="3" t="e">
        <f>#REF!</f>
        <v>#REF!</v>
      </c>
      <c r="F31" s="41" t="s">
        <v>218</v>
      </c>
      <c r="G31" s="2">
        <v>100</v>
      </c>
      <c r="H31" s="2"/>
      <c r="I31" s="2"/>
      <c r="J31" s="44" t="s">
        <v>217</v>
      </c>
    </row>
    <row r="32" spans="1:10">
      <c r="A32" s="11">
        <v>45365</v>
      </c>
      <c r="B32" s="49">
        <v>8</v>
      </c>
      <c r="C32" s="52" t="s">
        <v>191</v>
      </c>
      <c r="D32" s="53" t="s">
        <v>117</v>
      </c>
      <c r="E32" s="4" t="e">
        <f>#REF!</f>
        <v>#REF!</v>
      </c>
      <c r="F32" s="39" t="s">
        <v>220</v>
      </c>
      <c r="G32" s="6"/>
      <c r="H32" s="2">
        <v>0.01</v>
      </c>
      <c r="I32" s="39" t="s">
        <v>225</v>
      </c>
      <c r="J32" s="48" t="s">
        <v>215</v>
      </c>
    </row>
    <row r="33" spans="1:10">
      <c r="A33" s="11">
        <v>45365</v>
      </c>
      <c r="B33" s="49">
        <v>9</v>
      </c>
      <c r="C33" s="50" t="s">
        <v>90</v>
      </c>
      <c r="D33" s="51" t="s">
        <v>122</v>
      </c>
      <c r="E33" s="3" t="e">
        <f>#REF!</f>
        <v>#REF!</v>
      </c>
      <c r="F33" s="41" t="s">
        <v>218</v>
      </c>
      <c r="G33" s="2">
        <v>100</v>
      </c>
      <c r="H33" s="2"/>
      <c r="I33" s="2"/>
      <c r="J33" s="44" t="s">
        <v>217</v>
      </c>
    </row>
    <row r="34" spans="1:10">
      <c r="A34" s="11">
        <v>45365</v>
      </c>
      <c r="B34" s="49">
        <v>10</v>
      </c>
      <c r="C34" s="50" t="s">
        <v>105</v>
      </c>
      <c r="D34" s="41" t="s">
        <v>123</v>
      </c>
      <c r="E34" s="3" t="e">
        <f>#REF!</f>
        <v>#REF!</v>
      </c>
      <c r="F34" s="41" t="s">
        <v>218</v>
      </c>
      <c r="G34" s="6">
        <v>100</v>
      </c>
      <c r="H34" s="2"/>
      <c r="I34" s="2"/>
      <c r="J34" s="44" t="s">
        <v>217</v>
      </c>
    </row>
    <row r="36" spans="1:10">
      <c r="I36" s="14" t="s">
        <v>226</v>
      </c>
    </row>
    <row r="37" spans="1:10">
      <c r="I37" s="33" t="s">
        <v>227</v>
      </c>
    </row>
    <row r="38" spans="1:10">
      <c r="I38" s="16" t="s">
        <v>228</v>
      </c>
    </row>
    <row r="39" spans="1:10">
      <c r="I39" s="16" t="s">
        <v>229</v>
      </c>
    </row>
    <row r="40" spans="1:10">
      <c r="I40" s="62" t="s">
        <v>230</v>
      </c>
    </row>
    <row r="41" spans="1:10">
      <c r="I41" s="62" t="s">
        <v>231</v>
      </c>
    </row>
    <row r="42" spans="1:10">
      <c r="I42" s="62" t="s">
        <v>232</v>
      </c>
    </row>
    <row r="44" spans="1:10">
      <c r="I44" s="14" t="s">
        <v>233</v>
      </c>
    </row>
    <row r="45" spans="1:10">
      <c r="I45" s="61" t="s">
        <v>234</v>
      </c>
    </row>
    <row r="46" spans="1:10">
      <c r="I46" s="60" t="s">
        <v>235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BF2B-2B22-492B-BA5D-20865413BFE1}">
  <dimension ref="A1:E50"/>
  <sheetViews>
    <sheetView workbookViewId="0">
      <selection activeCell="E23" sqref="E23"/>
    </sheetView>
  </sheetViews>
  <sheetFormatPr defaultRowHeight="14.4"/>
  <cols>
    <col min="1" max="1" width="37.44140625" customWidth="1"/>
    <col min="2" max="2" width="33.21875" bestFit="1" customWidth="1"/>
    <col min="3" max="3" width="14.77734375" style="75" bestFit="1" customWidth="1"/>
    <col min="4" max="4" width="20.5546875" bestFit="1" customWidth="1"/>
    <col min="5" max="5" width="74" bestFit="1" customWidth="1"/>
    <col min="6" max="6" width="14.21875" bestFit="1" customWidth="1"/>
    <col min="7" max="7" width="96.44140625" bestFit="1" customWidth="1"/>
  </cols>
  <sheetData>
    <row r="1" spans="1:5" ht="18">
      <c r="A1" s="63" t="s">
        <v>236</v>
      </c>
    </row>
    <row r="3" spans="1:5">
      <c r="A3" s="69" t="s">
        <v>237</v>
      </c>
      <c r="B3" s="69" t="s">
        <v>238</v>
      </c>
      <c r="C3" s="82" t="s">
        <v>239</v>
      </c>
      <c r="D3" s="69" t="s">
        <v>240</v>
      </c>
      <c r="E3" s="69" t="s">
        <v>241</v>
      </c>
    </row>
    <row r="4" spans="1:5">
      <c r="A4" s="64" t="s">
        <v>242</v>
      </c>
      <c r="B4" s="70" t="s">
        <v>243</v>
      </c>
      <c r="C4" s="83" t="s">
        <v>244</v>
      </c>
      <c r="D4" s="79" t="s">
        <v>245</v>
      </c>
      <c r="E4" s="71" t="s">
        <v>246</v>
      </c>
    </row>
    <row r="5" spans="1:5">
      <c r="B5" s="65" t="s">
        <v>247</v>
      </c>
      <c r="C5" s="84" t="s">
        <v>244</v>
      </c>
      <c r="D5" s="80">
        <v>4</v>
      </c>
      <c r="E5" s="66" t="s">
        <v>248</v>
      </c>
    </row>
    <row r="6" spans="1:5">
      <c r="B6" s="67" t="s">
        <v>247</v>
      </c>
      <c r="C6" s="84" t="s">
        <v>244</v>
      </c>
      <c r="D6" s="81">
        <v>13</v>
      </c>
      <c r="E6" s="68" t="s">
        <v>249</v>
      </c>
    </row>
    <row r="7" spans="1:5">
      <c r="B7" s="70" t="s">
        <v>250</v>
      </c>
      <c r="C7" s="83" t="s">
        <v>251</v>
      </c>
      <c r="D7" s="79">
        <v>97</v>
      </c>
      <c r="E7" s="71" t="s">
        <v>252</v>
      </c>
    </row>
    <row r="8" spans="1:5">
      <c r="B8" s="65" t="s">
        <v>250</v>
      </c>
      <c r="C8" s="84" t="s">
        <v>251</v>
      </c>
      <c r="D8" s="80">
        <v>135</v>
      </c>
      <c r="E8" s="66" t="s">
        <v>253</v>
      </c>
    </row>
    <row r="9" spans="1:5">
      <c r="B9" s="67" t="s">
        <v>254</v>
      </c>
      <c r="C9" s="85" t="s">
        <v>251</v>
      </c>
      <c r="D9" s="81" t="s">
        <v>255</v>
      </c>
      <c r="E9" s="68" t="s">
        <v>256</v>
      </c>
    </row>
    <row r="10" spans="1:5">
      <c r="D10" s="1"/>
    </row>
    <row r="11" spans="1:5">
      <c r="A11" s="69" t="s">
        <v>257</v>
      </c>
      <c r="B11" s="72" t="s">
        <v>238</v>
      </c>
      <c r="C11" s="76" t="s">
        <v>239</v>
      </c>
      <c r="D11" s="69" t="s">
        <v>240</v>
      </c>
      <c r="E11" s="69" t="s">
        <v>241</v>
      </c>
    </row>
    <row r="12" spans="1:5">
      <c r="A12" s="64" t="s">
        <v>258</v>
      </c>
      <c r="B12" s="65" t="s">
        <v>243</v>
      </c>
      <c r="C12" s="77" t="s">
        <v>259</v>
      </c>
      <c r="D12" s="73" t="s">
        <v>245</v>
      </c>
      <c r="E12" s="66" t="s">
        <v>260</v>
      </c>
    </row>
    <row r="13" spans="1:5">
      <c r="B13" s="65" t="s">
        <v>247</v>
      </c>
      <c r="C13" s="77" t="s">
        <v>259</v>
      </c>
      <c r="D13" s="73">
        <v>4</v>
      </c>
      <c r="E13" s="66" t="s">
        <v>261</v>
      </c>
    </row>
    <row r="14" spans="1:5">
      <c r="B14" s="67" t="s">
        <v>247</v>
      </c>
      <c r="C14" s="78" t="s">
        <v>259</v>
      </c>
      <c r="D14" s="74">
        <v>13</v>
      </c>
      <c r="E14" s="68" t="s">
        <v>262</v>
      </c>
    </row>
    <row r="15" spans="1:5">
      <c r="B15" s="65" t="s">
        <v>250</v>
      </c>
      <c r="C15" s="77" t="s">
        <v>263</v>
      </c>
      <c r="D15" s="73">
        <v>97</v>
      </c>
      <c r="E15" s="66" t="s">
        <v>264</v>
      </c>
    </row>
    <row r="16" spans="1:5">
      <c r="B16" s="65" t="s">
        <v>250</v>
      </c>
      <c r="C16" s="77" t="s">
        <v>263</v>
      </c>
      <c r="D16" s="73">
        <v>135</v>
      </c>
      <c r="E16" s="66" t="s">
        <v>265</v>
      </c>
    </row>
    <row r="17" spans="2:5">
      <c r="B17" s="67" t="s">
        <v>254</v>
      </c>
      <c r="C17" s="78" t="s">
        <v>263</v>
      </c>
      <c r="D17" s="74" t="s">
        <v>255</v>
      </c>
      <c r="E17" s="68" t="s">
        <v>266</v>
      </c>
    </row>
    <row r="19" spans="2:5">
      <c r="D19" s="1"/>
    </row>
    <row r="20" spans="2:5">
      <c r="D20" s="1"/>
    </row>
    <row r="21" spans="2:5">
      <c r="D21" s="1"/>
    </row>
    <row r="22" spans="2:5">
      <c r="D22" s="1"/>
    </row>
    <row r="23" spans="2:5">
      <c r="D23" s="1"/>
    </row>
    <row r="24" spans="2:5">
      <c r="D24" s="1"/>
    </row>
    <row r="25" spans="2:5">
      <c r="D25" s="1"/>
    </row>
    <row r="26" spans="2:5">
      <c r="D26" s="1"/>
    </row>
    <row r="27" spans="2:5">
      <c r="D27" s="1"/>
    </row>
    <row r="28" spans="2:5">
      <c r="D28" s="1"/>
    </row>
    <row r="29" spans="2:5">
      <c r="D29" s="1"/>
    </row>
    <row r="30" spans="2:5">
      <c r="D30" s="1"/>
    </row>
    <row r="31" spans="2:5">
      <c r="D31" s="1"/>
    </row>
    <row r="32" spans="2:5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CF7E-58A4-421C-8CBF-DE6D1EB15ED3}">
  <dimension ref="B1:M20"/>
  <sheetViews>
    <sheetView zoomScale="90" zoomScaleNormal="90" workbookViewId="0">
      <selection activeCell="M20" sqref="M20"/>
    </sheetView>
  </sheetViews>
  <sheetFormatPr defaultRowHeight="14.4"/>
  <cols>
    <col min="2" max="2" width="12.44140625" customWidth="1"/>
    <col min="6" max="6" width="9.5546875" customWidth="1"/>
    <col min="7" max="7" width="8.5546875" customWidth="1"/>
    <col min="10" max="10" width="10.5546875" customWidth="1"/>
    <col min="11" max="11" width="11.21875" customWidth="1"/>
    <col min="12" max="12" width="10.44140625" style="1" customWidth="1"/>
  </cols>
  <sheetData>
    <row r="1" spans="2:12" ht="48" customHeight="1"/>
    <row r="3" spans="2:12" ht="19.05" customHeight="1"/>
    <row r="4" spans="2:12">
      <c r="L4" s="1">
        <v>1E-4</v>
      </c>
    </row>
    <row r="13" spans="2:12" ht="9.6" customHeight="1"/>
    <row r="14" spans="2:12" s="18" customFormat="1" ht="13.05" customHeight="1">
      <c r="D14" s="17" t="s">
        <v>267</v>
      </c>
      <c r="E14" s="19" t="s">
        <v>268</v>
      </c>
      <c r="F14" s="37" t="s">
        <v>269</v>
      </c>
      <c r="G14" s="19" t="s">
        <v>270</v>
      </c>
      <c r="H14" s="19" t="s">
        <v>271</v>
      </c>
      <c r="I14" s="19" t="s">
        <v>272</v>
      </c>
      <c r="J14" s="19" t="s">
        <v>273</v>
      </c>
      <c r="K14" s="19" t="s">
        <v>274</v>
      </c>
      <c r="L14" s="22" t="s">
        <v>275</v>
      </c>
    </row>
    <row r="15" spans="2:12">
      <c r="B15" s="2" t="s">
        <v>276</v>
      </c>
      <c r="D15" s="2" t="s">
        <v>277</v>
      </c>
      <c r="E15" s="20">
        <v>2</v>
      </c>
      <c r="F15" s="28" t="s">
        <v>278</v>
      </c>
      <c r="G15" s="20">
        <v>3</v>
      </c>
      <c r="H15" s="20">
        <v>4</v>
      </c>
      <c r="I15" s="20">
        <v>5</v>
      </c>
      <c r="J15" s="20">
        <v>6</v>
      </c>
      <c r="K15" s="20">
        <v>7</v>
      </c>
      <c r="L15" s="23">
        <v>8</v>
      </c>
    </row>
    <row r="16" spans="2:12">
      <c r="B16" s="34" t="s">
        <v>279</v>
      </c>
      <c r="C16" s="36" t="s">
        <v>280</v>
      </c>
      <c r="D16" s="2" t="s">
        <v>281</v>
      </c>
      <c r="E16" s="15">
        <v>1</v>
      </c>
      <c r="F16" s="29"/>
      <c r="G16" s="15">
        <v>2</v>
      </c>
      <c r="H16" s="15">
        <v>3</v>
      </c>
      <c r="I16" s="15">
        <v>4</v>
      </c>
      <c r="J16" s="38">
        <v>5</v>
      </c>
      <c r="K16" s="15">
        <v>6</v>
      </c>
      <c r="L16" s="24">
        <v>7</v>
      </c>
    </row>
    <row r="17" spans="2:13">
      <c r="B17" s="35" t="s">
        <v>282</v>
      </c>
      <c r="D17" s="2" t="s">
        <v>283</v>
      </c>
      <c r="E17" s="21">
        <v>0</v>
      </c>
      <c r="F17" s="30"/>
      <c r="G17" s="21">
        <v>1</v>
      </c>
      <c r="H17" s="21">
        <v>2</v>
      </c>
      <c r="I17" s="21">
        <v>3</v>
      </c>
      <c r="J17" s="21">
        <v>4</v>
      </c>
      <c r="K17" s="21">
        <v>5</v>
      </c>
      <c r="L17" s="9">
        <v>6</v>
      </c>
    </row>
    <row r="19" spans="2:13">
      <c r="E19" s="27"/>
      <c r="G19" s="600" t="s">
        <v>284</v>
      </c>
      <c r="H19" s="600"/>
      <c r="I19" s="25"/>
      <c r="J19" s="26" t="s">
        <v>285</v>
      </c>
      <c r="K19" s="25"/>
      <c r="M19" t="s">
        <v>286</v>
      </c>
    </row>
    <row r="20" spans="2:13">
      <c r="H20" s="92" t="s">
        <v>287</v>
      </c>
      <c r="I20" s="92"/>
      <c r="J20" s="92"/>
      <c r="K20" s="92"/>
    </row>
  </sheetData>
  <mergeCells count="1">
    <mergeCell ref="G19:H19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012F-994F-4BC4-8E92-DCDCA4DFA736}">
  <dimension ref="A1:F11"/>
  <sheetViews>
    <sheetView workbookViewId="0">
      <selection activeCell="F2" sqref="F2"/>
    </sheetView>
  </sheetViews>
  <sheetFormatPr defaultRowHeight="14.4"/>
  <cols>
    <col min="1" max="1" width="14" customWidth="1"/>
    <col min="2" max="2" width="24.5546875" bestFit="1" customWidth="1"/>
    <col min="3" max="4" width="13.21875" customWidth="1"/>
    <col min="5" max="5" width="11.44140625" customWidth="1"/>
    <col min="6" max="6" width="12.21875" customWidth="1"/>
    <col min="7" max="7" width="13.5546875" customWidth="1"/>
    <col min="8" max="8" width="17.44140625" customWidth="1"/>
  </cols>
  <sheetData>
    <row r="1" spans="1:6">
      <c r="A1" t="s">
        <v>342</v>
      </c>
      <c r="B1" t="s">
        <v>341</v>
      </c>
      <c r="C1" t="s">
        <v>340</v>
      </c>
      <c r="D1" t="s">
        <v>339</v>
      </c>
    </row>
    <row r="2" spans="1:6">
      <c r="A2" t="s">
        <v>88</v>
      </c>
      <c r="B2" t="s">
        <v>338</v>
      </c>
      <c r="C2">
        <v>42.918349999999997</v>
      </c>
      <c r="D2">
        <v>-78.785650000000004</v>
      </c>
    </row>
    <row r="3" spans="1:6">
      <c r="A3" t="s">
        <v>71</v>
      </c>
      <c r="B3" t="s">
        <v>337</v>
      </c>
      <c r="C3">
        <v>42.923830000000002</v>
      </c>
      <c r="D3">
        <v>-78.857150000000004</v>
      </c>
    </row>
    <row r="4" spans="1:6">
      <c r="A4" t="s">
        <v>109</v>
      </c>
      <c r="B4" t="s">
        <v>336</v>
      </c>
      <c r="C4">
        <v>42.930250000000001</v>
      </c>
      <c r="D4">
        <v>-78.895610000000005</v>
      </c>
      <c r="E4" s="545"/>
      <c r="F4" s="546"/>
    </row>
    <row r="5" spans="1:6">
      <c r="A5" t="s">
        <v>111</v>
      </c>
      <c r="B5" t="s">
        <v>335</v>
      </c>
      <c r="C5">
        <v>42.929139999999997</v>
      </c>
      <c r="D5">
        <v>-78.898430000000005</v>
      </c>
    </row>
    <row r="6" spans="1:6">
      <c r="A6" t="s">
        <v>334</v>
      </c>
      <c r="B6" t="s">
        <v>333</v>
      </c>
      <c r="C6">
        <v>42.931240000000003</v>
      </c>
      <c r="D6">
        <v>-78.902140000000003</v>
      </c>
    </row>
    <row r="7" spans="1:6">
      <c r="A7" t="s">
        <v>113</v>
      </c>
      <c r="B7" t="s">
        <v>332</v>
      </c>
      <c r="C7">
        <v>42.915280000000003</v>
      </c>
      <c r="D7">
        <v>-78.902069999999995</v>
      </c>
    </row>
    <row r="8" spans="1:6">
      <c r="A8" t="s">
        <v>115</v>
      </c>
      <c r="B8" t="s">
        <v>331</v>
      </c>
      <c r="C8">
        <v>42.901620000000001</v>
      </c>
      <c r="D8">
        <v>-78.902119999999996</v>
      </c>
    </row>
    <row r="9" spans="1:6">
      <c r="A9" t="s">
        <v>103</v>
      </c>
      <c r="B9" t="s">
        <v>330</v>
      </c>
      <c r="C9">
        <v>42.861879999999999</v>
      </c>
      <c r="D9">
        <v>-78.867570000000001</v>
      </c>
    </row>
    <row r="10" spans="1:6">
      <c r="A10" t="s">
        <v>90</v>
      </c>
      <c r="B10" t="s">
        <v>329</v>
      </c>
      <c r="C10">
        <v>42.845730000000003</v>
      </c>
      <c r="D10">
        <v>-78.806380000000004</v>
      </c>
    </row>
    <row r="11" spans="1:6">
      <c r="A11" t="s">
        <v>105</v>
      </c>
      <c r="B11" t="s">
        <v>328</v>
      </c>
      <c r="C11">
        <v>42.870199999999997</v>
      </c>
      <c r="D11">
        <v>-78.787580000000005</v>
      </c>
      <c r="E11" s="5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254E-CB3F-437A-B25B-6CBA0CF3EEB0}">
  <dimension ref="A1:M30"/>
  <sheetViews>
    <sheetView workbookViewId="0">
      <selection activeCell="D6" sqref="D6"/>
    </sheetView>
  </sheetViews>
  <sheetFormatPr defaultColWidth="8.77734375" defaultRowHeight="15.6"/>
  <cols>
    <col min="1" max="1" width="6.44140625" style="547" bestFit="1" customWidth="1"/>
    <col min="2" max="2" width="19.44140625" style="547" customWidth="1"/>
    <col min="3" max="3" width="6.77734375" style="550" customWidth="1"/>
    <col min="4" max="4" width="16.44140625" style="547" customWidth="1"/>
    <col min="5" max="5" width="23.44140625" style="549" bestFit="1" customWidth="1"/>
    <col min="6" max="6" width="6.44140625" style="547" bestFit="1" customWidth="1"/>
    <col min="7" max="7" width="22.5546875" style="547" customWidth="1"/>
    <col min="8" max="8" width="18.44140625" style="547" customWidth="1"/>
    <col min="9" max="9" width="11.5546875" style="547" customWidth="1"/>
    <col min="10" max="10" width="44.77734375" style="548" customWidth="1"/>
    <col min="11" max="11" width="13.21875" style="547" customWidth="1"/>
    <col min="12" max="12" width="13.77734375" style="547" customWidth="1"/>
    <col min="13" max="16384" width="8.77734375" style="547"/>
  </cols>
  <sheetData>
    <row r="1" spans="1:13" ht="43.8" thickBot="1">
      <c r="A1" s="547" t="s">
        <v>477</v>
      </c>
      <c r="B1" s="588" t="s">
        <v>476</v>
      </c>
      <c r="C1" s="592" t="s">
        <v>287</v>
      </c>
      <c r="D1" s="588" t="s">
        <v>475</v>
      </c>
      <c r="E1" s="591" t="s">
        <v>474</v>
      </c>
      <c r="F1" s="589" t="s">
        <v>473</v>
      </c>
      <c r="G1" s="589" t="s">
        <v>472</v>
      </c>
      <c r="H1" s="590" t="s">
        <v>471</v>
      </c>
      <c r="I1" s="590" t="s">
        <v>208</v>
      </c>
      <c r="J1" s="589" t="s">
        <v>4</v>
      </c>
      <c r="K1" s="589" t="s">
        <v>470</v>
      </c>
      <c r="L1" s="589" t="s">
        <v>469</v>
      </c>
      <c r="M1" s="588" t="s">
        <v>468</v>
      </c>
    </row>
    <row r="2" spans="1:13" ht="15" thickTop="1">
      <c r="A2" s="547">
        <v>1</v>
      </c>
      <c r="B2" s="583" t="s">
        <v>449</v>
      </c>
      <c r="C2" s="587" t="s">
        <v>461</v>
      </c>
      <c r="D2" s="561">
        <v>179</v>
      </c>
      <c r="E2" s="569" t="s">
        <v>467</v>
      </c>
      <c r="F2" s="577" t="s">
        <v>362</v>
      </c>
      <c r="G2" s="577" t="s">
        <v>466</v>
      </c>
      <c r="H2" s="586">
        <v>4853</v>
      </c>
      <c r="I2" s="586" t="s">
        <v>344</v>
      </c>
      <c r="J2" s="576" t="s">
        <v>465</v>
      </c>
      <c r="K2" s="575">
        <f>ROUND(HLOOKUP($G2,[1]OUT_2022_TY!$1:$5,3,FALSE),2)</f>
        <v>14.95</v>
      </c>
      <c r="L2" s="575">
        <f>ROUND(HLOOKUP($G2,[1]OUT_2022_TY!$1:$5,5,FALSE),2)</f>
        <v>15</v>
      </c>
      <c r="M2" s="585">
        <f t="shared" ref="M2:M7" si="0">L2-4</f>
        <v>11</v>
      </c>
    </row>
    <row r="3" spans="1:13" ht="14.4">
      <c r="A3" s="547">
        <v>2</v>
      </c>
      <c r="B3" s="584" t="s">
        <v>449</v>
      </c>
      <c r="C3" s="556" t="s">
        <v>461</v>
      </c>
      <c r="D3" s="553">
        <v>180</v>
      </c>
      <c r="E3" s="569" t="s">
        <v>464</v>
      </c>
      <c r="F3" s="554" t="s">
        <v>347</v>
      </c>
      <c r="G3" s="554" t="s">
        <v>463</v>
      </c>
      <c r="H3" s="553" t="s">
        <v>360</v>
      </c>
      <c r="I3" s="553" t="s">
        <v>360</v>
      </c>
      <c r="J3" s="570" t="s">
        <v>462</v>
      </c>
      <c r="K3" s="551">
        <f>ROUND(HLOOKUP($G3,[1]OUT_2022_TY!$1:$5,3,FALSE),2)</f>
        <v>3.29</v>
      </c>
      <c r="L3" s="551">
        <f>ROUND(HLOOKUP($G3,[1]OUT_2022_TY!$1:$5,5,FALSE),2)</f>
        <v>7</v>
      </c>
      <c r="M3" s="551">
        <f t="shared" si="0"/>
        <v>3</v>
      </c>
    </row>
    <row r="4" spans="1:13" ht="14.4">
      <c r="A4" s="547">
        <v>3</v>
      </c>
      <c r="B4" s="584" t="s">
        <v>449</v>
      </c>
      <c r="C4" s="556" t="s">
        <v>461</v>
      </c>
      <c r="D4" s="553">
        <v>331</v>
      </c>
      <c r="E4" s="569" t="s">
        <v>460</v>
      </c>
      <c r="F4" s="554" t="s">
        <v>347</v>
      </c>
      <c r="G4" s="554" t="s">
        <v>459</v>
      </c>
      <c r="H4" s="553">
        <v>6626</v>
      </c>
      <c r="I4" s="553" t="s">
        <v>386</v>
      </c>
      <c r="J4" s="570" t="s">
        <v>458</v>
      </c>
      <c r="K4" s="551">
        <f>ROUND(HLOOKUP($G4,[1]OUT_2022_TY!$1:$5,3,FALSE),2)</f>
        <v>3.68</v>
      </c>
      <c r="L4" s="551">
        <f>ROUND(HLOOKUP($G4,[1]OUT_2022_TY!$1:$5,5,FALSE),2)</f>
        <v>8</v>
      </c>
      <c r="M4" s="551">
        <f t="shared" si="0"/>
        <v>4</v>
      </c>
    </row>
    <row r="5" spans="1:13" ht="14.4">
      <c r="A5" s="547">
        <v>4</v>
      </c>
      <c r="B5" s="584" t="s">
        <v>449</v>
      </c>
      <c r="C5" s="556" t="s">
        <v>457</v>
      </c>
      <c r="D5" s="561" t="s">
        <v>456</v>
      </c>
      <c r="E5" s="555" t="s">
        <v>455</v>
      </c>
      <c r="F5" s="554" t="s">
        <v>347</v>
      </c>
      <c r="G5" s="554">
        <v>5555</v>
      </c>
      <c r="H5" s="553">
        <v>1880</v>
      </c>
      <c r="I5" s="553" t="s">
        <v>386</v>
      </c>
      <c r="J5" s="570" t="s">
        <v>454</v>
      </c>
      <c r="K5" s="551">
        <f>ROUND(HLOOKUP($G5,[1]OUT_2022_TY!$1:$5,3,FALSE),2)</f>
        <v>8.11</v>
      </c>
      <c r="L5" s="551">
        <f>ROUND(HLOOKUP($G5,[1]OUT_2022_TY!$1:$5,5,FALSE),2)</f>
        <v>14</v>
      </c>
      <c r="M5" s="551">
        <f t="shared" si="0"/>
        <v>10</v>
      </c>
    </row>
    <row r="6" spans="1:13" ht="14.4">
      <c r="A6" s="547">
        <v>6</v>
      </c>
      <c r="B6" s="583" t="s">
        <v>449</v>
      </c>
      <c r="C6" s="556" t="s">
        <v>448</v>
      </c>
      <c r="D6" s="561" t="s">
        <v>453</v>
      </c>
      <c r="E6" s="555" t="s">
        <v>452</v>
      </c>
      <c r="F6" s="565" t="s">
        <v>347</v>
      </c>
      <c r="G6" s="565" t="s">
        <v>451</v>
      </c>
      <c r="H6" s="553">
        <v>6079</v>
      </c>
      <c r="I6" s="553" t="s">
        <v>344</v>
      </c>
      <c r="J6" s="564" t="s">
        <v>450</v>
      </c>
      <c r="K6" s="563">
        <f>ROUND(HLOOKUP($G6,[1]OUT_2022_TY!$1:$5,3,FALSE),2)</f>
        <v>11.74</v>
      </c>
      <c r="L6" s="563">
        <f>ROUND(HLOOKUP($G6,[1]OUT_2022_TY!$1:$5,5,FALSE),2)</f>
        <v>12</v>
      </c>
      <c r="M6" s="563">
        <f t="shared" si="0"/>
        <v>8</v>
      </c>
    </row>
    <row r="7" spans="1:13" ht="14.4">
      <c r="A7" s="547">
        <v>7</v>
      </c>
      <c r="B7" s="583" t="s">
        <v>449</v>
      </c>
      <c r="C7" s="556" t="s">
        <v>448</v>
      </c>
      <c r="D7" s="561">
        <v>296</v>
      </c>
      <c r="E7" s="555" t="s">
        <v>447</v>
      </c>
      <c r="F7" s="560" t="s">
        <v>354</v>
      </c>
      <c r="G7" s="560" t="s">
        <v>446</v>
      </c>
      <c r="H7" s="553">
        <v>6048</v>
      </c>
      <c r="I7" s="553" t="s">
        <v>344</v>
      </c>
      <c r="J7" s="559" t="s">
        <v>445</v>
      </c>
      <c r="K7" s="558">
        <f>ROUND(HLOOKUP($G7,[1]OUT_2022_TY!$1:$5,3,FALSE),2)</f>
        <v>46.57</v>
      </c>
      <c r="L7" s="558">
        <f>ROUND(HLOOKUP($G7,[1]OUT_2022_TY!$1:$5,5,FALSE),2)</f>
        <v>35</v>
      </c>
      <c r="M7" s="558">
        <f t="shared" si="0"/>
        <v>31</v>
      </c>
    </row>
    <row r="8" spans="1:13" ht="14.4">
      <c r="A8" s="547">
        <v>8</v>
      </c>
      <c r="B8" s="582" t="s">
        <v>444</v>
      </c>
      <c r="C8" s="556" t="s">
        <v>443</v>
      </c>
      <c r="D8" s="561" t="s">
        <v>442</v>
      </c>
      <c r="E8" s="569" t="s">
        <v>441</v>
      </c>
      <c r="F8" s="577" t="s">
        <v>362</v>
      </c>
      <c r="G8" s="577" t="s">
        <v>440</v>
      </c>
      <c r="H8" s="553">
        <v>6778</v>
      </c>
      <c r="I8" s="553" t="s">
        <v>344</v>
      </c>
      <c r="J8" s="576" t="s">
        <v>439</v>
      </c>
      <c r="K8" s="575">
        <f>ROUND(HLOOKUP($G8,[1]OUT_2022_TY!$1:$5,3,FALSE),2)</f>
        <v>18.04</v>
      </c>
      <c r="L8" s="575">
        <f>ROUND(HLOOKUP($G8,[1]OUT_2022_TY!$1:$5,5,FALSE),2)</f>
        <v>10</v>
      </c>
      <c r="M8" s="575">
        <f>L8-2</f>
        <v>8</v>
      </c>
    </row>
    <row r="9" spans="1:13" ht="14.4">
      <c r="A9" s="547">
        <v>9</v>
      </c>
      <c r="B9" s="557" t="s">
        <v>350</v>
      </c>
      <c r="C9" s="556" t="s">
        <v>426</v>
      </c>
      <c r="D9" s="561" t="s">
        <v>438</v>
      </c>
      <c r="E9" s="555" t="s">
        <v>437</v>
      </c>
      <c r="F9" s="554" t="s">
        <v>347</v>
      </c>
      <c r="G9" s="554" t="s">
        <v>436</v>
      </c>
      <c r="H9" s="553">
        <v>19304</v>
      </c>
      <c r="I9" s="553" t="s">
        <v>344</v>
      </c>
      <c r="J9" s="570" t="s">
        <v>435</v>
      </c>
      <c r="K9" s="551">
        <f>ROUND(HLOOKUP($G9,[1]OUT_2022_TY!$1:$5,3,FALSE),2)</f>
        <v>2.42</v>
      </c>
      <c r="L9" s="551">
        <f>ROUND(HLOOKUP($G9,[1]OUT_2022_TY!$1:$5,5,FALSE),2)</f>
        <v>9</v>
      </c>
      <c r="M9" s="551">
        <f t="shared" ref="M9:M18" si="1">L9-6</f>
        <v>3</v>
      </c>
    </row>
    <row r="10" spans="1:13" ht="14.4">
      <c r="A10" s="547">
        <v>10</v>
      </c>
      <c r="B10" s="557" t="s">
        <v>350</v>
      </c>
      <c r="C10" s="556" t="s">
        <v>426</v>
      </c>
      <c r="D10" s="561" t="s">
        <v>434</v>
      </c>
      <c r="E10" s="555" t="s">
        <v>433</v>
      </c>
      <c r="F10" s="554" t="s">
        <v>347</v>
      </c>
      <c r="G10" s="554" t="s">
        <v>432</v>
      </c>
      <c r="H10" s="553">
        <v>6842</v>
      </c>
      <c r="I10" s="553" t="s">
        <v>344</v>
      </c>
      <c r="J10" s="570" t="s">
        <v>431</v>
      </c>
      <c r="K10" s="551">
        <f>ROUND(HLOOKUP($G10,[1]OUT_2022_TY!$1:$5,3,FALSE),2)</f>
        <v>9.6</v>
      </c>
      <c r="L10" s="551">
        <f>ROUND(HLOOKUP($G10,[1]OUT_2022_TY!$1:$5,5,FALSE),2)</f>
        <v>11</v>
      </c>
      <c r="M10" s="551">
        <f t="shared" si="1"/>
        <v>5</v>
      </c>
    </row>
    <row r="11" spans="1:13" ht="14.4">
      <c r="A11" s="547">
        <v>11</v>
      </c>
      <c r="B11" s="557" t="s">
        <v>350</v>
      </c>
      <c r="C11" s="556" t="s">
        <v>426</v>
      </c>
      <c r="D11" s="561" t="s">
        <v>430</v>
      </c>
      <c r="E11" s="569" t="s">
        <v>429</v>
      </c>
      <c r="F11" s="560" t="s">
        <v>354</v>
      </c>
      <c r="G11" s="560" t="s">
        <v>428</v>
      </c>
      <c r="H11" s="553">
        <v>672</v>
      </c>
      <c r="I11" s="553" t="s">
        <v>386</v>
      </c>
      <c r="J11" s="559" t="s">
        <v>427</v>
      </c>
      <c r="K11" s="579">
        <f>ROUND(HLOOKUP($G11,[1]OUT_2022_TY!$1:$5,3,FALSE),2)</f>
        <v>79.78</v>
      </c>
      <c r="L11" s="558">
        <f>ROUND(HLOOKUP($G11,[1]OUT_2022_TY!$1:$5,5,FALSE),2)</f>
        <v>21</v>
      </c>
      <c r="M11" s="558">
        <f t="shared" si="1"/>
        <v>15</v>
      </c>
    </row>
    <row r="12" spans="1:13" ht="14.4">
      <c r="A12" s="547">
        <v>12</v>
      </c>
      <c r="B12" s="557" t="s">
        <v>350</v>
      </c>
      <c r="C12" s="556" t="s">
        <v>426</v>
      </c>
      <c r="D12" s="553">
        <v>326</v>
      </c>
      <c r="E12" s="555" t="s">
        <v>425</v>
      </c>
      <c r="F12" s="565" t="s">
        <v>362</v>
      </c>
      <c r="G12" s="565" t="s">
        <v>424</v>
      </c>
      <c r="H12" s="553">
        <v>11500</v>
      </c>
      <c r="I12" s="553" t="s">
        <v>344</v>
      </c>
      <c r="J12" s="564" t="s">
        <v>423</v>
      </c>
      <c r="K12" s="578">
        <f>ROUND(HLOOKUP($G12,[1]OUT_2022_TY!$1:$5,3,FALSE),2)</f>
        <v>30.59</v>
      </c>
      <c r="L12" s="563">
        <f>ROUND(HLOOKUP($G12,[1]OUT_2022_TY!$1:$5,5,FALSE),2)</f>
        <v>15</v>
      </c>
      <c r="M12" s="563">
        <f t="shared" si="1"/>
        <v>9</v>
      </c>
    </row>
    <row r="13" spans="1:13" ht="14.4">
      <c r="A13" s="547">
        <v>13</v>
      </c>
      <c r="B13" s="557" t="s">
        <v>350</v>
      </c>
      <c r="C13" s="556" t="s">
        <v>422</v>
      </c>
      <c r="D13" s="553">
        <v>375</v>
      </c>
      <c r="E13" s="581" t="s">
        <v>421</v>
      </c>
      <c r="F13" s="565" t="s">
        <v>362</v>
      </c>
      <c r="G13" s="565" t="s">
        <v>420</v>
      </c>
      <c r="H13" s="553" t="s">
        <v>419</v>
      </c>
      <c r="I13" s="553" t="s">
        <v>344</v>
      </c>
      <c r="J13" s="580"/>
      <c r="K13" s="578">
        <f>ROUND(HLOOKUP($G13,[1]OUT_2022_TY!$1:$5,3,FALSE),2)</f>
        <v>68.19</v>
      </c>
      <c r="L13" s="563">
        <f>ROUND(HLOOKUP($G13,[1]OUT_2022_TY!$1:$5,5,FALSE),2)</f>
        <v>8</v>
      </c>
      <c r="M13" s="563">
        <f t="shared" si="1"/>
        <v>2</v>
      </c>
    </row>
    <row r="14" spans="1:13" ht="14.4">
      <c r="A14" s="547">
        <v>14</v>
      </c>
      <c r="B14" s="557" t="s">
        <v>350</v>
      </c>
      <c r="C14" s="556" t="s">
        <v>418</v>
      </c>
      <c r="D14" s="561" t="s">
        <v>417</v>
      </c>
      <c r="E14" s="555" t="s">
        <v>416</v>
      </c>
      <c r="F14" s="565" t="s">
        <v>362</v>
      </c>
      <c r="G14" s="565" t="s">
        <v>415</v>
      </c>
      <c r="H14" s="553">
        <v>8736</v>
      </c>
      <c r="I14" s="553" t="s">
        <v>344</v>
      </c>
      <c r="J14" s="564" t="s">
        <v>414</v>
      </c>
      <c r="K14" s="578">
        <f>ROUND(HLOOKUP($G14,[1]OUT_2022_TY!$1:$5,3,FALSE),2)</f>
        <v>67.099999999999994</v>
      </c>
      <c r="L14" s="563">
        <f>ROUND(HLOOKUP($G14,[1]OUT_2022_TY!$1:$5,5,FALSE),2)</f>
        <v>12</v>
      </c>
      <c r="M14" s="563">
        <f t="shared" si="1"/>
        <v>6</v>
      </c>
    </row>
    <row r="15" spans="1:13" ht="14.4">
      <c r="A15" s="547">
        <v>15</v>
      </c>
      <c r="B15" s="557" t="s">
        <v>350</v>
      </c>
      <c r="C15" s="556" t="s">
        <v>413</v>
      </c>
      <c r="D15" s="561" t="s">
        <v>57</v>
      </c>
      <c r="E15" s="569" t="s">
        <v>412</v>
      </c>
      <c r="F15" s="560" t="s">
        <v>354</v>
      </c>
      <c r="G15" s="560" t="s">
        <v>411</v>
      </c>
      <c r="H15" s="553">
        <v>7464</v>
      </c>
      <c r="I15" s="553" t="s">
        <v>344</v>
      </c>
      <c r="J15" s="559" t="s">
        <v>410</v>
      </c>
      <c r="K15" s="579">
        <f>ROUND(HLOOKUP($G15,[1]OUT_2022_TY!$1:$5,3,FALSE),2)</f>
        <v>19.07</v>
      </c>
      <c r="L15" s="558">
        <f>ROUND(HLOOKUP($G15,[1]OUT_2022_TY!$1:$5,5,FALSE),2)</f>
        <v>33</v>
      </c>
      <c r="M15" s="558">
        <f t="shared" si="1"/>
        <v>27</v>
      </c>
    </row>
    <row r="16" spans="1:13" ht="14.4">
      <c r="A16" s="547">
        <v>16</v>
      </c>
      <c r="B16" s="557" t="s">
        <v>350</v>
      </c>
      <c r="C16" s="556" t="s">
        <v>409</v>
      </c>
      <c r="D16" s="553">
        <v>104</v>
      </c>
      <c r="E16" s="569" t="s">
        <v>408</v>
      </c>
      <c r="F16" s="565" t="s">
        <v>362</v>
      </c>
      <c r="G16" s="565" t="s">
        <v>407</v>
      </c>
      <c r="H16" s="553">
        <v>8822</v>
      </c>
      <c r="I16" s="553" t="s">
        <v>344</v>
      </c>
      <c r="J16" s="564" t="s">
        <v>406</v>
      </c>
      <c r="K16" s="578">
        <f>ROUND(HLOOKUP($G16,[1]OUT_2022_TY!$1:$5,3,FALSE),2)</f>
        <v>94.14</v>
      </c>
      <c r="L16" s="563">
        <f>ROUND(HLOOKUP($G16,[1]OUT_2022_TY!$1:$5,5,FALSE),2)</f>
        <v>15</v>
      </c>
      <c r="M16" s="563">
        <f t="shared" si="1"/>
        <v>9</v>
      </c>
    </row>
    <row r="17" spans="1:13" ht="14.4">
      <c r="A17" s="547">
        <v>17</v>
      </c>
      <c r="B17" s="574" t="s">
        <v>401</v>
      </c>
      <c r="C17" s="556" t="s">
        <v>405</v>
      </c>
      <c r="D17" s="553">
        <v>122</v>
      </c>
      <c r="E17" s="569" t="s">
        <v>404</v>
      </c>
      <c r="F17" s="577" t="s">
        <v>362</v>
      </c>
      <c r="G17" s="577" t="s">
        <v>403</v>
      </c>
      <c r="H17" s="553">
        <v>7069</v>
      </c>
      <c r="I17" s="553" t="s">
        <v>344</v>
      </c>
      <c r="J17" s="576" t="s">
        <v>402</v>
      </c>
      <c r="K17" s="575">
        <f>ROUND(HLOOKUP($G17,[1]OUT_2022_TY!$1:$5,3,FALSE),2)</f>
        <v>8.16</v>
      </c>
      <c r="L17" s="575">
        <f>ROUND(HLOOKUP($G17,[1]OUT_2022_TY!$1:$5,5,FALSE),2)</f>
        <v>5</v>
      </c>
      <c r="M17" s="575">
        <f t="shared" si="1"/>
        <v>-1</v>
      </c>
    </row>
    <row r="18" spans="1:13" ht="14.4">
      <c r="A18" s="547">
        <v>18</v>
      </c>
      <c r="B18" s="574" t="s">
        <v>401</v>
      </c>
      <c r="C18" s="556" t="s">
        <v>400</v>
      </c>
      <c r="D18" s="553">
        <v>114</v>
      </c>
      <c r="E18" s="555" t="s">
        <v>399</v>
      </c>
      <c r="F18" s="573" t="s">
        <v>347</v>
      </c>
      <c r="G18" s="573" t="s">
        <v>398</v>
      </c>
      <c r="H18" s="553" t="s">
        <v>360</v>
      </c>
      <c r="I18" s="553" t="s">
        <v>360</v>
      </c>
      <c r="J18" s="572" t="s">
        <v>397</v>
      </c>
      <c r="K18" s="571">
        <f>ROUND(HLOOKUP($G18,[1]OUT_2022_TY!$1:$5,3,FALSE),2)</f>
        <v>1.86</v>
      </c>
      <c r="L18" s="571">
        <f>ROUND(HLOOKUP($G18,[1]OUT_2022_TY!$1:$5,5,FALSE),2)</f>
        <v>5</v>
      </c>
      <c r="M18" s="571">
        <f t="shared" si="1"/>
        <v>-1</v>
      </c>
    </row>
    <row r="19" spans="1:13" ht="14.4">
      <c r="A19" s="547">
        <v>19</v>
      </c>
      <c r="B19" s="566" t="s">
        <v>365</v>
      </c>
      <c r="C19" s="556" t="s">
        <v>364</v>
      </c>
      <c r="D19" s="553" t="s">
        <v>396</v>
      </c>
      <c r="E19" s="555" t="s">
        <v>395</v>
      </c>
      <c r="F19" s="554" t="s">
        <v>347</v>
      </c>
      <c r="G19" s="554" t="s">
        <v>394</v>
      </c>
      <c r="H19" s="553" t="s">
        <v>360</v>
      </c>
      <c r="I19" s="553" t="s">
        <v>360</v>
      </c>
      <c r="J19" s="570" t="s">
        <v>393</v>
      </c>
      <c r="K19" s="551">
        <f>ROUND(HLOOKUP($G19,[1]OUT_2022_TY!$1:$5,3,FALSE),2)</f>
        <v>1.6</v>
      </c>
      <c r="L19" s="551">
        <f>ROUND(HLOOKUP($G19,[1]OUT_2022_TY!$1:$5,5,FALSE),2)</f>
        <v>5</v>
      </c>
      <c r="M19" s="551">
        <f t="shared" ref="M19:M28" si="2">L19-4</f>
        <v>1</v>
      </c>
    </row>
    <row r="20" spans="1:13" ht="14.4">
      <c r="A20" s="547">
        <v>20</v>
      </c>
      <c r="B20" s="566" t="s">
        <v>365</v>
      </c>
      <c r="C20" s="556" t="s">
        <v>364</v>
      </c>
      <c r="D20" s="553">
        <v>175</v>
      </c>
      <c r="E20" s="555" t="s">
        <v>392</v>
      </c>
      <c r="F20" s="554" t="s">
        <v>347</v>
      </c>
      <c r="G20" s="554" t="s">
        <v>391</v>
      </c>
      <c r="H20" s="553" t="s">
        <v>360</v>
      </c>
      <c r="I20" s="553" t="s">
        <v>360</v>
      </c>
      <c r="J20" s="570" t="s">
        <v>390</v>
      </c>
      <c r="K20" s="551">
        <f>ROUND(HLOOKUP($G20,[1]OUT_2022_TY!$1:$5,3,FALSE),2)</f>
        <v>1.31</v>
      </c>
      <c r="L20" s="551">
        <f>ROUND(HLOOKUP($G20,[1]OUT_2022_TY!$1:$5,5,FALSE),2)</f>
        <v>5</v>
      </c>
      <c r="M20" s="551">
        <f t="shared" si="2"/>
        <v>1</v>
      </c>
    </row>
    <row r="21" spans="1:13" ht="14.4">
      <c r="A21" s="547">
        <v>21</v>
      </c>
      <c r="B21" s="566" t="s">
        <v>365</v>
      </c>
      <c r="C21" s="556" t="s">
        <v>364</v>
      </c>
      <c r="D21" s="553" t="s">
        <v>75</v>
      </c>
      <c r="E21" s="555" t="s">
        <v>389</v>
      </c>
      <c r="F21" s="554" t="s">
        <v>347</v>
      </c>
      <c r="G21" s="554" t="s">
        <v>388</v>
      </c>
      <c r="H21" s="553" t="s">
        <v>387</v>
      </c>
      <c r="I21" s="553" t="s">
        <v>386</v>
      </c>
      <c r="J21" s="570" t="s">
        <v>385</v>
      </c>
      <c r="K21" s="551">
        <f>ROUND(HLOOKUP($G21,[1]OUT_2022_TY!$1:$5,3,FALSE),2)</f>
        <v>2.2999999999999998</v>
      </c>
      <c r="L21" s="551">
        <f>ROUND(HLOOKUP($G21,[1]OUT_2022_TY!$1:$5,5,FALSE),2)</f>
        <v>6</v>
      </c>
      <c r="M21" s="551">
        <f t="shared" si="2"/>
        <v>2</v>
      </c>
    </row>
    <row r="22" spans="1:13" ht="14.4">
      <c r="A22" s="547">
        <v>22</v>
      </c>
      <c r="B22" s="566" t="s">
        <v>365</v>
      </c>
      <c r="C22" s="556" t="s">
        <v>364</v>
      </c>
      <c r="D22" s="553">
        <v>333</v>
      </c>
      <c r="E22" s="569" t="s">
        <v>384</v>
      </c>
      <c r="F22" s="48" t="s">
        <v>354</v>
      </c>
      <c r="G22" s="48" t="s">
        <v>383</v>
      </c>
      <c r="H22" s="553">
        <v>3291</v>
      </c>
      <c r="I22" s="553" t="s">
        <v>344</v>
      </c>
      <c r="J22" s="568" t="s">
        <v>382</v>
      </c>
      <c r="K22" s="567">
        <f>ROUND(HLOOKUP($G22,[1]OUT_2022_TY!$1:$5,3,FALSE),2)</f>
        <v>25.25</v>
      </c>
      <c r="L22" s="567">
        <f>ROUND(HLOOKUP($G22,[1]OUT_2022_TY!$1:$5,5,FALSE),2)</f>
        <v>24</v>
      </c>
      <c r="M22" s="567">
        <f t="shared" si="2"/>
        <v>20</v>
      </c>
    </row>
    <row r="23" spans="1:13" ht="14.4">
      <c r="A23" s="547">
        <v>23</v>
      </c>
      <c r="B23" s="566" t="s">
        <v>365</v>
      </c>
      <c r="C23" s="556" t="s">
        <v>364</v>
      </c>
      <c r="D23" s="561" t="s">
        <v>81</v>
      </c>
      <c r="E23" s="555" t="s">
        <v>381</v>
      </c>
      <c r="F23" s="560" t="s">
        <v>354</v>
      </c>
      <c r="G23" s="560" t="s">
        <v>380</v>
      </c>
      <c r="H23" s="553">
        <v>4345</v>
      </c>
      <c r="I23" s="553" t="s">
        <v>344</v>
      </c>
      <c r="J23" s="559" t="s">
        <v>379</v>
      </c>
      <c r="K23" s="558">
        <f>ROUND(HLOOKUP($G23,[1]OUT_2022_TY!$1:$5,3,FALSE),2)</f>
        <v>92.28</v>
      </c>
      <c r="L23" s="558">
        <f>ROUND(HLOOKUP($G23,[1]OUT_2022_TY!$1:$5,5,FALSE),2)</f>
        <v>36</v>
      </c>
      <c r="M23" s="558">
        <f t="shared" si="2"/>
        <v>32</v>
      </c>
    </row>
    <row r="24" spans="1:13" ht="14.4">
      <c r="A24" s="547">
        <v>24</v>
      </c>
      <c r="B24" s="566" t="s">
        <v>365</v>
      </c>
      <c r="C24" s="556" t="s">
        <v>364</v>
      </c>
      <c r="D24" s="553">
        <v>337</v>
      </c>
      <c r="E24" s="569" t="s">
        <v>378</v>
      </c>
      <c r="F24" s="48" t="s">
        <v>354</v>
      </c>
      <c r="G24" s="48" t="s">
        <v>377</v>
      </c>
      <c r="H24" s="553">
        <v>2973</v>
      </c>
      <c r="I24" s="553" t="s">
        <v>344</v>
      </c>
      <c r="J24" s="568" t="s">
        <v>376</v>
      </c>
      <c r="K24" s="567">
        <f>ROUND(HLOOKUP($G24,[1]OUT_2022_TY!$1:$5,3,FALSE),2)</f>
        <v>26.2</v>
      </c>
      <c r="L24" s="567">
        <f>ROUND(HLOOKUP($G24,[1]OUT_2022_TY!$1:$5,5,FALSE),2)</f>
        <v>19</v>
      </c>
      <c r="M24" s="567">
        <f t="shared" si="2"/>
        <v>15</v>
      </c>
    </row>
    <row r="25" spans="1:13" ht="14.4">
      <c r="A25" s="547">
        <v>25</v>
      </c>
      <c r="B25" s="566" t="s">
        <v>365</v>
      </c>
      <c r="C25" s="556" t="s">
        <v>364</v>
      </c>
      <c r="D25" s="553">
        <v>338</v>
      </c>
      <c r="E25" s="555" t="s">
        <v>375</v>
      </c>
      <c r="F25" s="48" t="s">
        <v>354</v>
      </c>
      <c r="G25" s="48" t="s">
        <v>374</v>
      </c>
      <c r="H25" s="553" t="s">
        <v>373</v>
      </c>
      <c r="I25" s="553" t="s">
        <v>344</v>
      </c>
      <c r="J25" s="568" t="s">
        <v>372</v>
      </c>
      <c r="K25" s="567">
        <f>ROUND(HLOOKUP($G25,[1]OUT_2022_TY!$1:$5,3,FALSE),2)</f>
        <v>33.67</v>
      </c>
      <c r="L25" s="567">
        <f>ROUND(HLOOKUP($G25,[1]OUT_2022_TY!$1:$5,5,FALSE),2)</f>
        <v>19</v>
      </c>
      <c r="M25" s="567">
        <f t="shared" si="2"/>
        <v>15</v>
      </c>
    </row>
    <row r="26" spans="1:13" ht="14.4">
      <c r="A26" s="547">
        <v>26</v>
      </c>
      <c r="B26" s="566" t="s">
        <v>365</v>
      </c>
      <c r="C26" s="556" t="s">
        <v>364</v>
      </c>
      <c r="D26" s="561">
        <v>339</v>
      </c>
      <c r="E26" s="555" t="s">
        <v>371</v>
      </c>
      <c r="F26" s="560" t="s">
        <v>354</v>
      </c>
      <c r="G26" s="560" t="s">
        <v>370</v>
      </c>
      <c r="H26" s="553">
        <v>2790</v>
      </c>
      <c r="I26" s="553" t="s">
        <v>344</v>
      </c>
      <c r="J26" s="559" t="s">
        <v>369</v>
      </c>
      <c r="K26" s="558">
        <f>ROUND(HLOOKUP($G26,[1]OUT_2022_TY!$1:$5,3,FALSE),2)</f>
        <v>57.85</v>
      </c>
      <c r="L26" s="558">
        <f>ROUND(HLOOKUP($G26,[1]OUT_2022_TY!$1:$5,5,FALSE),2)</f>
        <v>37</v>
      </c>
      <c r="M26" s="558">
        <f t="shared" si="2"/>
        <v>33</v>
      </c>
    </row>
    <row r="27" spans="1:13" ht="14.4">
      <c r="A27" s="547">
        <v>27</v>
      </c>
      <c r="B27" s="566" t="s">
        <v>365</v>
      </c>
      <c r="C27" s="556" t="s">
        <v>364</v>
      </c>
      <c r="D27" s="553">
        <v>340</v>
      </c>
      <c r="E27" s="569" t="s">
        <v>368</v>
      </c>
      <c r="F27" s="48" t="s">
        <v>354</v>
      </c>
      <c r="G27" s="48" t="s">
        <v>367</v>
      </c>
      <c r="H27" s="553">
        <v>2632</v>
      </c>
      <c r="I27" s="553" t="s">
        <v>344</v>
      </c>
      <c r="J27" s="568" t="s">
        <v>366</v>
      </c>
      <c r="K27" s="567">
        <f>ROUND(HLOOKUP($G27,[1]OUT_2022_TY!$1:$5,3,FALSE),2)</f>
        <v>41.59</v>
      </c>
      <c r="L27" s="567">
        <f>ROUND(HLOOKUP($G27,[1]OUT_2022_TY!$1:$5,5,FALSE),2)</f>
        <v>16</v>
      </c>
      <c r="M27" s="567">
        <f t="shared" si="2"/>
        <v>12</v>
      </c>
    </row>
    <row r="28" spans="1:13" ht="14.4">
      <c r="A28" s="547">
        <v>28</v>
      </c>
      <c r="B28" s="566" t="s">
        <v>365</v>
      </c>
      <c r="C28" s="556" t="s">
        <v>364</v>
      </c>
      <c r="D28" s="553" t="s">
        <v>63</v>
      </c>
      <c r="E28" s="555" t="s">
        <v>363</v>
      </c>
      <c r="F28" s="565" t="s">
        <v>362</v>
      </c>
      <c r="G28" s="565" t="s">
        <v>361</v>
      </c>
      <c r="H28" s="553" t="s">
        <v>360</v>
      </c>
      <c r="I28" s="553" t="s">
        <v>360</v>
      </c>
      <c r="J28" s="564" t="s">
        <v>359</v>
      </c>
      <c r="K28" s="563">
        <f>ROUND(HLOOKUP($G28,[1]OUT_2022_TY!$1:$5,3,FALSE),2)</f>
        <v>10.91</v>
      </c>
      <c r="L28" s="563">
        <f>ROUND(HLOOKUP($G28,[1]OUT_2022_TY!$1:$5,5,FALSE),2)</f>
        <v>14</v>
      </c>
      <c r="M28" s="563">
        <f t="shared" si="2"/>
        <v>10</v>
      </c>
    </row>
    <row r="29" spans="1:13" ht="14.4">
      <c r="A29" s="547">
        <v>29</v>
      </c>
      <c r="B29" s="562" t="s">
        <v>358</v>
      </c>
      <c r="C29" s="556" t="s">
        <v>357</v>
      </c>
      <c r="D29" s="561" t="s">
        <v>356</v>
      </c>
      <c r="E29" s="555" t="s">
        <v>355</v>
      </c>
      <c r="F29" s="560" t="s">
        <v>354</v>
      </c>
      <c r="G29" s="560" t="s">
        <v>353</v>
      </c>
      <c r="H29" s="553" t="s">
        <v>352</v>
      </c>
      <c r="I29" s="553" t="s">
        <v>344</v>
      </c>
      <c r="J29" s="559" t="s">
        <v>351</v>
      </c>
      <c r="K29" s="558">
        <f>ROUND(HLOOKUP($G29,[1]OUT_2022_TY!$1:$5,3,FALSE),2)</f>
        <v>632.58000000000004</v>
      </c>
      <c r="L29" s="558">
        <f>ROUND(HLOOKUP($G29,[1]OUT_2022_TY!$1:$5,5,FALSE),2)</f>
        <v>33</v>
      </c>
      <c r="M29" s="558">
        <f>L29-9</f>
        <v>24</v>
      </c>
    </row>
    <row r="30" spans="1:13" ht="14.4">
      <c r="A30" s="547">
        <v>30</v>
      </c>
      <c r="B30" s="557" t="s">
        <v>350</v>
      </c>
      <c r="C30" s="556" t="s">
        <v>349</v>
      </c>
      <c r="D30" s="553">
        <v>137</v>
      </c>
      <c r="E30" s="555" t="s">
        <v>348</v>
      </c>
      <c r="F30" s="554" t="s">
        <v>347</v>
      </c>
      <c r="G30" s="554" t="s">
        <v>346</v>
      </c>
      <c r="H30" s="553" t="s">
        <v>345</v>
      </c>
      <c r="I30" s="553" t="s">
        <v>344</v>
      </c>
      <c r="J30" s="552" t="s">
        <v>343</v>
      </c>
      <c r="K30" s="551">
        <f>ROUND(HLOOKUP($G30,[1]OUT_2022_TY!$1:$5,3,FALSE),2)</f>
        <v>2.67</v>
      </c>
      <c r="L30" s="551">
        <f>ROUND(HLOOKUP($G30,[1]OUT_2022_TY!$1:$5,5,FALSE),2)</f>
        <v>10</v>
      </c>
      <c r="M30" s="551">
        <f>L30-4</f>
        <v>6</v>
      </c>
    </row>
  </sheetData>
  <autoFilter ref="A1:M1" xr:uid="{A091E0D7-B3D4-4B6E-B9E5-DF5051D38363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6EE8-98B3-466E-B637-CE7DB8DEDAA0}">
  <dimension ref="A1:E25"/>
  <sheetViews>
    <sheetView workbookViewId="0">
      <selection activeCell="D19" sqref="D19"/>
    </sheetView>
  </sheetViews>
  <sheetFormatPr defaultRowHeight="14.4"/>
  <cols>
    <col min="1" max="1" width="9.44140625" bestFit="1" customWidth="1"/>
    <col min="2" max="2" width="37.21875" bestFit="1" customWidth="1"/>
    <col min="3" max="3" width="7.44140625" bestFit="1" customWidth="1"/>
    <col min="4" max="4" width="51.44140625" bestFit="1" customWidth="1"/>
    <col min="5" max="5" width="150" bestFit="1" customWidth="1"/>
  </cols>
  <sheetData>
    <row r="1" spans="1:5" ht="18">
      <c r="A1" s="63" t="s">
        <v>288</v>
      </c>
    </row>
    <row r="2" spans="1:5">
      <c r="A2" t="s">
        <v>289</v>
      </c>
    </row>
    <row r="4" spans="1:5" s="86" customFormat="1">
      <c r="A4" s="86" t="s">
        <v>290</v>
      </c>
      <c r="B4" s="86" t="s">
        <v>291</v>
      </c>
      <c r="C4" s="86" t="s">
        <v>292</v>
      </c>
      <c r="D4" s="86" t="s">
        <v>213</v>
      </c>
      <c r="E4" s="86" t="s">
        <v>293</v>
      </c>
    </row>
    <row r="5" spans="1:5">
      <c r="A5" s="10">
        <v>45344</v>
      </c>
      <c r="B5" t="s">
        <v>294</v>
      </c>
      <c r="C5" t="s">
        <v>295</v>
      </c>
      <c r="D5" s="87" t="s">
        <v>296</v>
      </c>
      <c r="E5" t="s">
        <v>297</v>
      </c>
    </row>
    <row r="6" spans="1:5" s="91" customFormat="1">
      <c r="A6" s="88">
        <v>45344</v>
      </c>
      <c r="B6" s="89" t="s">
        <v>298</v>
      </c>
      <c r="C6" s="89" t="s">
        <v>298</v>
      </c>
      <c r="D6" s="90" t="s">
        <v>299</v>
      </c>
      <c r="E6" s="91" t="s">
        <v>300</v>
      </c>
    </row>
    <row r="7" spans="1:5" s="91" customFormat="1">
      <c r="A7" s="88" t="s">
        <v>301</v>
      </c>
      <c r="B7" t="s">
        <v>302</v>
      </c>
      <c r="C7" s="89"/>
      <c r="D7" s="87" t="s">
        <v>303</v>
      </c>
    </row>
    <row r="8" spans="1:5">
      <c r="A8" s="10">
        <v>45391</v>
      </c>
      <c r="B8" t="s">
        <v>304</v>
      </c>
      <c r="C8" t="s">
        <v>305</v>
      </c>
      <c r="D8" s="87" t="s">
        <v>306</v>
      </c>
      <c r="E8" t="s">
        <v>307</v>
      </c>
    </row>
    <row r="9" spans="1:5">
      <c r="A9" s="10">
        <v>45434</v>
      </c>
      <c r="B9" t="s">
        <v>302</v>
      </c>
      <c r="C9" t="s">
        <v>308</v>
      </c>
      <c r="D9" s="87" t="s">
        <v>309</v>
      </c>
    </row>
    <row r="10" spans="1:5">
      <c r="A10" s="1"/>
      <c r="D10" s="87" t="s">
        <v>310</v>
      </c>
    </row>
    <row r="11" spans="1:5">
      <c r="A11" s="1"/>
      <c r="D11" s="87"/>
    </row>
    <row r="12" spans="1:5">
      <c r="A12" s="1"/>
      <c r="D12" s="87"/>
    </row>
    <row r="13" spans="1:5">
      <c r="A13" s="1"/>
      <c r="D13" s="87"/>
    </row>
    <row r="14" spans="1:5">
      <c r="A14" s="1"/>
      <c r="D14" s="87"/>
    </row>
    <row r="15" spans="1:5">
      <c r="A15" s="1"/>
    </row>
    <row r="16" spans="1:5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BSA Master Log</vt:lpstr>
      <vt:lpstr>Sampling Summary Jan 2025</vt:lpstr>
      <vt:lpstr>Coliform dilution NOTES</vt:lpstr>
      <vt:lpstr>Reporting and Detect</vt:lpstr>
      <vt:lpstr>Filter volumes</vt:lpstr>
      <vt:lpstr>BSA River Sites - GPS</vt:lpstr>
      <vt:lpstr>SPP GPS Locations</vt:lpstr>
      <vt:lpstr>Versions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 Gallimore-Repole</dc:creator>
  <cp:keywords/>
  <dc:description/>
  <cp:lastModifiedBy>Riley Blasiak</cp:lastModifiedBy>
  <cp:revision/>
  <dcterms:created xsi:type="dcterms:W3CDTF">2023-12-08T18:48:59Z</dcterms:created>
  <dcterms:modified xsi:type="dcterms:W3CDTF">2025-04-09T16:51:29Z</dcterms:modified>
  <cp:category/>
  <cp:contentStatus/>
</cp:coreProperties>
</file>