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activeTab="1"/>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'８交接表'!$A$1:$H$66</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'８交接表'!$A$1:$H$63</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31" r:id="rId36"/>
    <pivotCache cacheId="42" r:id="rId37"/>
    <pivotCache cacheId="50" r:id="rId38"/>
    <pivotCache cacheId="56"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A551" i="17" l="1"/>
  <c r="B551" i="17"/>
  <c r="C551" i="17"/>
  <c r="D551" i="17"/>
  <c r="E551" i="17"/>
  <c r="F551" i="17"/>
  <c r="G551" i="17"/>
  <c r="H551" i="17"/>
  <c r="I551" i="17"/>
  <c r="J551" i="17"/>
  <c r="K551" i="17"/>
  <c r="L551" i="17"/>
  <c r="M551" i="17"/>
  <c r="N551" i="17"/>
  <c r="O551" i="17"/>
  <c r="P551" i="17"/>
  <c r="Q551" i="17"/>
  <c r="R551" i="17"/>
  <c r="S551" i="17"/>
  <c r="T551" i="17"/>
  <c r="U551" i="17"/>
  <c r="V551" i="17"/>
  <c r="W551" i="17" s="1"/>
  <c r="X551" i="17"/>
  <c r="AA551" i="17" s="1"/>
  <c r="A552" i="17"/>
  <c r="B552" i="17"/>
  <c r="C552" i="17"/>
  <c r="D552" i="17"/>
  <c r="E552" i="17"/>
  <c r="F552" i="17"/>
  <c r="G552" i="17"/>
  <c r="H552" i="17"/>
  <c r="I552" i="17"/>
  <c r="J552" i="17"/>
  <c r="K552" i="17"/>
  <c r="L552" i="17"/>
  <c r="M552" i="17"/>
  <c r="N552" i="17"/>
  <c r="O552" i="17"/>
  <c r="P552" i="17"/>
  <c r="Q552" i="17"/>
  <c r="R552" i="17"/>
  <c r="S552" i="17"/>
  <c r="T552" i="17"/>
  <c r="U552" i="17"/>
  <c r="V552" i="17"/>
  <c r="W552" i="17" s="1"/>
  <c r="X552" i="17"/>
  <c r="AA552" i="17"/>
  <c r="AB552" i="17" s="1"/>
  <c r="A553" i="17"/>
  <c r="B553" i="17"/>
  <c r="C553" i="17"/>
  <c r="D553" i="17"/>
  <c r="E553" i="17"/>
  <c r="F553" i="17"/>
  <c r="G553" i="17"/>
  <c r="H553" i="17"/>
  <c r="I553" i="17"/>
  <c r="J553" i="17"/>
  <c r="K553" i="17"/>
  <c r="L553" i="17"/>
  <c r="M553" i="17"/>
  <c r="N553" i="17"/>
  <c r="O553" i="17"/>
  <c r="P553" i="17"/>
  <c r="Q553" i="17"/>
  <c r="R553" i="17"/>
  <c r="S553" i="17"/>
  <c r="T553" i="17"/>
  <c r="U553" i="17"/>
  <c r="V553" i="17"/>
  <c r="W553" i="17"/>
  <c r="X553" i="17"/>
  <c r="AA553" i="17" s="1"/>
  <c r="AB553" i="17" s="1"/>
  <c r="A533" i="17"/>
  <c r="B533" i="17"/>
  <c r="C533" i="17"/>
  <c r="V533" i="17" s="1"/>
  <c r="W533" i="17" s="1"/>
  <c r="D533" i="17"/>
  <c r="E533" i="17"/>
  <c r="F533" i="17"/>
  <c r="G533" i="17"/>
  <c r="H533" i="17"/>
  <c r="I533" i="17"/>
  <c r="J533" i="17"/>
  <c r="K533" i="17"/>
  <c r="L533" i="17"/>
  <c r="M533" i="17"/>
  <c r="N533" i="17"/>
  <c r="O533" i="17"/>
  <c r="P533" i="17"/>
  <c r="Q533" i="17"/>
  <c r="R533" i="17"/>
  <c r="S533" i="17"/>
  <c r="T533" i="17"/>
  <c r="U533" i="17"/>
  <c r="X533" i="17"/>
  <c r="AA533" i="17" s="1"/>
  <c r="A534" i="17"/>
  <c r="B534" i="17"/>
  <c r="C534" i="17"/>
  <c r="D534" i="17"/>
  <c r="E534" i="17"/>
  <c r="F534" i="17"/>
  <c r="G534" i="17"/>
  <c r="H534" i="17"/>
  <c r="I534" i="17"/>
  <c r="J534" i="17"/>
  <c r="K534" i="17"/>
  <c r="L534" i="17"/>
  <c r="M534" i="17"/>
  <c r="N534" i="17"/>
  <c r="O534" i="17"/>
  <c r="P534" i="17"/>
  <c r="Q534" i="17"/>
  <c r="R534" i="17"/>
  <c r="S534" i="17"/>
  <c r="T534" i="17"/>
  <c r="U534" i="17"/>
  <c r="V534" i="17"/>
  <c r="W534" i="17" s="1"/>
  <c r="X534" i="17"/>
  <c r="AA534" i="17"/>
  <c r="A535" i="17"/>
  <c r="B535" i="17"/>
  <c r="C535" i="17"/>
  <c r="D535" i="17"/>
  <c r="E535" i="17"/>
  <c r="F535" i="17"/>
  <c r="G535" i="17"/>
  <c r="H535" i="17"/>
  <c r="I535" i="17"/>
  <c r="J535" i="17"/>
  <c r="K535" i="17"/>
  <c r="L535" i="17"/>
  <c r="M535" i="17"/>
  <c r="N535" i="17"/>
  <c r="O535" i="17"/>
  <c r="P535" i="17"/>
  <c r="Q535" i="17"/>
  <c r="R535" i="17"/>
  <c r="S535" i="17"/>
  <c r="T535" i="17"/>
  <c r="U535" i="17"/>
  <c r="V535" i="17"/>
  <c r="W535" i="17" s="1"/>
  <c r="X535" i="17"/>
  <c r="AA535" i="17" s="1"/>
  <c r="AB535" i="17" s="1"/>
  <c r="A536" i="17"/>
  <c r="B536" i="17"/>
  <c r="C536" i="17"/>
  <c r="D536" i="17"/>
  <c r="E536" i="17"/>
  <c r="F536" i="17"/>
  <c r="G536" i="17"/>
  <c r="H536" i="17"/>
  <c r="I536" i="17"/>
  <c r="J536" i="17"/>
  <c r="K536" i="17"/>
  <c r="L536" i="17"/>
  <c r="M536" i="17"/>
  <c r="N536" i="17"/>
  <c r="O536" i="17"/>
  <c r="P536" i="17"/>
  <c r="Q536" i="17"/>
  <c r="R536" i="17"/>
  <c r="S536" i="17"/>
  <c r="T536" i="17"/>
  <c r="U536" i="17"/>
  <c r="V536" i="17"/>
  <c r="W536" i="17" s="1"/>
  <c r="X536" i="17"/>
  <c r="AA536" i="17" s="1"/>
  <c r="AB536" i="17" s="1"/>
  <c r="A537" i="17"/>
  <c r="B537" i="17"/>
  <c r="C537" i="17"/>
  <c r="D537" i="17"/>
  <c r="E537" i="17"/>
  <c r="F537" i="17"/>
  <c r="G537" i="17"/>
  <c r="H537" i="17"/>
  <c r="I537" i="17"/>
  <c r="J537" i="17"/>
  <c r="K537" i="17"/>
  <c r="L537" i="17"/>
  <c r="M537" i="17"/>
  <c r="N537" i="17"/>
  <c r="O537" i="17"/>
  <c r="P537" i="17"/>
  <c r="Q537" i="17"/>
  <c r="R537" i="17"/>
  <c r="S537" i="17"/>
  <c r="T537" i="17"/>
  <c r="U537" i="17"/>
  <c r="V537" i="17"/>
  <c r="W537" i="17" s="1"/>
  <c r="X537" i="17"/>
  <c r="AA537" i="17" s="1"/>
  <c r="AB537" i="17" s="1"/>
  <c r="A538" i="17"/>
  <c r="B538" i="17"/>
  <c r="C538" i="17"/>
  <c r="D538" i="17"/>
  <c r="E538" i="17"/>
  <c r="F538" i="17"/>
  <c r="G538" i="17"/>
  <c r="H538" i="17"/>
  <c r="I538" i="17"/>
  <c r="J538" i="17"/>
  <c r="K538" i="17"/>
  <c r="L538" i="17"/>
  <c r="M538" i="17"/>
  <c r="N538" i="17"/>
  <c r="O538" i="17"/>
  <c r="P538" i="17"/>
  <c r="Q538" i="17"/>
  <c r="R538" i="17"/>
  <c r="S538" i="17"/>
  <c r="T538" i="17"/>
  <c r="U538" i="17"/>
  <c r="V538" i="17"/>
  <c r="W538" i="17" s="1"/>
  <c r="X538" i="17"/>
  <c r="AA538" i="17" s="1"/>
  <c r="AB538" i="17" s="1"/>
  <c r="A539" i="17"/>
  <c r="B539" i="17"/>
  <c r="C539" i="17"/>
  <c r="D539" i="17"/>
  <c r="E539" i="17"/>
  <c r="F539" i="17"/>
  <c r="G539" i="17"/>
  <c r="H539" i="17"/>
  <c r="I539" i="17"/>
  <c r="J539" i="17"/>
  <c r="K539" i="17"/>
  <c r="L539" i="17"/>
  <c r="M539" i="17"/>
  <c r="N539" i="17"/>
  <c r="O539" i="17"/>
  <c r="P539" i="17"/>
  <c r="Q539" i="17"/>
  <c r="R539" i="17"/>
  <c r="S539" i="17"/>
  <c r="T539" i="17"/>
  <c r="U539" i="17"/>
  <c r="V539" i="17"/>
  <c r="W539" i="17" s="1"/>
  <c r="X539" i="17"/>
  <c r="AA539" i="17" s="1"/>
  <c r="A540" i="17"/>
  <c r="B540" i="17"/>
  <c r="C540" i="17"/>
  <c r="D540" i="17"/>
  <c r="E540" i="17"/>
  <c r="F540" i="17"/>
  <c r="G540" i="17"/>
  <c r="H540" i="17"/>
  <c r="I540" i="17"/>
  <c r="J540" i="17"/>
  <c r="K540" i="17"/>
  <c r="L540" i="17"/>
  <c r="M540" i="17"/>
  <c r="N540" i="17"/>
  <c r="O540" i="17"/>
  <c r="P540" i="17"/>
  <c r="Q540" i="17"/>
  <c r="R540" i="17"/>
  <c r="S540" i="17"/>
  <c r="T540" i="17"/>
  <c r="U540" i="17"/>
  <c r="V540" i="17"/>
  <c r="W540" i="17" s="1"/>
  <c r="X540" i="17"/>
  <c r="AA540" i="17" s="1"/>
  <c r="AB540" i="17" s="1"/>
  <c r="A541" i="17"/>
  <c r="B541" i="17"/>
  <c r="C541" i="17"/>
  <c r="D541" i="17"/>
  <c r="E541" i="17"/>
  <c r="F541" i="17"/>
  <c r="G541" i="17"/>
  <c r="H541" i="17"/>
  <c r="I541" i="17"/>
  <c r="J541" i="17"/>
  <c r="K541" i="17"/>
  <c r="L541" i="17"/>
  <c r="M541" i="17"/>
  <c r="N541" i="17"/>
  <c r="O541" i="17"/>
  <c r="P541" i="17"/>
  <c r="Q541" i="17"/>
  <c r="R541" i="17"/>
  <c r="S541" i="17"/>
  <c r="T541" i="17"/>
  <c r="U541" i="17"/>
  <c r="V541" i="17"/>
  <c r="W541" i="17" s="1"/>
  <c r="X541" i="17"/>
  <c r="AA541" i="17" s="1"/>
  <c r="AB541" i="17" s="1"/>
  <c r="A542" i="17"/>
  <c r="B542" i="17"/>
  <c r="C542" i="17"/>
  <c r="D542" i="17"/>
  <c r="E542" i="17"/>
  <c r="F542" i="17"/>
  <c r="G542" i="17"/>
  <c r="H542" i="17"/>
  <c r="I542" i="17"/>
  <c r="J542" i="17"/>
  <c r="K542" i="17"/>
  <c r="L542" i="17"/>
  <c r="M542" i="17"/>
  <c r="N542" i="17"/>
  <c r="O542" i="17"/>
  <c r="P542" i="17"/>
  <c r="Q542" i="17"/>
  <c r="R542" i="17"/>
  <c r="S542" i="17"/>
  <c r="T542" i="17"/>
  <c r="U542" i="17"/>
  <c r="V542" i="17"/>
  <c r="W542" i="17" s="1"/>
  <c r="X542" i="17"/>
  <c r="AA542" i="17" s="1"/>
  <c r="AB542" i="17" s="1"/>
  <c r="A543" i="17"/>
  <c r="B543" i="17"/>
  <c r="C543" i="17"/>
  <c r="D543" i="17"/>
  <c r="E543" i="17"/>
  <c r="F543" i="17"/>
  <c r="G543" i="17"/>
  <c r="H543" i="17"/>
  <c r="I543" i="17"/>
  <c r="J543" i="17"/>
  <c r="K543" i="17"/>
  <c r="L543" i="17"/>
  <c r="M543" i="17"/>
  <c r="N543" i="17"/>
  <c r="O543" i="17"/>
  <c r="P543" i="17"/>
  <c r="Q543" i="17"/>
  <c r="R543" i="17"/>
  <c r="S543" i="17"/>
  <c r="T543" i="17"/>
  <c r="U543" i="17"/>
  <c r="V543" i="17"/>
  <c r="W543" i="17" s="1"/>
  <c r="X543" i="17"/>
  <c r="AA543" i="17" s="1"/>
  <c r="AB543" i="17" s="1"/>
  <c r="A544" i="17"/>
  <c r="B544" i="17"/>
  <c r="C544" i="17"/>
  <c r="D544" i="17"/>
  <c r="E544" i="17"/>
  <c r="F544" i="17"/>
  <c r="G544" i="17"/>
  <c r="H544" i="17"/>
  <c r="I544" i="17"/>
  <c r="J544" i="17"/>
  <c r="K544" i="17"/>
  <c r="L544" i="17"/>
  <c r="M544" i="17"/>
  <c r="N544" i="17"/>
  <c r="O544" i="17"/>
  <c r="P544" i="17"/>
  <c r="Q544" i="17"/>
  <c r="R544" i="17"/>
  <c r="S544" i="17"/>
  <c r="T544" i="17"/>
  <c r="U544" i="17"/>
  <c r="V544" i="17"/>
  <c r="W544" i="17" s="1"/>
  <c r="X544" i="17"/>
  <c r="AA544" i="17" s="1"/>
  <c r="AB544" i="17" s="1"/>
  <c r="A545" i="17"/>
  <c r="B545" i="17"/>
  <c r="C545" i="17"/>
  <c r="D545" i="17"/>
  <c r="E545" i="17"/>
  <c r="F545" i="17"/>
  <c r="G545" i="17"/>
  <c r="H545" i="17"/>
  <c r="I545" i="17"/>
  <c r="J545" i="17"/>
  <c r="K545" i="17"/>
  <c r="L545" i="17"/>
  <c r="M545" i="17"/>
  <c r="N545" i="17"/>
  <c r="O545" i="17"/>
  <c r="P545" i="17"/>
  <c r="Q545" i="17"/>
  <c r="R545" i="17"/>
  <c r="S545" i="17"/>
  <c r="T545" i="17"/>
  <c r="U545" i="17"/>
  <c r="V545" i="17"/>
  <c r="W545" i="17" s="1"/>
  <c r="X545" i="17"/>
  <c r="AA545" i="17" s="1"/>
  <c r="A546" i="17"/>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A547" i="17"/>
  <c r="B547" i="17"/>
  <c r="C547" i="17"/>
  <c r="D547" i="17"/>
  <c r="E547" i="17"/>
  <c r="F547" i="17"/>
  <c r="G547" i="17"/>
  <c r="H547" i="17"/>
  <c r="I547" i="17"/>
  <c r="J547" i="17"/>
  <c r="K547" i="17"/>
  <c r="L547" i="17"/>
  <c r="M547" i="17"/>
  <c r="N547" i="17"/>
  <c r="O547" i="17"/>
  <c r="P547" i="17"/>
  <c r="Q547" i="17"/>
  <c r="R547" i="17"/>
  <c r="S547" i="17"/>
  <c r="T547" i="17"/>
  <c r="U547" i="17"/>
  <c r="V547" i="17"/>
  <c r="W547" i="17" s="1"/>
  <c r="X547" i="17"/>
  <c r="AA547" i="17" s="1"/>
  <c r="AB547" i="17" s="1"/>
  <c r="A548" i="17"/>
  <c r="B548" i="17"/>
  <c r="C548" i="17"/>
  <c r="D548" i="17"/>
  <c r="E548" i="17"/>
  <c r="F548" i="17"/>
  <c r="G548" i="17"/>
  <c r="H548" i="17"/>
  <c r="I548" i="17"/>
  <c r="J548" i="17"/>
  <c r="K548" i="17"/>
  <c r="L548" i="17"/>
  <c r="M548" i="17"/>
  <c r="N548" i="17"/>
  <c r="O548" i="17"/>
  <c r="P548" i="17"/>
  <c r="Q548" i="17"/>
  <c r="R548" i="17"/>
  <c r="S548" i="17"/>
  <c r="T548" i="17"/>
  <c r="U548" i="17"/>
  <c r="V548" i="17"/>
  <c r="W548" i="17" s="1"/>
  <c r="X548" i="17"/>
  <c r="AA548" i="17" s="1"/>
  <c r="AB548" i="17" s="1"/>
  <c r="A549" i="17"/>
  <c r="B549" i="17"/>
  <c r="C549" i="17"/>
  <c r="D549" i="17"/>
  <c r="E549" i="17"/>
  <c r="F549" i="17"/>
  <c r="G549" i="17"/>
  <c r="H549" i="17"/>
  <c r="I549" i="17"/>
  <c r="J549" i="17"/>
  <c r="K549" i="17"/>
  <c r="L549" i="17"/>
  <c r="M549" i="17"/>
  <c r="N549" i="17"/>
  <c r="O549" i="17"/>
  <c r="P549" i="17"/>
  <c r="Q549" i="17"/>
  <c r="R549" i="17"/>
  <c r="S549" i="17"/>
  <c r="T549" i="17"/>
  <c r="V549" i="17"/>
  <c r="W549" i="17" s="1"/>
  <c r="X549" i="17"/>
  <c r="AA549" i="17" s="1"/>
  <c r="AB549" i="17" s="1"/>
  <c r="A550" i="17"/>
  <c r="B550" i="17"/>
  <c r="C550" i="17"/>
  <c r="D550" i="17"/>
  <c r="E550" i="17"/>
  <c r="F550" i="17"/>
  <c r="G550" i="17"/>
  <c r="H550" i="17"/>
  <c r="I550" i="17"/>
  <c r="J550" i="17"/>
  <c r="K550" i="17"/>
  <c r="L550" i="17"/>
  <c r="M550" i="17"/>
  <c r="N550" i="17"/>
  <c r="O550" i="17"/>
  <c r="P550" i="17"/>
  <c r="Q550" i="17"/>
  <c r="R550" i="17"/>
  <c r="S550" i="17"/>
  <c r="T550" i="17"/>
  <c r="U550" i="17"/>
  <c r="V550" i="17"/>
  <c r="W550" i="17" s="1"/>
  <c r="X550" i="17"/>
  <c r="AA550" i="17" s="1"/>
  <c r="AB550"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B516" i="17" s="1"/>
  <c r="A517" i="17"/>
  <c r="B517" i="17"/>
  <c r="C517" i="17"/>
  <c r="D517" i="17"/>
  <c r="E517" i="17"/>
  <c r="F517" i="17"/>
  <c r="G517" i="17"/>
  <c r="H517" i="17"/>
  <c r="I517" i="17"/>
  <c r="J517" i="17"/>
  <c r="K517" i="17"/>
  <c r="L517" i="17"/>
  <c r="M517" i="17"/>
  <c r="N517" i="17"/>
  <c r="O517" i="17"/>
  <c r="P517" i="17"/>
  <c r="Q517" i="17"/>
  <c r="R517" i="17"/>
  <c r="S517" i="17"/>
  <c r="T517" i="17"/>
  <c r="U517" i="17"/>
  <c r="V517" i="17"/>
  <c r="W517" i="17" s="1"/>
  <c r="X517" i="17"/>
  <c r="AA517" i="17" s="1"/>
  <c r="AB517" i="1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B518" i="17" s="1"/>
  <c r="A519" i="17"/>
  <c r="B519" i="17"/>
  <c r="C519" i="17"/>
  <c r="D519" i="17"/>
  <c r="E519" i="17"/>
  <c r="F519" i="17"/>
  <c r="G519" i="17"/>
  <c r="H519" i="17"/>
  <c r="I519" i="17"/>
  <c r="J519" i="17"/>
  <c r="K519" i="17"/>
  <c r="L519" i="17"/>
  <c r="M519" i="17"/>
  <c r="N519" i="17"/>
  <c r="O519" i="17"/>
  <c r="P519" i="17"/>
  <c r="Q519" i="17"/>
  <c r="R519" i="17"/>
  <c r="S519" i="17"/>
  <c r="T519" i="17"/>
  <c r="V519" i="17"/>
  <c r="W519" i="17" s="1"/>
  <c r="X519" i="17"/>
  <c r="AA519" i="17" s="1"/>
  <c r="AB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B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523" i="17"/>
  <c r="B523" i="17"/>
  <c r="C523" i="17"/>
  <c r="D523" i="17"/>
  <c r="E523" i="17"/>
  <c r="F523" i="17"/>
  <c r="G523" i="17"/>
  <c r="H523" i="17"/>
  <c r="I523" i="17"/>
  <c r="J523" i="17"/>
  <c r="K523" i="17"/>
  <c r="L523" i="17"/>
  <c r="M523" i="17"/>
  <c r="N523" i="17"/>
  <c r="O523" i="17"/>
  <c r="P523" i="17"/>
  <c r="Q523" i="17"/>
  <c r="R523" i="17"/>
  <c r="S523" i="17"/>
  <c r="T523" i="17"/>
  <c r="U523" i="17"/>
  <c r="V523" i="17"/>
  <c r="W523" i="17" s="1"/>
  <c r="X523" i="17"/>
  <c r="AA523" i="17" s="1"/>
  <c r="AB523" i="17" s="1"/>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B524" i="17" s="1"/>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s="1"/>
  <c r="AB525" i="17" s="1"/>
  <c r="A526" i="17"/>
  <c r="B526" i="17"/>
  <c r="C526" i="17"/>
  <c r="D526" i="17"/>
  <c r="E526" i="17"/>
  <c r="F526" i="17"/>
  <c r="G526" i="17"/>
  <c r="H526" i="17"/>
  <c r="I526" i="17"/>
  <c r="J526" i="17"/>
  <c r="K526" i="17"/>
  <c r="L526" i="17"/>
  <c r="M526" i="17"/>
  <c r="N526" i="17"/>
  <c r="O526" i="17"/>
  <c r="P526" i="17"/>
  <c r="Q526" i="17"/>
  <c r="R526" i="17"/>
  <c r="S526" i="17"/>
  <c r="T526" i="17"/>
  <c r="U526" i="17"/>
  <c r="V526" i="17"/>
  <c r="W526" i="17" s="1"/>
  <c r="X526" i="17"/>
  <c r="AA526" i="17" s="1"/>
  <c r="AB526" i="17" s="1"/>
  <c r="A527" i="17"/>
  <c r="B527" i="17"/>
  <c r="C527" i="17"/>
  <c r="D527" i="17"/>
  <c r="E527" i="17"/>
  <c r="F527" i="17"/>
  <c r="G527" i="17"/>
  <c r="H527" i="17"/>
  <c r="I527" i="17"/>
  <c r="J527" i="17"/>
  <c r="K527" i="17"/>
  <c r="L527" i="17"/>
  <c r="M527" i="17"/>
  <c r="N527" i="17"/>
  <c r="O527" i="17"/>
  <c r="P527" i="17"/>
  <c r="Q527" i="17"/>
  <c r="R527" i="17"/>
  <c r="S527" i="17"/>
  <c r="T527" i="17"/>
  <c r="U527" i="17"/>
  <c r="V527" i="17"/>
  <c r="W527" i="17" s="1"/>
  <c r="X527" i="17"/>
  <c r="AA527" i="17" s="1"/>
  <c r="AB527" i="17" s="1"/>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s="1"/>
  <c r="AB528" i="17" s="1"/>
  <c r="A529" i="17"/>
  <c r="B529" i="17"/>
  <c r="C529" i="17"/>
  <c r="D529" i="17"/>
  <c r="E529" i="17"/>
  <c r="F529" i="17"/>
  <c r="G529" i="17"/>
  <c r="H529" i="17"/>
  <c r="I529" i="17"/>
  <c r="J529" i="17"/>
  <c r="K529" i="17"/>
  <c r="L529" i="17"/>
  <c r="M529" i="17"/>
  <c r="N529" i="17"/>
  <c r="O529" i="17"/>
  <c r="P529" i="17"/>
  <c r="Q529" i="17"/>
  <c r="R529" i="17"/>
  <c r="S529" i="17"/>
  <c r="T529" i="17"/>
  <c r="U529" i="17"/>
  <c r="V529" i="17"/>
  <c r="W529" i="17" s="1"/>
  <c r="X529" i="17"/>
  <c r="AA529" i="17" s="1"/>
  <c r="AB529" i="17" s="1"/>
  <c r="A530" i="17"/>
  <c r="B530" i="17"/>
  <c r="C530" i="17"/>
  <c r="D530" i="17"/>
  <c r="E530" i="17"/>
  <c r="F530" i="17"/>
  <c r="G530" i="17"/>
  <c r="H530" i="17"/>
  <c r="I530" i="17"/>
  <c r="J530" i="17"/>
  <c r="K530" i="17"/>
  <c r="L530" i="17"/>
  <c r="M530" i="17"/>
  <c r="N530" i="17"/>
  <c r="O530" i="17"/>
  <c r="P530" i="17"/>
  <c r="Q530" i="17"/>
  <c r="R530" i="17"/>
  <c r="S530" i="17"/>
  <c r="T530" i="17"/>
  <c r="U530" i="17"/>
  <c r="V530" i="17"/>
  <c r="W530" i="17" s="1"/>
  <c r="X530" i="17"/>
  <c r="AA530" i="17" s="1"/>
  <c r="AB530" i="17" s="1"/>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s="1"/>
  <c r="AB531" i="17" s="1"/>
  <c r="A532" i="17"/>
  <c r="B532" i="17"/>
  <c r="C532" i="17"/>
  <c r="D532" i="17"/>
  <c r="E532" i="17"/>
  <c r="F532" i="17"/>
  <c r="G532" i="17"/>
  <c r="H532" i="17"/>
  <c r="I532" i="17"/>
  <c r="J532" i="17"/>
  <c r="K532" i="17"/>
  <c r="L532" i="17"/>
  <c r="M532" i="17"/>
  <c r="N532" i="17"/>
  <c r="O532" i="17"/>
  <c r="P532" i="17"/>
  <c r="Q532" i="17"/>
  <c r="R532" i="17"/>
  <c r="S532" i="17"/>
  <c r="T532" i="17"/>
  <c r="U532" i="17"/>
  <c r="V532" i="17"/>
  <c r="W532" i="17" s="1"/>
  <c r="X532" i="17"/>
  <c r="AA532" i="17" s="1"/>
  <c r="AB532" i="17" s="1"/>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X494" i="17"/>
  <c r="AA494" i="17" s="1"/>
  <c r="AB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c r="AB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c r="AB496" i="17"/>
  <c r="A497" i="17"/>
  <c r="B497" i="17"/>
  <c r="C497" i="17"/>
  <c r="V497" i="17" s="1"/>
  <c r="W497" i="17" s="1"/>
  <c r="D497" i="17"/>
  <c r="E497" i="17"/>
  <c r="F497" i="17"/>
  <c r="G497" i="17"/>
  <c r="H497" i="17"/>
  <c r="I497" i="17"/>
  <c r="J497" i="17"/>
  <c r="K497" i="17"/>
  <c r="L497" i="17"/>
  <c r="M497" i="17"/>
  <c r="N497" i="17"/>
  <c r="O497" i="17"/>
  <c r="P497" i="17"/>
  <c r="Q497" i="17"/>
  <c r="R497" i="17"/>
  <c r="S497" i="17"/>
  <c r="T497" i="17"/>
  <c r="U497" i="17"/>
  <c r="X497" i="17"/>
  <c r="AA497" i="17" s="1"/>
  <c r="AB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B498" i="17" s="1"/>
  <c r="A499" i="17"/>
  <c r="B499" i="17"/>
  <c r="C499" i="17"/>
  <c r="X499" i="17" s="1"/>
  <c r="AA499" i="17" s="1"/>
  <c r="D499" i="17"/>
  <c r="E499" i="17"/>
  <c r="F499" i="17"/>
  <c r="G499" i="17"/>
  <c r="H499" i="17"/>
  <c r="I499" i="17"/>
  <c r="J499" i="17"/>
  <c r="K499" i="17"/>
  <c r="L499" i="17"/>
  <c r="M499" i="17"/>
  <c r="N499" i="17"/>
  <c r="O499" i="17"/>
  <c r="P499" i="17"/>
  <c r="Q499" i="17"/>
  <c r="R499" i="17"/>
  <c r="S499" i="17"/>
  <c r="T499" i="17"/>
  <c r="U499" i="17"/>
  <c r="V499" i="17"/>
  <c r="W499" i="17" s="1"/>
  <c r="A500" i="17"/>
  <c r="B500" i="17"/>
  <c r="C500" i="17"/>
  <c r="V500" i="17" s="1"/>
  <c r="W500" i="17" s="1"/>
  <c r="D500" i="17"/>
  <c r="E500" i="17"/>
  <c r="F500" i="17"/>
  <c r="G500" i="17"/>
  <c r="H500" i="17"/>
  <c r="I500" i="17"/>
  <c r="J500" i="17"/>
  <c r="K500" i="17"/>
  <c r="L500" i="17"/>
  <c r="M500" i="17"/>
  <c r="N500" i="17"/>
  <c r="O500" i="17"/>
  <c r="P500" i="17"/>
  <c r="Q500" i="17"/>
  <c r="R500" i="17"/>
  <c r="S500" i="17"/>
  <c r="T500" i="17"/>
  <c r="U500" i="17"/>
  <c r="X500" i="17"/>
  <c r="AA500" i="17" s="1"/>
  <c r="A501" i="17"/>
  <c r="B501" i="17"/>
  <c r="C501" i="17"/>
  <c r="D501" i="17"/>
  <c r="E501" i="17"/>
  <c r="F501" i="17"/>
  <c r="G501" i="17"/>
  <c r="H501" i="17"/>
  <c r="I501" i="17"/>
  <c r="J501" i="17"/>
  <c r="K501" i="17"/>
  <c r="L501" i="17"/>
  <c r="M501" i="17"/>
  <c r="N501" i="17"/>
  <c r="O501" i="17"/>
  <c r="P501" i="17"/>
  <c r="Q501" i="17"/>
  <c r="R501" i="17"/>
  <c r="S501" i="17"/>
  <c r="T501" i="17"/>
  <c r="U501" i="17"/>
  <c r="V501" i="17"/>
  <c r="W501" i="17" s="1"/>
  <c r="X501" i="17"/>
  <c r="AA501" i="17" s="1"/>
  <c r="AB501" i="17" s="1"/>
  <c r="A502" i="17"/>
  <c r="B502" i="17"/>
  <c r="C502" i="17"/>
  <c r="X502" i="17" s="1"/>
  <c r="AA502" i="17" s="1"/>
  <c r="AB502" i="17" s="1"/>
  <c r="D502" i="17"/>
  <c r="E502" i="17"/>
  <c r="F502" i="17"/>
  <c r="G502" i="17"/>
  <c r="H502" i="17"/>
  <c r="I502" i="17"/>
  <c r="J502" i="17"/>
  <c r="K502" i="17"/>
  <c r="L502" i="17"/>
  <c r="M502" i="17"/>
  <c r="N502" i="17"/>
  <c r="O502" i="17"/>
  <c r="P502" i="17"/>
  <c r="Q502" i="17"/>
  <c r="R502" i="17"/>
  <c r="S502" i="17"/>
  <c r="T502" i="17"/>
  <c r="U502" i="17"/>
  <c r="V502" i="17"/>
  <c r="W502" i="17" s="1"/>
  <c r="A503" i="17"/>
  <c r="B503" i="17"/>
  <c r="C503" i="17"/>
  <c r="V503" i="17" s="1"/>
  <c r="W503" i="17" s="1"/>
  <c r="D503" i="17"/>
  <c r="E503" i="17"/>
  <c r="F503" i="17"/>
  <c r="G503" i="17"/>
  <c r="H503" i="17"/>
  <c r="I503" i="17"/>
  <c r="J503" i="17"/>
  <c r="K503" i="17"/>
  <c r="L503" i="17"/>
  <c r="M503" i="17"/>
  <c r="N503" i="17"/>
  <c r="O503" i="17"/>
  <c r="P503" i="17"/>
  <c r="Q503" i="17"/>
  <c r="R503" i="17"/>
  <c r="S503" i="17"/>
  <c r="T503" i="17"/>
  <c r="U503" i="17"/>
  <c r="X503" i="17"/>
  <c r="AA503" i="17" s="1"/>
  <c r="AB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X505" i="17" s="1"/>
  <c r="AA505" i="17" s="1"/>
  <c r="AB505" i="17" s="1"/>
  <c r="D505" i="17"/>
  <c r="E505" i="17"/>
  <c r="F505" i="17"/>
  <c r="G505" i="17"/>
  <c r="H505" i="17"/>
  <c r="I505" i="17"/>
  <c r="J505" i="17"/>
  <c r="K505" i="17"/>
  <c r="L505" i="17"/>
  <c r="M505" i="17"/>
  <c r="N505" i="17"/>
  <c r="O505" i="17"/>
  <c r="P505" i="17"/>
  <c r="Q505" i="17"/>
  <c r="R505" i="17"/>
  <c r="S505" i="17"/>
  <c r="T505" i="17"/>
  <c r="U505" i="17"/>
  <c r="V505" i="17"/>
  <c r="W505" i="17" s="1"/>
  <c r="A506" i="17"/>
  <c r="B506" i="17"/>
  <c r="C506" i="17"/>
  <c r="V506" i="17" s="1"/>
  <c r="W506" i="17" s="1"/>
  <c r="D506" i="17"/>
  <c r="E506" i="17"/>
  <c r="F506" i="17"/>
  <c r="G506" i="17"/>
  <c r="H506" i="17"/>
  <c r="I506" i="17"/>
  <c r="J506" i="17"/>
  <c r="K506" i="17"/>
  <c r="L506" i="17"/>
  <c r="M506" i="17"/>
  <c r="N506" i="17"/>
  <c r="O506" i="17"/>
  <c r="P506" i="17"/>
  <c r="Q506" i="17"/>
  <c r="R506" i="17"/>
  <c r="S506" i="17"/>
  <c r="T506" i="17"/>
  <c r="U506" i="17"/>
  <c r="X506" i="17"/>
  <c r="AA506" i="17" s="1"/>
  <c r="AB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B507" i="17" s="1"/>
  <c r="A508" i="17"/>
  <c r="B508" i="17"/>
  <c r="C508" i="17"/>
  <c r="X508" i="17" s="1"/>
  <c r="AA508" i="17" s="1"/>
  <c r="AB508" i="17" s="1"/>
  <c r="D508" i="17"/>
  <c r="E508" i="17"/>
  <c r="F508" i="17"/>
  <c r="G508" i="17"/>
  <c r="H508" i="17"/>
  <c r="I508" i="17"/>
  <c r="J508" i="17"/>
  <c r="K508" i="17"/>
  <c r="L508" i="17"/>
  <c r="M508" i="17"/>
  <c r="N508" i="17"/>
  <c r="O508" i="17"/>
  <c r="P508" i="17"/>
  <c r="Q508" i="17"/>
  <c r="R508" i="17"/>
  <c r="S508" i="17"/>
  <c r="T508" i="17"/>
  <c r="U508" i="17"/>
  <c r="V508" i="17"/>
  <c r="W508" i="17" s="1"/>
  <c r="A509" i="17"/>
  <c r="B509" i="17"/>
  <c r="C509" i="17"/>
  <c r="V509" i="17" s="1"/>
  <c r="W509" i="17" s="1"/>
  <c r="D509" i="17"/>
  <c r="E509" i="17"/>
  <c r="F509" i="17"/>
  <c r="G509" i="17"/>
  <c r="H509" i="17"/>
  <c r="I509" i="17"/>
  <c r="J509" i="17"/>
  <c r="K509" i="17"/>
  <c r="L509" i="17"/>
  <c r="M509" i="17"/>
  <c r="N509" i="17"/>
  <c r="O509" i="17"/>
  <c r="P509" i="17"/>
  <c r="Q509" i="17"/>
  <c r="R509" i="17"/>
  <c r="S509" i="17"/>
  <c r="T509" i="17"/>
  <c r="U509" i="17"/>
  <c r="X509" i="17"/>
  <c r="AA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B510" i="17" s="1"/>
  <c r="A511"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V511" i="17"/>
  <c r="W511" i="17" s="1"/>
  <c r="A512" i="17"/>
  <c r="B512" i="17"/>
  <c r="C512" i="17"/>
  <c r="V512" i="17" s="1"/>
  <c r="W512" i="17" s="1"/>
  <c r="D512" i="17"/>
  <c r="E512" i="17"/>
  <c r="F512" i="17"/>
  <c r="G512" i="17"/>
  <c r="H512" i="17"/>
  <c r="I512" i="17"/>
  <c r="J512" i="17"/>
  <c r="K512" i="17"/>
  <c r="L512" i="17"/>
  <c r="M512" i="17"/>
  <c r="N512" i="17"/>
  <c r="O512" i="17"/>
  <c r="P512" i="17"/>
  <c r="Q512" i="17"/>
  <c r="R512" i="17"/>
  <c r="S512" i="17"/>
  <c r="T512" i="17"/>
  <c r="U512" i="17"/>
  <c r="X512" i="17"/>
  <c r="AA512" i="17" s="1"/>
  <c r="AB512" i="17" s="1"/>
  <c r="A513" i="17"/>
  <c r="B513" i="17"/>
  <c r="C513" i="17"/>
  <c r="D513" i="17"/>
  <c r="E513" i="17"/>
  <c r="F513" i="17"/>
  <c r="G513" i="17"/>
  <c r="H513" i="17"/>
  <c r="I513" i="17"/>
  <c r="J513" i="17"/>
  <c r="K513" i="17"/>
  <c r="L513" i="17"/>
  <c r="M513" i="17"/>
  <c r="N513" i="17"/>
  <c r="O513" i="17"/>
  <c r="P513" i="17"/>
  <c r="Q513" i="17"/>
  <c r="R513" i="17"/>
  <c r="S513" i="17"/>
  <c r="T513" i="17"/>
  <c r="U513" i="17"/>
  <c r="V513" i="17"/>
  <c r="W513" i="17" s="1"/>
  <c r="X513" i="17"/>
  <c r="AA513" i="17" s="1"/>
  <c r="A514" i="17"/>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V552" i="37" s="1"/>
  <c r="AF551" i="37"/>
  <c r="AT551" i="37" s="1"/>
  <c r="AE551" i="37"/>
  <c r="AC551" i="37"/>
  <c r="Z551" i="37"/>
  <c r="AB551" i="37" s="1"/>
  <c r="I551" i="37"/>
  <c r="H551" i="37"/>
  <c r="G551" i="37"/>
  <c r="F551" i="37"/>
  <c r="AS551" i="37" s="1"/>
  <c r="E551" i="37"/>
  <c r="AU551" i="37" s="1"/>
  <c r="AT550" i="37"/>
  <c r="AF550" i="37"/>
  <c r="AE550" i="37"/>
  <c r="AC550" i="37"/>
  <c r="Z550" i="37"/>
  <c r="AB550" i="37" s="1"/>
  <c r="I550" i="37"/>
  <c r="H550" i="37"/>
  <c r="G550" i="37"/>
  <c r="F550" i="37"/>
  <c r="AS550" i="37" s="1"/>
  <c r="AA550" i="37" s="1"/>
  <c r="AD550" i="37" s="1"/>
  <c r="E550" i="37"/>
  <c r="AU550" i="37" s="1"/>
  <c r="AF549" i="37"/>
  <c r="AE549" i="37"/>
  <c r="AC549" i="37"/>
  <c r="Z549" i="37"/>
  <c r="AB549" i="37" s="1"/>
  <c r="I549" i="37"/>
  <c r="H549" i="37"/>
  <c r="G549" i="37"/>
  <c r="F549" i="37"/>
  <c r="AS549" i="37" s="1"/>
  <c r="AA549" i="37" s="1"/>
  <c r="AD549" i="37" s="1"/>
  <c r="E549" i="37"/>
  <c r="AU549" i="37" s="1"/>
  <c r="AF548" i="37"/>
  <c r="AE548" i="37"/>
  <c r="AC548" i="37"/>
  <c r="AB548" i="37"/>
  <c r="AA548" i="37"/>
  <c r="AD548" i="37" s="1"/>
  <c r="Z548" i="37"/>
  <c r="I548" i="37"/>
  <c r="H548" i="37"/>
  <c r="G548" i="37"/>
  <c r="F548" i="37"/>
  <c r="AS548" i="37" s="1"/>
  <c r="E548" i="37"/>
  <c r="AU548" i="37" s="1"/>
  <c r="AF547" i="37"/>
  <c r="AE547" i="37"/>
  <c r="AC547" i="37"/>
  <c r="Z547" i="37"/>
  <c r="AB547" i="37" s="1"/>
  <c r="I547" i="37"/>
  <c r="H547" i="37"/>
  <c r="G547" i="37"/>
  <c r="F547" i="37"/>
  <c r="AS547" i="37" s="1"/>
  <c r="E547" i="37"/>
  <c r="AU547" i="37" s="1"/>
  <c r="AF546" i="37"/>
  <c r="AT546" i="37" s="1"/>
  <c r="AE546" i="37"/>
  <c r="AC546" i="37"/>
  <c r="AB546" i="37"/>
  <c r="I546" i="37"/>
  <c r="H546" i="37"/>
  <c r="G546" i="37"/>
  <c r="F546" i="37"/>
  <c r="AS546" i="37" s="1"/>
  <c r="AA546" i="37" s="1"/>
  <c r="AD546" i="37" s="1"/>
  <c r="E546" i="37"/>
  <c r="AU546" i="37" s="1"/>
  <c r="AT545" i="37"/>
  <c r="AF545" i="37"/>
  <c r="AE545" i="37"/>
  <c r="AC545" i="37"/>
  <c r="Z545" i="37"/>
  <c r="AB545" i="37" s="1"/>
  <c r="I545" i="37"/>
  <c r="H545" i="37"/>
  <c r="G545" i="37"/>
  <c r="F545" i="37"/>
  <c r="AS545" i="37" s="1"/>
  <c r="E545" i="37"/>
  <c r="AU545" i="37" s="1"/>
  <c r="AT544" i="37"/>
  <c r="AF544" i="37"/>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AT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Z534" i="37"/>
  <c r="I534" i="37"/>
  <c r="H534" i="37"/>
  <c r="G534" i="37"/>
  <c r="F534" i="37"/>
  <c r="AS534" i="37" s="1"/>
  <c r="E534" i="37"/>
  <c r="AU534" i="37" s="1"/>
  <c r="AF533" i="37"/>
  <c r="AE533" i="37"/>
  <c r="AC533" i="37"/>
  <c r="AB533" i="37"/>
  <c r="AA533" i="37"/>
  <c r="AD533" i="37" s="1"/>
  <c r="Z533" i="37"/>
  <c r="I533" i="37"/>
  <c r="H533" i="37"/>
  <c r="G533" i="37"/>
  <c r="F533" i="37"/>
  <c r="AS533" i="37" s="1"/>
  <c r="AT533" i="37" s="1"/>
  <c r="E533" i="37"/>
  <c r="AU533" i="37" s="1"/>
  <c r="AF532" i="37"/>
  <c r="AE532" i="37"/>
  <c r="AC532" i="37"/>
  <c r="AB532" i="37"/>
  <c r="AA532" i="37"/>
  <c r="AD532" i="37" s="1"/>
  <c r="Z532" i="37"/>
  <c r="I532" i="37"/>
  <c r="H532" i="37"/>
  <c r="G532" i="37"/>
  <c r="F532" i="37"/>
  <c r="AS532" i="37" s="1"/>
  <c r="AT532" i="37" s="1"/>
  <c r="E532" i="37"/>
  <c r="AU532" i="37" s="1"/>
  <c r="AF531" i="37"/>
  <c r="AE531" i="37"/>
  <c r="AC531" i="37"/>
  <c r="AB531" i="37"/>
  <c r="AA531" i="37"/>
  <c r="AD531" i="37" s="1"/>
  <c r="Z531" i="37"/>
  <c r="I531" i="37"/>
  <c r="H531" i="37"/>
  <c r="G531" i="37"/>
  <c r="F531" i="37"/>
  <c r="AS531" i="37" s="1"/>
  <c r="AT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A529" i="37" s="1"/>
  <c r="AD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AT527" i="37" s="1"/>
  <c r="E527" i="37"/>
  <c r="AU527" i="37" s="1"/>
  <c r="AF526" i="37"/>
  <c r="AE526" i="37"/>
  <c r="AC526" i="37"/>
  <c r="AB526" i="37"/>
  <c r="AA526" i="37"/>
  <c r="AD526" i="37" s="1"/>
  <c r="Z526" i="37"/>
  <c r="I526" i="37"/>
  <c r="H526" i="37"/>
  <c r="G526" i="37"/>
  <c r="F526" i="37"/>
  <c r="AS526" i="37" s="1"/>
  <c r="AT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F524" i="37"/>
  <c r="AE524" i="37"/>
  <c r="AC524" i="37"/>
  <c r="AB524" i="37"/>
  <c r="AA524" i="37"/>
  <c r="AD524" i="37" s="1"/>
  <c r="Z524" i="37"/>
  <c r="I524" i="37"/>
  <c r="H524" i="37"/>
  <c r="G524" i="37"/>
  <c r="F524" i="37"/>
  <c r="AS524" i="37" s="1"/>
  <c r="E524" i="37"/>
  <c r="AU524" i="37" s="1"/>
  <c r="AB551" i="17" l="1"/>
  <c r="AB545" i="17"/>
  <c r="AB539" i="17"/>
  <c r="AB546" i="17"/>
  <c r="AB534" i="17"/>
  <c r="AB533" i="17"/>
  <c r="AB521" i="17"/>
  <c r="AB515" i="17"/>
  <c r="AB499" i="17"/>
  <c r="AB500" i="17"/>
  <c r="AB513" i="17"/>
  <c r="AB509" i="17"/>
  <c r="AA538" i="37"/>
  <c r="AD538" i="37" s="1"/>
  <c r="AT540" i="37"/>
  <c r="AV527" i="37"/>
  <c r="AV537" i="37"/>
  <c r="AV526" i="37"/>
  <c r="AT528" i="37"/>
  <c r="AV528" i="37" s="1"/>
  <c r="AV544" i="37"/>
  <c r="AV553" i="37"/>
  <c r="AV540" i="37"/>
  <c r="AA545" i="37"/>
  <c r="AD545" i="37" s="1"/>
  <c r="AV531" i="37"/>
  <c r="AV538" i="37"/>
  <c r="AV532" i="37"/>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N20" i="7" l="1"/>
  <c r="Q20" i="7" s="1"/>
  <c r="N21" i="7"/>
  <c r="Q21" i="7" s="1"/>
  <c r="N22" i="7"/>
  <c r="Q22" i="7" s="1"/>
  <c r="R22" i="7" l="1"/>
  <c r="S22" i="7" s="1"/>
  <c r="R21" i="7"/>
  <c r="S21" i="7" s="1"/>
  <c r="R20" i="7"/>
  <c r="S20" i="7" s="1"/>
  <c r="AT523" i="37"/>
  <c r="AF523" i="37"/>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T516" i="37"/>
  <c r="AF516" i="37"/>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AT511" i="37" s="1"/>
  <c r="E511" i="37"/>
  <c r="AU511" i="37" s="1"/>
  <c r="AF510" i="37"/>
  <c r="AE510" i="37"/>
  <c r="AC510" i="37"/>
  <c r="AB510" i="37"/>
  <c r="AA510" i="37"/>
  <c r="AD510" i="37" s="1"/>
  <c r="Z510" i="37"/>
  <c r="I510" i="37"/>
  <c r="H510" i="37"/>
  <c r="G510" i="37"/>
  <c r="F510" i="37"/>
  <c r="AS510" i="37" s="1"/>
  <c r="AT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AT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AT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516" i="37" s="1"/>
  <c r="A517" i="37" s="1"/>
  <c r="A518" i="37" s="1"/>
  <c r="A519" i="37" s="1"/>
  <c r="A520" i="37" s="1"/>
  <c r="A521" i="37" s="1"/>
  <c r="A522" i="37" s="1"/>
  <c r="A523" i="37" s="1"/>
  <c r="AF494" i="37"/>
  <c r="AE494" i="37"/>
  <c r="AC494" i="37"/>
  <c r="AB494" i="37"/>
  <c r="AA494" i="37"/>
  <c r="AD494" i="37" s="1"/>
  <c r="Z494" i="37"/>
  <c r="I494" i="37"/>
  <c r="H494" i="37"/>
  <c r="G494" i="37"/>
  <c r="F494" i="37"/>
  <c r="AS494" i="37" s="1"/>
  <c r="E494" i="37"/>
  <c r="AU494" i="37" s="1"/>
  <c r="AT494" i="37" l="1"/>
  <c r="AV510" i="37"/>
  <c r="AT497" i="37"/>
  <c r="AT509" i="37"/>
  <c r="AV509" i="37" s="1"/>
  <c r="AV517" i="37"/>
  <c r="AV519" i="37"/>
  <c r="AT503" i="37"/>
  <c r="AV503" i="37" s="1"/>
  <c r="AV504" i="37"/>
  <c r="AV505" i="37"/>
  <c r="AV507" i="37"/>
  <c r="AV513" i="37"/>
  <c r="AV523" i="37"/>
  <c r="AT495" i="37"/>
  <c r="AV495" i="37" s="1"/>
  <c r="AV511" i="37"/>
  <c r="AT501" i="37"/>
  <c r="AV501" i="37" s="1"/>
  <c r="AT500" i="37"/>
  <c r="AV500" i="37" s="1"/>
  <c r="AA500" i="37"/>
  <c r="AD500" i="37" s="1"/>
  <c r="AT506" i="37"/>
  <c r="AV506" i="37" s="1"/>
  <c r="AA506" i="37"/>
  <c r="AD506" i="37" s="1"/>
  <c r="AV512" i="37"/>
  <c r="AV494"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497" i="37"/>
  <c r="AV515" i="37"/>
  <c r="AV521" i="37"/>
  <c r="AA509" i="37"/>
  <c r="AD509" i="37" s="1"/>
  <c r="AA515" i="37"/>
  <c r="AD515" i="37" s="1"/>
  <c r="AA521" i="37"/>
  <c r="AD521" i="37" s="1"/>
  <c r="N17" i="7"/>
  <c r="Q17" i="7" s="1"/>
  <c r="R17" i="7" s="1"/>
  <c r="S17" i="7" s="1"/>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D489" i="17"/>
  <c r="E489" i="17"/>
  <c r="F489" i="17"/>
  <c r="G489" i="17"/>
  <c r="H489" i="17"/>
  <c r="I489" i="17"/>
  <c r="J489" i="17"/>
  <c r="K489" i="17"/>
  <c r="L489" i="17"/>
  <c r="M489" i="17"/>
  <c r="N489" i="17"/>
  <c r="O489" i="17"/>
  <c r="P489" i="17"/>
  <c r="Q489" i="17"/>
  <c r="R489" i="17"/>
  <c r="S489" i="17"/>
  <c r="T489" i="17"/>
  <c r="V489" i="17"/>
  <c r="W489" i="17" s="1"/>
  <c r="X489" i="17"/>
  <c r="AA489" i="17" s="1"/>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B492" i="17"/>
  <c r="C492" i="17"/>
  <c r="V492" i="17" s="1"/>
  <c r="W492" i="17" s="1"/>
  <c r="D492" i="17"/>
  <c r="E492" i="17"/>
  <c r="F492" i="17"/>
  <c r="G492" i="17"/>
  <c r="H492" i="17"/>
  <c r="I492" i="17"/>
  <c r="J492" i="17"/>
  <c r="K492" i="17"/>
  <c r="L492" i="17"/>
  <c r="M492" i="17"/>
  <c r="N492" i="17"/>
  <c r="O492" i="17"/>
  <c r="P492" i="17"/>
  <c r="Q492" i="17"/>
  <c r="R492" i="17"/>
  <c r="S492" i="17"/>
  <c r="T492" i="17"/>
  <c r="U492" i="17"/>
  <c r="X492" i="17"/>
  <c r="AA492" i="17" s="1"/>
  <c r="AB492" i="17" s="1"/>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V493" i="17"/>
  <c r="W493" i="17" s="1"/>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X481" i="17"/>
  <c r="AA481" i="17" s="1"/>
  <c r="AB481" i="17" s="1"/>
  <c r="B482" i="17"/>
  <c r="C482" i="17"/>
  <c r="V482" i="17" s="1"/>
  <c r="W482" i="17" s="1"/>
  <c r="D482" i="17"/>
  <c r="E482" i="17"/>
  <c r="F482" i="17"/>
  <c r="G482" i="17"/>
  <c r="H482" i="17"/>
  <c r="I482" i="17"/>
  <c r="J482" i="17"/>
  <c r="K482" i="17"/>
  <c r="L482" i="17"/>
  <c r="M482" i="17"/>
  <c r="N482" i="17"/>
  <c r="O482" i="17"/>
  <c r="P482" i="17"/>
  <c r="Q482" i="17"/>
  <c r="R482" i="17"/>
  <c r="S482" i="17"/>
  <c r="T482" i="17"/>
  <c r="U482" i="17"/>
  <c r="X482" i="17"/>
  <c r="AA482" i="17" s="1"/>
  <c r="AB482" i="17" s="1"/>
  <c r="B483" i="17"/>
  <c r="C483" i="17"/>
  <c r="X483" i="17" s="1"/>
  <c r="AA483" i="17" s="1"/>
  <c r="D483" i="17"/>
  <c r="E483" i="17"/>
  <c r="F483" i="17"/>
  <c r="G483" i="17"/>
  <c r="H483" i="17"/>
  <c r="I483" i="17"/>
  <c r="J483" i="17"/>
  <c r="K483" i="17"/>
  <c r="L483" i="17"/>
  <c r="M483" i="17"/>
  <c r="N483" i="17"/>
  <c r="O483" i="17"/>
  <c r="P483" i="17"/>
  <c r="Q483" i="17"/>
  <c r="R483" i="17"/>
  <c r="S483" i="17"/>
  <c r="T483" i="17"/>
  <c r="U483" i="17"/>
  <c r="V483" i="17"/>
  <c r="W483" i="17" s="1"/>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B484" i="17" s="1"/>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V466" i="17"/>
  <c r="W466" i="17" s="1"/>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X468" i="17"/>
  <c r="AA468" i="17" s="1"/>
  <c r="B469" i="17"/>
  <c r="C469" i="17"/>
  <c r="X469" i="17" s="1"/>
  <c r="AA469" i="17" s="1"/>
  <c r="D469" i="17"/>
  <c r="E469" i="17"/>
  <c r="F469" i="17"/>
  <c r="G469" i="17"/>
  <c r="H469" i="17"/>
  <c r="I469" i="17"/>
  <c r="J469" i="17"/>
  <c r="K469" i="17"/>
  <c r="L469" i="17"/>
  <c r="M469" i="17"/>
  <c r="N469" i="17"/>
  <c r="O469" i="17"/>
  <c r="P469" i="17"/>
  <c r="Q469" i="17"/>
  <c r="R469" i="17"/>
  <c r="S469" i="17"/>
  <c r="T469" i="17"/>
  <c r="U469" i="17"/>
  <c r="V469" i="17"/>
  <c r="W469" i="17" s="1"/>
  <c r="B470" i="17"/>
  <c r="C470" i="17"/>
  <c r="V470" i="17" s="1"/>
  <c r="W470" i="17" s="1"/>
  <c r="D470" i="17"/>
  <c r="E470" i="17"/>
  <c r="F470" i="17"/>
  <c r="G470" i="17"/>
  <c r="H470" i="17"/>
  <c r="I470" i="17"/>
  <c r="J470" i="17"/>
  <c r="K470" i="17"/>
  <c r="L470" i="17"/>
  <c r="M470" i="17"/>
  <c r="N470" i="17"/>
  <c r="O470" i="17"/>
  <c r="P470" i="17"/>
  <c r="Q470" i="17"/>
  <c r="R470" i="17"/>
  <c r="S470" i="17"/>
  <c r="T470" i="17"/>
  <c r="U470" i="17"/>
  <c r="X470" i="17"/>
  <c r="AA470" i="17" s="1"/>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V471" i="17"/>
  <c r="W471" i="17" s="1"/>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B474" i="17"/>
  <c r="C474" i="17"/>
  <c r="V474" i="17" s="1"/>
  <c r="W474" i="17" s="1"/>
  <c r="D474" i="17"/>
  <c r="E474" i="17"/>
  <c r="F474" i="17"/>
  <c r="G474" i="17"/>
  <c r="H474" i="17"/>
  <c r="I474" i="17"/>
  <c r="J474" i="17"/>
  <c r="K474" i="17"/>
  <c r="L474" i="17"/>
  <c r="M474" i="17"/>
  <c r="N474" i="17"/>
  <c r="O474" i="17"/>
  <c r="P474" i="17"/>
  <c r="Q474" i="17"/>
  <c r="R474" i="17"/>
  <c r="S474" i="17"/>
  <c r="T474" i="17"/>
  <c r="U474" i="17"/>
  <c r="X474" i="17"/>
  <c r="AA474" i="17" s="1"/>
  <c r="AB474" i="17" s="1"/>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V475" i="17"/>
  <c r="W475" i="17" s="1"/>
  <c r="B476" i="17"/>
  <c r="C476" i="17"/>
  <c r="V476" i="17" s="1"/>
  <c r="W476" i="17" s="1"/>
  <c r="D476" i="17"/>
  <c r="E476" i="17"/>
  <c r="F476" i="17"/>
  <c r="G476" i="17"/>
  <c r="H476" i="17"/>
  <c r="I476" i="17"/>
  <c r="J476" i="17"/>
  <c r="K476" i="17"/>
  <c r="L476" i="17"/>
  <c r="M476" i="17"/>
  <c r="N476" i="17"/>
  <c r="O476" i="17"/>
  <c r="P476" i="17"/>
  <c r="Q476" i="17"/>
  <c r="R476" i="17"/>
  <c r="S476" i="17"/>
  <c r="T476" i="17"/>
  <c r="U476" i="17"/>
  <c r="X476" i="17"/>
  <c r="AA476" i="17" s="1"/>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V477" i="17"/>
  <c r="W477" i="17" s="1"/>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X447" i="17"/>
  <c r="AA447" i="17" s="1"/>
  <c r="AB447" i="17" s="1"/>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V448" i="17"/>
  <c r="W448" i="17" s="1"/>
  <c r="B449" i="17"/>
  <c r="C449" i="17"/>
  <c r="V449" i="17" s="1"/>
  <c r="W449" i="17" s="1"/>
  <c r="D449" i="17"/>
  <c r="E449" i="17"/>
  <c r="F449" i="17"/>
  <c r="G449" i="17"/>
  <c r="H449" i="17"/>
  <c r="I449" i="17"/>
  <c r="J449" i="17"/>
  <c r="K449" i="17"/>
  <c r="L449" i="17"/>
  <c r="M449" i="17"/>
  <c r="N449" i="17"/>
  <c r="O449" i="17"/>
  <c r="P449" i="17"/>
  <c r="Q449" i="17"/>
  <c r="R449" i="17"/>
  <c r="S449" i="17"/>
  <c r="T449" i="17"/>
  <c r="U449" i="17"/>
  <c r="X449" i="17"/>
  <c r="AA449" i="17" s="1"/>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V450" i="17"/>
  <c r="W450" i="17" s="1"/>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s="1"/>
  <c r="AB452" i="17" s="1"/>
  <c r="B453" i="17"/>
  <c r="C453" i="17"/>
  <c r="V453" i="17" s="1"/>
  <c r="W453" i="17" s="1"/>
  <c r="D453" i="17"/>
  <c r="E453" i="17"/>
  <c r="F453" i="17"/>
  <c r="G453" i="17"/>
  <c r="H453" i="17"/>
  <c r="I453" i="17"/>
  <c r="J453" i="17"/>
  <c r="K453" i="17"/>
  <c r="L453" i="17"/>
  <c r="M453" i="17"/>
  <c r="N453" i="17"/>
  <c r="O453" i="17"/>
  <c r="P453" i="17"/>
  <c r="Q453" i="17"/>
  <c r="R453" i="17"/>
  <c r="S453" i="17"/>
  <c r="T453" i="17"/>
  <c r="U453" i="17"/>
  <c r="X453" i="17"/>
  <c r="AA453" i="17" s="1"/>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V454" i="17"/>
  <c r="W454" i="17" s="1"/>
  <c r="B455" i="17"/>
  <c r="C455" i="17"/>
  <c r="V455" i="17" s="1"/>
  <c r="W455" i="17" s="1"/>
  <c r="D455" i="17"/>
  <c r="E455" i="17"/>
  <c r="F455" i="17"/>
  <c r="G455" i="17"/>
  <c r="H455" i="17"/>
  <c r="I455" i="17"/>
  <c r="J455" i="17"/>
  <c r="K455" i="17"/>
  <c r="L455" i="17"/>
  <c r="M455" i="17"/>
  <c r="N455" i="17"/>
  <c r="O455" i="17"/>
  <c r="P455" i="17"/>
  <c r="Q455" i="17"/>
  <c r="R455" i="17"/>
  <c r="S455" i="17"/>
  <c r="T455" i="17"/>
  <c r="U455" i="17"/>
  <c r="X455" i="17"/>
  <c r="AA455" i="17" s="1"/>
  <c r="B456" i="17"/>
  <c r="C456" i="17"/>
  <c r="X456" i="17" s="1"/>
  <c r="AA456" i="17" s="1"/>
  <c r="D456" i="17"/>
  <c r="E456" i="17"/>
  <c r="F456" i="17"/>
  <c r="G456" i="17"/>
  <c r="H456" i="17"/>
  <c r="I456" i="17"/>
  <c r="J456" i="17"/>
  <c r="K456" i="17"/>
  <c r="L456" i="17"/>
  <c r="M456" i="17"/>
  <c r="N456" i="17"/>
  <c r="O456" i="17"/>
  <c r="P456" i="17"/>
  <c r="Q456" i="17"/>
  <c r="R456" i="17"/>
  <c r="S456" i="17"/>
  <c r="T456" i="17"/>
  <c r="U456" i="17"/>
  <c r="V456" i="17"/>
  <c r="W456" i="17" s="1"/>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s="1"/>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X460" i="17"/>
  <c r="AA460" i="17" s="1"/>
  <c r="B461" i="17"/>
  <c r="C461" i="17"/>
  <c r="X461" i="17" s="1"/>
  <c r="AA461" i="17" s="1"/>
  <c r="D461" i="17"/>
  <c r="E461" i="17"/>
  <c r="F461" i="17"/>
  <c r="G461" i="17"/>
  <c r="H461" i="17"/>
  <c r="I461" i="17"/>
  <c r="J461" i="17"/>
  <c r="K461" i="17"/>
  <c r="L461" i="17"/>
  <c r="M461" i="17"/>
  <c r="N461" i="17"/>
  <c r="O461" i="17"/>
  <c r="P461" i="17"/>
  <c r="Q461" i="17"/>
  <c r="R461" i="17"/>
  <c r="S461" i="17"/>
  <c r="T461" i="17"/>
  <c r="U461" i="17"/>
  <c r="V461" i="17"/>
  <c r="W461" i="17" s="1"/>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B463" i="17" s="1"/>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D430" i="17"/>
  <c r="E430" i="17"/>
  <c r="F430" i="17"/>
  <c r="G430" i="17"/>
  <c r="H430" i="17"/>
  <c r="I430" i="17"/>
  <c r="J430" i="17"/>
  <c r="K430" i="17"/>
  <c r="L430" i="17"/>
  <c r="M430" i="17"/>
  <c r="N430" i="17"/>
  <c r="O430" i="17"/>
  <c r="P430" i="17"/>
  <c r="Q430" i="17"/>
  <c r="R430" i="17"/>
  <c r="S430" i="17"/>
  <c r="T430" i="17"/>
  <c r="U430" i="17"/>
  <c r="V430" i="17"/>
  <c r="W430" i="17" s="1"/>
  <c r="X430" i="17"/>
  <c r="AA430" i="17" s="1"/>
  <c r="B431" i="17"/>
  <c r="C431" i="17"/>
  <c r="V431" i="17" s="1"/>
  <c r="W431" i="17" s="1"/>
  <c r="D431" i="17"/>
  <c r="E431" i="17"/>
  <c r="F431" i="17"/>
  <c r="G431" i="17"/>
  <c r="H431" i="17"/>
  <c r="I431" i="17"/>
  <c r="J431" i="17"/>
  <c r="K431" i="17"/>
  <c r="L431" i="17"/>
  <c r="M431" i="17"/>
  <c r="N431" i="17"/>
  <c r="O431" i="17"/>
  <c r="P431" i="17"/>
  <c r="Q431" i="17"/>
  <c r="R431" i="17"/>
  <c r="S431" i="17"/>
  <c r="T431" i="17"/>
  <c r="U431" i="17"/>
  <c r="X431" i="17"/>
  <c r="AA431" i="17" s="1"/>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V432" i="17"/>
  <c r="W432" i="17" s="1"/>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D434" i="17"/>
  <c r="E434" i="17"/>
  <c r="F434" i="17"/>
  <c r="G434" i="17"/>
  <c r="H434" i="17"/>
  <c r="I434" i="17"/>
  <c r="J434" i="17"/>
  <c r="K434" i="17"/>
  <c r="L434" i="17"/>
  <c r="M434" i="17"/>
  <c r="N434" i="17"/>
  <c r="O434" i="17"/>
  <c r="P434" i="17"/>
  <c r="Q434" i="17"/>
  <c r="R434" i="17"/>
  <c r="S434" i="17"/>
  <c r="T434" i="17"/>
  <c r="U434" i="17"/>
  <c r="V434" i="17"/>
  <c r="W434" i="17" s="1"/>
  <c r="X434" i="17"/>
  <c r="AA434" i="17" s="1"/>
  <c r="AB434" i="17" s="1"/>
  <c r="B435" i="17"/>
  <c r="C435" i="17"/>
  <c r="V435" i="17" s="1"/>
  <c r="W435" i="17" s="1"/>
  <c r="D435" i="17"/>
  <c r="E435" i="17"/>
  <c r="F435" i="17"/>
  <c r="G435" i="17"/>
  <c r="H435" i="17"/>
  <c r="I435" i="17"/>
  <c r="J435" i="17"/>
  <c r="K435" i="17"/>
  <c r="L435" i="17"/>
  <c r="M435" i="17"/>
  <c r="N435" i="17"/>
  <c r="O435" i="17"/>
  <c r="P435" i="17"/>
  <c r="Q435" i="17"/>
  <c r="R435" i="17"/>
  <c r="S435" i="17"/>
  <c r="T435" i="17"/>
  <c r="U435" i="17"/>
  <c r="X435" i="17"/>
  <c r="AA435" i="17" s="1"/>
  <c r="AB435" i="17" s="1"/>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V438" i="17"/>
  <c r="W438" i="17" s="1"/>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B441" i="17"/>
  <c r="C441" i="17"/>
  <c r="V441" i="17" s="1"/>
  <c r="W441" i="17" s="1"/>
  <c r="D441" i="17"/>
  <c r="E441" i="17"/>
  <c r="F441" i="17"/>
  <c r="G441" i="17"/>
  <c r="H441" i="17"/>
  <c r="I441" i="17"/>
  <c r="J441" i="17"/>
  <c r="K441" i="17"/>
  <c r="L441" i="17"/>
  <c r="M441" i="17"/>
  <c r="N441" i="17"/>
  <c r="O441" i="17"/>
  <c r="P441" i="17"/>
  <c r="Q441" i="17"/>
  <c r="R441" i="17"/>
  <c r="S441" i="17"/>
  <c r="T441" i="17"/>
  <c r="U441" i="17"/>
  <c r="X441" i="17"/>
  <c r="AA441" i="17" s="1"/>
  <c r="AB441" i="17" s="1"/>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s="1"/>
  <c r="B443" i="17"/>
  <c r="C443" i="17"/>
  <c r="V443" i="17" s="1"/>
  <c r="W443" i="17" s="1"/>
  <c r="D443" i="17"/>
  <c r="E443" i="17"/>
  <c r="F443" i="17"/>
  <c r="G443" i="17"/>
  <c r="H443" i="17"/>
  <c r="I443" i="17"/>
  <c r="J443" i="17"/>
  <c r="K443" i="17"/>
  <c r="L443" i="17"/>
  <c r="M443" i="17"/>
  <c r="N443" i="17"/>
  <c r="O443" i="17"/>
  <c r="P443" i="17"/>
  <c r="Q443" i="17"/>
  <c r="R443" i="17"/>
  <c r="S443" i="17"/>
  <c r="T443" i="17"/>
  <c r="U443" i="17"/>
  <c r="X443" i="17"/>
  <c r="AA443" i="17" s="1"/>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V444" i="17"/>
  <c r="W444" i="17" s="1"/>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X405" i="17"/>
  <c r="AA405" i="17" s="1"/>
  <c r="AB405" i="17" s="1"/>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V406" i="17"/>
  <c r="W406" i="17" s="1"/>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X408" i="17"/>
  <c r="AA408" i="17" s="1"/>
  <c r="B409" i="17"/>
  <c r="C409" i="17"/>
  <c r="X409" i="17" s="1"/>
  <c r="AA409" i="17" s="1"/>
  <c r="D409" i="17"/>
  <c r="E409" i="17"/>
  <c r="F409" i="17"/>
  <c r="G409" i="17"/>
  <c r="H409" i="17"/>
  <c r="I409" i="17"/>
  <c r="J409" i="17"/>
  <c r="K409" i="17"/>
  <c r="L409" i="17"/>
  <c r="M409" i="17"/>
  <c r="N409" i="17"/>
  <c r="O409" i="17"/>
  <c r="P409" i="17"/>
  <c r="Q409" i="17"/>
  <c r="R409" i="17"/>
  <c r="S409" i="17"/>
  <c r="T409" i="17"/>
  <c r="U409" i="17"/>
  <c r="V409" i="17"/>
  <c r="W409" i="17" s="1"/>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D411" i="17"/>
  <c r="E411" i="17"/>
  <c r="F411" i="17"/>
  <c r="G411" i="17"/>
  <c r="H411" i="17"/>
  <c r="I411" i="17"/>
  <c r="J411" i="17"/>
  <c r="K411" i="17"/>
  <c r="L411" i="17"/>
  <c r="M411" i="17"/>
  <c r="N411" i="17"/>
  <c r="O411" i="17"/>
  <c r="P411" i="17"/>
  <c r="Q411" i="17"/>
  <c r="R411" i="17"/>
  <c r="S411" i="17"/>
  <c r="T411" i="17"/>
  <c r="U411" i="17"/>
  <c r="V411" i="17"/>
  <c r="W411" i="17" s="1"/>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B416" i="17"/>
  <c r="C416" i="17"/>
  <c r="V416" i="17" s="1"/>
  <c r="W416" i="17" s="1"/>
  <c r="D416" i="17"/>
  <c r="E416" i="17"/>
  <c r="F416" i="17"/>
  <c r="G416" i="17"/>
  <c r="H416" i="17"/>
  <c r="I416" i="17"/>
  <c r="J416" i="17"/>
  <c r="K416" i="17"/>
  <c r="L416" i="17"/>
  <c r="M416" i="17"/>
  <c r="N416" i="17"/>
  <c r="O416" i="17"/>
  <c r="P416" i="17"/>
  <c r="Q416" i="17"/>
  <c r="R416" i="17"/>
  <c r="S416" i="17"/>
  <c r="T416" i="17"/>
  <c r="U416" i="17"/>
  <c r="X416" i="17"/>
  <c r="AA416" i="17" s="1"/>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V417" i="17"/>
  <c r="W417" i="17" s="1"/>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X420" i="17"/>
  <c r="AA420" i="17" s="1"/>
  <c r="AB420" i="17" s="1"/>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V421" i="17"/>
  <c r="W421" i="17" s="1"/>
  <c r="B422" i="17"/>
  <c r="C422" i="17"/>
  <c r="V422" i="17" s="1"/>
  <c r="W422" i="17" s="1"/>
  <c r="D422" i="17"/>
  <c r="E422" i="17"/>
  <c r="F422" i="17"/>
  <c r="G422" i="17"/>
  <c r="H422" i="17"/>
  <c r="I422" i="17"/>
  <c r="J422" i="17"/>
  <c r="K422" i="17"/>
  <c r="L422" i="17"/>
  <c r="M422" i="17"/>
  <c r="N422" i="17"/>
  <c r="O422" i="17"/>
  <c r="P422" i="17"/>
  <c r="Q422" i="17"/>
  <c r="R422" i="17"/>
  <c r="S422" i="17"/>
  <c r="T422" i="17"/>
  <c r="U422" i="17"/>
  <c r="X422" i="17"/>
  <c r="AA422" i="17" s="1"/>
  <c r="AB422" i="17" s="1"/>
  <c r="B423" i="17"/>
  <c r="C423" i="17"/>
  <c r="D423" i="17"/>
  <c r="E423" i="17"/>
  <c r="F423" i="17"/>
  <c r="G423" i="17"/>
  <c r="H423" i="17"/>
  <c r="I423" i="17"/>
  <c r="J423" i="17"/>
  <c r="K423" i="17"/>
  <c r="L423" i="17"/>
  <c r="M423" i="17"/>
  <c r="N423" i="17"/>
  <c r="O423" i="17"/>
  <c r="P423" i="17"/>
  <c r="Q423" i="17"/>
  <c r="R423" i="17"/>
  <c r="S423" i="17"/>
  <c r="T423" i="17"/>
  <c r="U423" i="17"/>
  <c r="V423" i="17"/>
  <c r="W423" i="17" s="1"/>
  <c r="X423" i="17"/>
  <c r="AA423" i="17" s="1"/>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X426" i="17"/>
  <c r="AA426" i="17" s="1"/>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V427" i="17"/>
  <c r="W427" i="17" s="1"/>
  <c r="B428" i="17"/>
  <c r="C428" i="17"/>
  <c r="V428" i="17" s="1"/>
  <c r="W428" i="17" s="1"/>
  <c r="D428" i="17"/>
  <c r="E428" i="17"/>
  <c r="F428" i="17"/>
  <c r="G428" i="17"/>
  <c r="H428" i="17"/>
  <c r="I428" i="17"/>
  <c r="J428" i="17"/>
  <c r="K428" i="17"/>
  <c r="L428" i="17"/>
  <c r="M428" i="17"/>
  <c r="N428" i="17"/>
  <c r="O428" i="17"/>
  <c r="P428" i="17"/>
  <c r="Q428" i="17"/>
  <c r="R428" i="17"/>
  <c r="S428" i="17"/>
  <c r="T428" i="17"/>
  <c r="U428" i="17"/>
  <c r="X428" i="17"/>
  <c r="AA428" i="17" s="1"/>
  <c r="AB428" i="17" s="1"/>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AA489" i="37" s="1"/>
  <c r="AD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T484" i="37"/>
  <c r="AF484" i="37"/>
  <c r="AE484" i="37"/>
  <c r="AC484" i="37"/>
  <c r="AB484" i="37"/>
  <c r="AA484" i="37"/>
  <c r="AD484" i="37" s="1"/>
  <c r="Z484" i="37"/>
  <c r="I484" i="37"/>
  <c r="H484" i="37"/>
  <c r="G484" i="37"/>
  <c r="F484" i="37"/>
  <c r="AS484" i="37" s="1"/>
  <c r="E484" i="37"/>
  <c r="AU484" i="37" s="1"/>
  <c r="AT483" i="37"/>
  <c r="AF483" i="37"/>
  <c r="AE483" i="37"/>
  <c r="AC483" i="37"/>
  <c r="Z483" i="37"/>
  <c r="AB483" i="37" s="1"/>
  <c r="I483" i="37"/>
  <c r="H483" i="37"/>
  <c r="G483" i="37"/>
  <c r="F483" i="37"/>
  <c r="AS483" i="37" s="1"/>
  <c r="AA483" i="37" s="1"/>
  <c r="AD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AA479" i="37" s="1"/>
  <c r="AD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AT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AT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AT465" i="37" s="1"/>
  <c r="E465" i="37"/>
  <c r="AU465" i="37" s="1"/>
  <c r="A465" i="37"/>
  <c r="AF464" i="37"/>
  <c r="AE464" i="37"/>
  <c r="AC464" i="37"/>
  <c r="AB464" i="37"/>
  <c r="AA464" i="37"/>
  <c r="AD464" i="37" s="1"/>
  <c r="Z464" i="37"/>
  <c r="I464" i="37"/>
  <c r="H464" i="37"/>
  <c r="G464" i="37"/>
  <c r="F464" i="37"/>
  <c r="AS464" i="37" s="1"/>
  <c r="E464" i="37"/>
  <c r="AU464" i="37" s="1"/>
  <c r="N19" i="7"/>
  <c r="Q19" i="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X401" i="17"/>
  <c r="AA401" i="17" s="1"/>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D391" i="17"/>
  <c r="E391" i="17"/>
  <c r="F391" i="17"/>
  <c r="G391" i="17"/>
  <c r="H391" i="17"/>
  <c r="I391" i="17"/>
  <c r="J391" i="17"/>
  <c r="K391" i="17"/>
  <c r="L391" i="17"/>
  <c r="M391" i="17"/>
  <c r="N391" i="17"/>
  <c r="O391" i="17"/>
  <c r="P391" i="17"/>
  <c r="Q391" i="17"/>
  <c r="R391" i="17"/>
  <c r="S391" i="17"/>
  <c r="T391" i="17"/>
  <c r="U391" i="17"/>
  <c r="V391" i="17"/>
  <c r="W391" i="17" s="1"/>
  <c r="X391" i="17"/>
  <c r="AA391" i="17" s="1"/>
  <c r="AB391" i="17" s="1"/>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B392" i="17" s="1"/>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V395" i="17"/>
  <c r="W395" i="17" s="1"/>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V397" i="17"/>
  <c r="W397" i="17" s="1"/>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V398" i="17"/>
  <c r="W398" i="17" s="1"/>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V376" i="17"/>
  <c r="W376" i="17" s="1"/>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D378" i="17"/>
  <c r="E378" i="17"/>
  <c r="F378" i="17"/>
  <c r="G378" i="17"/>
  <c r="H378" i="17"/>
  <c r="I378" i="17"/>
  <c r="J378" i="17"/>
  <c r="K378" i="17"/>
  <c r="L378" i="17"/>
  <c r="M378" i="17"/>
  <c r="N378" i="17"/>
  <c r="O378" i="17"/>
  <c r="P378" i="17"/>
  <c r="Q378" i="17"/>
  <c r="R378" i="17"/>
  <c r="S378" i="17"/>
  <c r="T378" i="17"/>
  <c r="U378" i="17"/>
  <c r="V378" i="17"/>
  <c r="W378" i="17" s="1"/>
  <c r="X378" i="17"/>
  <c r="AA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B384" i="17"/>
  <c r="C384" i="17"/>
  <c r="D384" i="17"/>
  <c r="E384" i="17"/>
  <c r="F384" i="17"/>
  <c r="G384" i="17"/>
  <c r="H384" i="17"/>
  <c r="I384" i="17"/>
  <c r="J384" i="17"/>
  <c r="K384" i="17"/>
  <c r="L384" i="17"/>
  <c r="M384" i="17"/>
  <c r="N384" i="17"/>
  <c r="O384" i="17"/>
  <c r="P384" i="17"/>
  <c r="Q384" i="17"/>
  <c r="R384" i="17"/>
  <c r="S384" i="17"/>
  <c r="T384" i="17"/>
  <c r="U384" i="17"/>
  <c r="V384" i="17"/>
  <c r="W384" i="17" s="1"/>
  <c r="X384" i="17"/>
  <c r="AA384" i="17" s="1"/>
  <c r="AB384" i="17" s="1"/>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B387" i="17"/>
  <c r="C387" i="17"/>
  <c r="V387" i="17" s="1"/>
  <c r="W387" i="17" s="1"/>
  <c r="D387" i="17"/>
  <c r="E387" i="17"/>
  <c r="F387" i="17"/>
  <c r="G387" i="17"/>
  <c r="H387" i="17"/>
  <c r="I387" i="17"/>
  <c r="J387" i="17"/>
  <c r="K387" i="17"/>
  <c r="L387" i="17"/>
  <c r="M387" i="17"/>
  <c r="N387" i="17"/>
  <c r="O387" i="17"/>
  <c r="P387" i="17"/>
  <c r="Q387" i="17"/>
  <c r="R387" i="17"/>
  <c r="S387" i="17"/>
  <c r="T387" i="17"/>
  <c r="U387" i="17"/>
  <c r="X387" i="17"/>
  <c r="AA387" i="17" s="1"/>
  <c r="AB387" i="17" s="1"/>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V388" i="17"/>
  <c r="W388" i="17" s="1"/>
  <c r="B389" i="17"/>
  <c r="C389" i="17"/>
  <c r="X389" i="17" s="1"/>
  <c r="AA389" i="17" s="1"/>
  <c r="D389" i="17"/>
  <c r="E389" i="17"/>
  <c r="F389" i="17"/>
  <c r="G389" i="17"/>
  <c r="H389" i="17"/>
  <c r="I389" i="17"/>
  <c r="J389" i="17"/>
  <c r="K389" i="17"/>
  <c r="L389" i="17"/>
  <c r="M389" i="17"/>
  <c r="N389" i="17"/>
  <c r="O389" i="17"/>
  <c r="P389" i="17"/>
  <c r="Q389" i="17"/>
  <c r="R389" i="17"/>
  <c r="S389" i="17"/>
  <c r="T389" i="17"/>
  <c r="U389" i="17"/>
  <c r="V389" i="17"/>
  <c r="W389" i="17" s="1"/>
  <c r="B350" i="17"/>
  <c r="C350" i="17"/>
  <c r="V350" i="17" s="1"/>
  <c r="W350" i="17" s="1"/>
  <c r="D350" i="17"/>
  <c r="E350" i="17"/>
  <c r="F350" i="17"/>
  <c r="G350" i="17"/>
  <c r="H350" i="17"/>
  <c r="I350" i="17"/>
  <c r="J350" i="17"/>
  <c r="K350" i="17"/>
  <c r="L350" i="17"/>
  <c r="M350" i="17"/>
  <c r="N350" i="17"/>
  <c r="O350" i="17"/>
  <c r="P350" i="17"/>
  <c r="Q350" i="17"/>
  <c r="R350" i="17"/>
  <c r="S350" i="17"/>
  <c r="T350" i="17"/>
  <c r="U350" i="17"/>
  <c r="X350" i="17"/>
  <c r="AA350" i="17" s="1"/>
  <c r="AB350" i="17" s="1"/>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B356" i="17"/>
  <c r="C356" i="17"/>
  <c r="V356" i="17" s="1"/>
  <c r="W356" i="17" s="1"/>
  <c r="D356" i="17"/>
  <c r="E356" i="17"/>
  <c r="F356" i="17"/>
  <c r="G356" i="17"/>
  <c r="H356" i="17"/>
  <c r="I356" i="17"/>
  <c r="J356" i="17"/>
  <c r="K356" i="17"/>
  <c r="L356" i="17"/>
  <c r="M356" i="17"/>
  <c r="N356" i="17"/>
  <c r="O356" i="17"/>
  <c r="P356" i="17"/>
  <c r="Q356" i="17"/>
  <c r="R356" i="17"/>
  <c r="S356" i="17"/>
  <c r="T356" i="17"/>
  <c r="U356" i="17"/>
  <c r="X356" i="17"/>
  <c r="AA356" i="17" s="1"/>
  <c r="AB356" i="17" s="1"/>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B358" i="17"/>
  <c r="C358" i="17"/>
  <c r="V358" i="17" s="1"/>
  <c r="W358" i="17" s="1"/>
  <c r="D358" i="17"/>
  <c r="E358" i="17"/>
  <c r="F358" i="17"/>
  <c r="G358" i="17"/>
  <c r="H358" i="17"/>
  <c r="I358" i="17"/>
  <c r="J358" i="17"/>
  <c r="K358" i="17"/>
  <c r="L358" i="17"/>
  <c r="M358" i="17"/>
  <c r="N358" i="17"/>
  <c r="O358" i="17"/>
  <c r="P358" i="17"/>
  <c r="Q358" i="17"/>
  <c r="R358" i="17"/>
  <c r="S358" i="17"/>
  <c r="T358" i="17"/>
  <c r="U358" i="17"/>
  <c r="X358" i="17"/>
  <c r="AA358" i="17" s="1"/>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V359" i="17"/>
  <c r="W359" i="17" s="1"/>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D361" i="17"/>
  <c r="E361" i="17"/>
  <c r="F361" i="17"/>
  <c r="G361" i="17"/>
  <c r="H361" i="17"/>
  <c r="I361" i="17"/>
  <c r="J361" i="17"/>
  <c r="K361" i="17"/>
  <c r="L361" i="17"/>
  <c r="M361" i="17"/>
  <c r="N361" i="17"/>
  <c r="O361" i="17"/>
  <c r="P361" i="17"/>
  <c r="Q361" i="17"/>
  <c r="R361" i="17"/>
  <c r="S361" i="17"/>
  <c r="T361" i="17"/>
  <c r="U361" i="17"/>
  <c r="V361" i="17"/>
  <c r="W361" i="17" s="1"/>
  <c r="X361" i="17"/>
  <c r="AA361" i="17" s="1"/>
  <c r="AB361" i="17" s="1"/>
  <c r="B362" i="17"/>
  <c r="C362" i="17"/>
  <c r="V362" i="17" s="1"/>
  <c r="W362" i="17" s="1"/>
  <c r="D362" i="17"/>
  <c r="E362" i="17"/>
  <c r="F362" i="17"/>
  <c r="G362" i="17"/>
  <c r="H362" i="17"/>
  <c r="I362" i="17"/>
  <c r="J362" i="17"/>
  <c r="K362" i="17"/>
  <c r="L362" i="17"/>
  <c r="M362" i="17"/>
  <c r="N362" i="17"/>
  <c r="O362" i="17"/>
  <c r="P362" i="17"/>
  <c r="Q362" i="17"/>
  <c r="R362" i="17"/>
  <c r="S362" i="17"/>
  <c r="T362" i="17"/>
  <c r="U362" i="17"/>
  <c r="X362" i="17"/>
  <c r="AA362" i="17" s="1"/>
  <c r="B363" i="17"/>
  <c r="C363" i="17"/>
  <c r="D363" i="17"/>
  <c r="E363" i="17"/>
  <c r="F363" i="17"/>
  <c r="G363" i="17"/>
  <c r="H363" i="17"/>
  <c r="I363" i="17"/>
  <c r="J363" i="17"/>
  <c r="K363" i="17"/>
  <c r="L363" i="17"/>
  <c r="M363" i="17"/>
  <c r="N363" i="17"/>
  <c r="O363" i="17"/>
  <c r="P363" i="17"/>
  <c r="Q363" i="17"/>
  <c r="R363" i="17"/>
  <c r="S363" i="17"/>
  <c r="T363" i="17"/>
  <c r="U363" i="17"/>
  <c r="V363" i="17"/>
  <c r="W363" i="17" s="1"/>
  <c r="X363" i="17"/>
  <c r="AA363" i="17" s="1"/>
  <c r="AB363" i="17" s="1"/>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V365" i="17"/>
  <c r="W365" i="17" s="1"/>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D372" i="17"/>
  <c r="E372" i="17"/>
  <c r="F372" i="17"/>
  <c r="G372" i="17"/>
  <c r="H372" i="17"/>
  <c r="I372" i="17"/>
  <c r="J372" i="17"/>
  <c r="K372" i="17"/>
  <c r="L372" i="17"/>
  <c r="M372" i="17"/>
  <c r="N372" i="17"/>
  <c r="O372" i="17"/>
  <c r="P372" i="17"/>
  <c r="Q372" i="17"/>
  <c r="R372" i="17"/>
  <c r="S372" i="17"/>
  <c r="T372" i="17"/>
  <c r="U372" i="17"/>
  <c r="V372" i="17"/>
  <c r="W372" i="17" s="1"/>
  <c r="X372" i="17"/>
  <c r="AA372" i="17" s="1"/>
  <c r="AB372" i="17" s="1"/>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X374" i="17"/>
  <c r="AA374" i="17" s="1"/>
  <c r="AB374" i="17" s="1"/>
  <c r="B375" i="17"/>
  <c r="C375" i="17"/>
  <c r="D375" i="17"/>
  <c r="E375" i="17"/>
  <c r="F375" i="17"/>
  <c r="G375" i="17"/>
  <c r="H375" i="17"/>
  <c r="I375" i="17"/>
  <c r="J375" i="17"/>
  <c r="K375" i="17"/>
  <c r="L375" i="17"/>
  <c r="M375" i="17"/>
  <c r="N375" i="17"/>
  <c r="O375" i="17"/>
  <c r="P375" i="17"/>
  <c r="Q375" i="17"/>
  <c r="R375" i="17"/>
  <c r="S375" i="17"/>
  <c r="T375" i="17"/>
  <c r="U375" i="17"/>
  <c r="V375" i="17"/>
  <c r="W375" i="17" s="1"/>
  <c r="X375" i="17"/>
  <c r="AA375" i="17" s="1"/>
  <c r="AB375" i="17" s="1"/>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B313" i="17" s="1"/>
  <c r="B314" i="17"/>
  <c r="C314" i="17"/>
  <c r="D314" i="17"/>
  <c r="E314" i="17"/>
  <c r="F314" i="17"/>
  <c r="G314" i="17"/>
  <c r="H314" i="17"/>
  <c r="I314" i="17"/>
  <c r="J314" i="17"/>
  <c r="K314" i="17"/>
  <c r="L314" i="17"/>
  <c r="M314" i="17"/>
  <c r="N314" i="17"/>
  <c r="O314" i="17"/>
  <c r="P314" i="17"/>
  <c r="Q314" i="17"/>
  <c r="R314" i="17"/>
  <c r="S314" i="17"/>
  <c r="T314" i="17"/>
  <c r="U314" i="17"/>
  <c r="V314" i="17"/>
  <c r="W314" i="17" s="1"/>
  <c r="X314" i="17"/>
  <c r="AA314" i="17" s="1"/>
  <c r="AB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X316" i="17"/>
  <c r="AA316" i="17" s="1"/>
  <c r="B317" i="17"/>
  <c r="C317" i="17"/>
  <c r="X317" i="17" s="1"/>
  <c r="AA317" i="17" s="1"/>
  <c r="D317" i="17"/>
  <c r="E317" i="17"/>
  <c r="F317" i="17"/>
  <c r="G317" i="17"/>
  <c r="H317" i="17"/>
  <c r="I317" i="17"/>
  <c r="J317" i="17"/>
  <c r="K317" i="17"/>
  <c r="L317" i="17"/>
  <c r="M317" i="17"/>
  <c r="N317" i="17"/>
  <c r="O317" i="17"/>
  <c r="P317" i="17"/>
  <c r="Q317" i="17"/>
  <c r="R317" i="17"/>
  <c r="S317" i="17"/>
  <c r="T317" i="17"/>
  <c r="U317" i="17"/>
  <c r="V317" i="17"/>
  <c r="W317" i="17" s="1"/>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V320" i="17"/>
  <c r="W320" i="17" s="1"/>
  <c r="B321" i="17"/>
  <c r="C321" i="17"/>
  <c r="D321" i="17"/>
  <c r="E321" i="17"/>
  <c r="F321" i="17"/>
  <c r="G321" i="17"/>
  <c r="H321" i="17"/>
  <c r="I321" i="17"/>
  <c r="J321" i="17"/>
  <c r="K321" i="17"/>
  <c r="L321" i="17"/>
  <c r="M321" i="17"/>
  <c r="N321" i="17"/>
  <c r="O321" i="17"/>
  <c r="P321" i="17"/>
  <c r="Q321" i="17"/>
  <c r="R321" i="17"/>
  <c r="S321" i="17"/>
  <c r="T321" i="17"/>
  <c r="U321" i="17"/>
  <c r="V321" i="17"/>
  <c r="W321" i="17" s="1"/>
  <c r="X321" i="17"/>
  <c r="AA321" i="17" s="1"/>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s="1"/>
  <c r="B324" i="17"/>
  <c r="C324" i="17"/>
  <c r="X324" i="17" s="1"/>
  <c r="AA324" i="17" s="1"/>
  <c r="D324" i="17"/>
  <c r="E324" i="17"/>
  <c r="F324" i="17"/>
  <c r="G324" i="17"/>
  <c r="H324" i="17"/>
  <c r="I324" i="17"/>
  <c r="J324" i="17"/>
  <c r="K324" i="17"/>
  <c r="L324" i="17"/>
  <c r="M324" i="17"/>
  <c r="N324" i="17"/>
  <c r="O324" i="17"/>
  <c r="P324" i="17"/>
  <c r="Q324" i="17"/>
  <c r="R324" i="17"/>
  <c r="S324" i="17"/>
  <c r="T324" i="17"/>
  <c r="U324" i="17"/>
  <c r="V324" i="17"/>
  <c r="W324" i="17" s="1"/>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D327" i="17"/>
  <c r="E327" i="17"/>
  <c r="F327" i="17"/>
  <c r="G327" i="17"/>
  <c r="H327" i="17"/>
  <c r="I327" i="17"/>
  <c r="J327" i="17"/>
  <c r="K327" i="17"/>
  <c r="L327" i="17"/>
  <c r="M327" i="17"/>
  <c r="N327" i="17"/>
  <c r="O327" i="17"/>
  <c r="P327" i="17"/>
  <c r="Q327" i="17"/>
  <c r="R327" i="17"/>
  <c r="S327" i="17"/>
  <c r="T327" i="17"/>
  <c r="U327" i="17"/>
  <c r="V327" i="17"/>
  <c r="W327" i="17" s="1"/>
  <c r="X327" i="17"/>
  <c r="AA327" i="17" s="1"/>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V329" i="17"/>
  <c r="W329" i="17" s="1"/>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X331" i="17"/>
  <c r="AA331" i="17" s="1"/>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D333" i="17"/>
  <c r="E333" i="17"/>
  <c r="F333" i="17"/>
  <c r="G333" i="17"/>
  <c r="H333" i="17"/>
  <c r="I333" i="17"/>
  <c r="J333" i="17"/>
  <c r="K333" i="17"/>
  <c r="L333" i="17"/>
  <c r="M333" i="17"/>
  <c r="N333" i="17"/>
  <c r="O333" i="17"/>
  <c r="P333" i="17"/>
  <c r="Q333" i="17"/>
  <c r="R333" i="17"/>
  <c r="S333" i="17"/>
  <c r="T333" i="17"/>
  <c r="U333" i="17"/>
  <c r="V333" i="17"/>
  <c r="W333" i="17" s="1"/>
  <c r="X333" i="17"/>
  <c r="AA333" i="17" s="1"/>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B336" i="17"/>
  <c r="C336" i="17"/>
  <c r="X336" i="17" s="1"/>
  <c r="AA336" i="17" s="1"/>
  <c r="D336" i="17"/>
  <c r="E336" i="17"/>
  <c r="F336" i="17"/>
  <c r="G336" i="17"/>
  <c r="H336" i="17"/>
  <c r="I336" i="17"/>
  <c r="J336" i="17"/>
  <c r="K336" i="17"/>
  <c r="L336" i="17"/>
  <c r="M336" i="17"/>
  <c r="N336" i="17"/>
  <c r="O336" i="17"/>
  <c r="P336" i="17"/>
  <c r="Q336" i="17"/>
  <c r="R336" i="17"/>
  <c r="S336" i="17"/>
  <c r="T336" i="17"/>
  <c r="U336" i="17"/>
  <c r="V336" i="17"/>
  <c r="W336" i="17" s="1"/>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D339" i="17"/>
  <c r="E339" i="17"/>
  <c r="F339" i="17"/>
  <c r="G339" i="17"/>
  <c r="H339" i="17"/>
  <c r="I339" i="17"/>
  <c r="J339" i="17"/>
  <c r="K339" i="17"/>
  <c r="L339" i="17"/>
  <c r="M339" i="17"/>
  <c r="N339" i="17"/>
  <c r="O339" i="17"/>
  <c r="P339" i="17"/>
  <c r="Q339" i="17"/>
  <c r="R339" i="17"/>
  <c r="S339" i="17"/>
  <c r="T339" i="17"/>
  <c r="U339" i="17"/>
  <c r="V339" i="17"/>
  <c r="W339" i="17" s="1"/>
  <c r="X339" i="17"/>
  <c r="AA339" i="17" s="1"/>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V341" i="17"/>
  <c r="W341" i="17" s="1"/>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B343" i="17" s="1"/>
  <c r="B344" i="17"/>
  <c r="C344" i="17"/>
  <c r="V344" i="17" s="1"/>
  <c r="W344" i="17" s="1"/>
  <c r="D344" i="17"/>
  <c r="E344" i="17"/>
  <c r="F344" i="17"/>
  <c r="G344" i="17"/>
  <c r="H344" i="17"/>
  <c r="I344" i="17"/>
  <c r="J344" i="17"/>
  <c r="K344" i="17"/>
  <c r="L344" i="17"/>
  <c r="M344" i="17"/>
  <c r="N344" i="17"/>
  <c r="O344" i="17"/>
  <c r="P344" i="17"/>
  <c r="Q344" i="17"/>
  <c r="R344" i="17"/>
  <c r="S344" i="17"/>
  <c r="T344" i="17"/>
  <c r="U344" i="17"/>
  <c r="X344" i="17"/>
  <c r="AA344" i="17" s="1"/>
  <c r="AB344" i="17" s="1"/>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X348" i="17"/>
  <c r="AA348" i="17" s="1"/>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X340" i="17" l="1"/>
  <c r="AA340" i="17" s="1"/>
  <c r="X328" i="17"/>
  <c r="AA328" i="17" s="1"/>
  <c r="AB328" i="17" s="1"/>
  <c r="V371" i="17"/>
  <c r="W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X334" i="17"/>
  <c r="AA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T473" i="37"/>
  <c r="AT477" i="37"/>
  <c r="AV477" i="37" s="1"/>
  <c r="X419" i="17"/>
  <c r="AA419" i="17" s="1"/>
  <c r="AB419" i="17" s="1"/>
  <c r="V412" i="17"/>
  <c r="W412" i="17" s="1"/>
  <c r="AB412" i="17" s="1"/>
  <c r="X404" i="17"/>
  <c r="AA404" i="17" s="1"/>
  <c r="AB404" i="17" s="1"/>
  <c r="X464" i="17"/>
  <c r="AA464" i="17" s="1"/>
  <c r="AB464" i="17" s="1"/>
  <c r="X485" i="17"/>
  <c r="AA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16" i="17"/>
  <c r="AB455" i="17"/>
  <c r="AB449" i="17"/>
  <c r="AB426" i="17"/>
  <c r="AB408" i="17"/>
  <c r="AB438" i="17"/>
  <c r="AB490" i="17"/>
  <c r="AV493" i="37"/>
  <c r="AB468" i="17"/>
  <c r="AB461" i="17"/>
  <c r="AB456" i="17"/>
  <c r="AB491" i="17"/>
  <c r="AB489" i="17"/>
  <c r="AB483" i="17"/>
  <c r="AB485" i="17"/>
  <c r="AB469" i="17"/>
  <c r="AB476" i="17"/>
  <c r="AB470" i="17"/>
  <c r="AB473" i="17"/>
  <c r="AB459" i="17"/>
  <c r="AB453" i="17"/>
  <c r="AB460" i="17"/>
  <c r="AB442" i="17"/>
  <c r="AB430" i="17"/>
  <c r="AB429" i="17"/>
  <c r="AB443" i="17"/>
  <c r="AB431" i="17"/>
  <c r="AB409" i="17"/>
  <c r="AB410" i="17"/>
  <c r="AB423" i="17"/>
  <c r="AB383" i="17"/>
  <c r="AB316" i="17"/>
  <c r="AB340" i="17"/>
  <c r="AB334" i="17"/>
  <c r="AB317" i="17"/>
  <c r="AB369" i="17"/>
  <c r="AB351" i="17"/>
  <c r="AB386" i="17"/>
  <c r="AB380" i="17"/>
  <c r="AV467" i="37"/>
  <c r="AB349" i="17"/>
  <c r="AB331" i="17"/>
  <c r="AB371" i="17"/>
  <c r="AB365" i="17"/>
  <c r="AB358" i="17"/>
  <c r="AB389" i="17"/>
  <c r="AB401" i="17"/>
  <c r="AB395" i="17"/>
  <c r="AT479" i="37"/>
  <c r="AV479" i="37" s="1"/>
  <c r="AT480" i="37"/>
  <c r="AV480" i="37" s="1"/>
  <c r="AV486" i="37"/>
  <c r="AV490" i="37"/>
  <c r="AB348" i="17"/>
  <c r="AB336" i="17"/>
  <c r="AB324" i="17"/>
  <c r="AV478" i="37"/>
  <c r="AA472" i="37"/>
  <c r="AD472" i="37" s="1"/>
  <c r="AT468" i="37"/>
  <c r="AV468" i="37" s="1"/>
  <c r="AV465" i="37"/>
  <c r="AV471" i="37"/>
  <c r="AV473"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9" i="7"/>
  <c r="S19" i="7" s="1"/>
  <c r="AB400" i="17"/>
  <c r="X399" i="17"/>
  <c r="AA399" i="17" s="1"/>
  <c r="AB399" i="17" s="1"/>
  <c r="X396" i="17"/>
  <c r="AA396" i="17" s="1"/>
  <c r="AB396" i="17" s="1"/>
  <c r="X393" i="17"/>
  <c r="AA393" i="17" s="1"/>
  <c r="AB393" i="17" s="1"/>
  <c r="X390" i="17"/>
  <c r="AA390" i="17" s="1"/>
  <c r="AB390" i="17" s="1"/>
  <c r="AB378" i="17"/>
  <c r="AB367" i="17"/>
  <c r="AB355" i="17"/>
  <c r="AB362" i="17"/>
  <c r="AB338" i="17"/>
  <c r="AB320" i="17"/>
  <c r="AB339" i="17"/>
  <c r="AB333" i="17"/>
  <c r="AB327"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T456" i="37"/>
  <c r="AF456" i="37"/>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AA455" i="37" s="1"/>
  <c r="AD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AT450" i="37" s="1"/>
  <c r="E450" i="37"/>
  <c r="AU450" i="37" s="1"/>
  <c r="AF449" i="37"/>
  <c r="AE449" i="37"/>
  <c r="AC449" i="37"/>
  <c r="Z449" i="37"/>
  <c r="AB449" i="37" s="1"/>
  <c r="I449" i="37"/>
  <c r="H449" i="37"/>
  <c r="G449" i="37"/>
  <c r="F449" i="37"/>
  <c r="AS449" i="37" s="1"/>
  <c r="AA449" i="37" s="1"/>
  <c r="AD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AT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AT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T433" i="37"/>
  <c r="AF433" i="37"/>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AA429" i="37" s="1"/>
  <c r="AD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AA426" i="37" s="1"/>
  <c r="AD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AA408" i="37" s="1"/>
  <c r="AD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406" i="37" l="1"/>
  <c r="A405" i="17"/>
  <c r="AA423" i="37"/>
  <c r="AD423" i="37" s="1"/>
  <c r="AA430" i="37"/>
  <c r="AD430" i="37" s="1"/>
  <c r="AT444" i="37"/>
  <c r="AT447" i="37"/>
  <c r="AV447" i="37" s="1"/>
  <c r="AT417" i="37"/>
  <c r="AT421" i="37"/>
  <c r="AT438" i="37"/>
  <c r="AV438" i="37" s="1"/>
  <c r="AA440" i="37"/>
  <c r="AD440" i="37" s="1"/>
  <c r="A467" i="37"/>
  <c r="A466" i="17"/>
  <c r="A436" i="37"/>
  <c r="A435" i="17"/>
  <c r="AT434" i="37"/>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43" i="37"/>
  <c r="AV411" i="37"/>
  <c r="AV452" i="37"/>
  <c r="AV455" i="37"/>
  <c r="AV430" i="37"/>
  <c r="AV458" i="37"/>
  <c r="AV441" i="37"/>
  <c r="AV444" i="37"/>
  <c r="AV450" i="37"/>
  <c r="AV43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1" i="37"/>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AT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T371" i="37"/>
  <c r="AF371" i="37"/>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AT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T352" i="37" l="1"/>
  <c r="AV352" i="37" s="1"/>
  <c r="A468" i="37"/>
  <c r="A467" i="17"/>
  <c r="A345" i="37"/>
  <c r="A344" i="17"/>
  <c r="AT346" i="37"/>
  <c r="AV346" i="37" s="1"/>
  <c r="AT348" i="37"/>
  <c r="AA365" i="37"/>
  <c r="AD365" i="37" s="1"/>
  <c r="AT378" i="37"/>
  <c r="AV378" i="37" s="1"/>
  <c r="A376" i="37"/>
  <c r="A375" i="17"/>
  <c r="A437" i="37"/>
  <c r="A436" i="17"/>
  <c r="A407" i="37"/>
  <c r="A406" i="17"/>
  <c r="AV373" i="37"/>
  <c r="AA386" i="37"/>
  <c r="AD386" i="37" s="1"/>
  <c r="AV403" i="37"/>
  <c r="AT384" i="37"/>
  <c r="AV384" i="37" s="1"/>
  <c r="AV361" i="37"/>
  <c r="AV372" i="37"/>
  <c r="AT391" i="37"/>
  <c r="AA358" i="37"/>
  <c r="AD358" i="37" s="1"/>
  <c r="AT349" i="37"/>
  <c r="AV349" i="37" s="1"/>
  <c r="AT355" i="37"/>
  <c r="AT343" i="37"/>
  <c r="AV343" i="37" s="1"/>
  <c r="AA348" i="37"/>
  <c r="AD348" i="37" s="1"/>
  <c r="AT353" i="37"/>
  <c r="AA364" i="37"/>
  <c r="AD364" i="37" s="1"/>
  <c r="AA370" i="37"/>
  <c r="AD370" i="37" s="1"/>
  <c r="AV397" i="37"/>
  <c r="AT382" i="37"/>
  <c r="AV382" i="37" s="1"/>
  <c r="AT390" i="37"/>
  <c r="AV390" i="37" s="1"/>
  <c r="AT359" i="37"/>
  <c r="AT385" i="37"/>
  <c r="AV385" i="37" s="1"/>
  <c r="AT388" i="37"/>
  <c r="AV388" i="37" s="1"/>
  <c r="AA349" i="37"/>
  <c r="AD349" i="37" s="1"/>
  <c r="AT344" i="37"/>
  <c r="AV344" i="37" s="1"/>
  <c r="AV391" i="37"/>
  <c r="AV402" i="37"/>
  <c r="AA378" i="37"/>
  <c r="AD378" i="37" s="1"/>
  <c r="AT379" i="37"/>
  <c r="AV379" i="37" s="1"/>
  <c r="AA382" i="37"/>
  <c r="AD382" i="37" s="1"/>
  <c r="AV386" i="37"/>
  <c r="AV392" i="37"/>
  <c r="AT380" i="37"/>
  <c r="AV380" i="37" s="1"/>
  <c r="AA380" i="37"/>
  <c r="AD380" i="37" s="1"/>
  <c r="AV374" i="37"/>
  <c r="AV399" i="37"/>
  <c r="AV377" i="37"/>
  <c r="AV383"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V358" i="37"/>
  <c r="AV348" i="37"/>
  <c r="AA347" i="37"/>
  <c r="AD347" i="37" s="1"/>
  <c r="AT347" i="37"/>
  <c r="AV347" i="37" s="1"/>
  <c r="AV367"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438" i="37" l="1"/>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X258" i="17"/>
  <c r="AA258" i="17" s="1"/>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A347" i="37" l="1"/>
  <c r="A346" i="17"/>
  <c r="A314" i="37"/>
  <c r="A313" i="17"/>
  <c r="V287" i="17"/>
  <c r="W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AB258" i="17"/>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AB287" i="17"/>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6" i="7"/>
  <c r="A471" i="37" l="1"/>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349" i="37" l="1"/>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473" i="37" l="1"/>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53" i="37"/>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AA238" i="37" s="1"/>
  <c r="AD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X191" i="17"/>
  <c r="AA191" i="17" s="1"/>
  <c r="AB191" i="17" s="1"/>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69" i="17" l="1"/>
  <c r="AA169" i="17" s="1"/>
  <c r="A351" i="37"/>
  <c r="A350" i="17"/>
  <c r="A382" i="37"/>
  <c r="A381" i="17"/>
  <c r="X141" i="17"/>
  <c r="AA141" i="17" s="1"/>
  <c r="AB141" i="17" s="1"/>
  <c r="A413" i="37"/>
  <c r="A412" i="17"/>
  <c r="A443" i="37"/>
  <c r="A442" i="17"/>
  <c r="A318" i="37"/>
  <c r="A317" i="17"/>
  <c r="A474" i="37"/>
  <c r="A473" i="17"/>
  <c r="X161" i="17"/>
  <c r="AA161" i="17" s="1"/>
  <c r="X152" i="17"/>
  <c r="AA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X131" i="17"/>
  <c r="AA131" i="17" s="1"/>
  <c r="AB131" i="17" s="1"/>
  <c r="X147" i="17"/>
  <c r="AA147" i="17" s="1"/>
  <c r="AB147" i="17" s="1"/>
  <c r="V178" i="17"/>
  <c r="W178" i="17" s="1"/>
  <c r="AB178" i="17" s="1"/>
  <c r="V166" i="17"/>
  <c r="W166" i="17" s="1"/>
  <c r="AB166" i="17" s="1"/>
  <c r="X197" i="17"/>
  <c r="AA197" i="17" s="1"/>
  <c r="AB197" i="17" s="1"/>
  <c r="AT219" i="37"/>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X132" i="17"/>
  <c r="AA132" i="17" s="1"/>
  <c r="AB132" i="17" s="1"/>
  <c r="X176" i="17"/>
  <c r="AA176" i="17" s="1"/>
  <c r="AB176" i="17" s="1"/>
  <c r="X170" i="17"/>
  <c r="AA170" i="17" s="1"/>
  <c r="AB170" i="17" s="1"/>
  <c r="X164" i="17"/>
  <c r="AA164" i="17" s="1"/>
  <c r="AB164" i="17" s="1"/>
  <c r="V213" i="17"/>
  <c r="W213" i="17" s="1"/>
  <c r="X200" i="17"/>
  <c r="AA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9" i="17"/>
  <c r="AB149" i="17"/>
  <c r="AB161" i="17"/>
  <c r="AA242" i="37"/>
  <c r="AD242" i="37" s="1"/>
  <c r="AB181" i="17"/>
  <c r="AV249" i="37"/>
  <c r="AT228" i="37"/>
  <c r="AV228" i="37" s="1"/>
  <c r="AA228" i="37"/>
  <c r="AD228" i="37" s="1"/>
  <c r="AT225" i="37"/>
  <c r="AV225" i="37" s="1"/>
  <c r="AA225" i="37"/>
  <c r="AD225" i="37" s="1"/>
  <c r="AV237" i="37"/>
  <c r="AB212" i="17"/>
  <c r="AB207" i="17"/>
  <c r="AV229" i="37"/>
  <c r="AT231" i="37"/>
  <c r="AV231" i="37" s="1"/>
  <c r="AA224" i="37"/>
  <c r="AD224" i="37" s="1"/>
  <c r="AV243" i="37"/>
  <c r="AV240" i="37"/>
  <c r="AV247" i="37"/>
  <c r="AV223" i="37"/>
  <c r="AV220"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3" i="17"/>
  <c r="AB165" i="17"/>
  <c r="AB150" i="17"/>
  <c r="AB152"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AA211" i="37" s="1"/>
  <c r="AD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AT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319" i="37" l="1"/>
  <c r="A318" i="17"/>
  <c r="A383" i="37"/>
  <c r="A382" i="17"/>
  <c r="A444" i="37"/>
  <c r="A443" i="17"/>
  <c r="AT201" i="37"/>
  <c r="AV201" i="37" s="1"/>
  <c r="A352" i="37"/>
  <c r="A351" i="17"/>
  <c r="AT193" i="37"/>
  <c r="A475" i="37"/>
  <c r="A474" i="17"/>
  <c r="A414" i="37"/>
  <c r="A413" i="17"/>
  <c r="AT189" i="37"/>
  <c r="AV189" i="37" s="1"/>
  <c r="AT188" i="37"/>
  <c r="AT194" i="37"/>
  <c r="A190" i="37"/>
  <c r="A189" i="17"/>
  <c r="A254" i="37"/>
  <c r="A253" i="17"/>
  <c r="AA213" i="37"/>
  <c r="AD213" i="37" s="1"/>
  <c r="A286" i="37"/>
  <c r="A285" i="17"/>
  <c r="AA212" i="37"/>
  <c r="AD212" i="37" s="1"/>
  <c r="A222" i="37"/>
  <c r="A221" i="17"/>
  <c r="AA193" i="37"/>
  <c r="AD193" i="37" s="1"/>
  <c r="AV199" i="37"/>
  <c r="AV215" i="37"/>
  <c r="AV218" i="37"/>
  <c r="AV206" i="37"/>
  <c r="AV214" i="37"/>
  <c r="AV208" i="37"/>
  <c r="AV209" i="37"/>
  <c r="AT196" i="37"/>
  <c r="AV196" i="37" s="1"/>
  <c r="AA207" i="37"/>
  <c r="AD207" i="37" s="1"/>
  <c r="AV212" i="37"/>
  <c r="AV188" i="37"/>
  <c r="AA194" i="37"/>
  <c r="AD194" i="37" s="1"/>
  <c r="AV217" i="37"/>
  <c r="AV193"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V194" i="37"/>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476" i="37" l="1"/>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321" i="37" l="1"/>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478" i="37" l="1"/>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323" i="37" l="1"/>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480" i="37" l="1"/>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AA151" i="37" s="1"/>
  <c r="AD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325" i="37" l="1"/>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V143" i="37"/>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V85" i="17"/>
  <c r="W85" i="17" s="1"/>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N24" i="7"/>
  <c r="Q24" i="7" s="1"/>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5" i="7"/>
  <c r="Q15" i="7" s="1"/>
  <c r="R15" i="7" s="1"/>
  <c r="S15" i="7" s="1"/>
  <c r="Q16" i="7"/>
  <c r="R16" i="7" s="1"/>
  <c r="N18" i="7"/>
  <c r="Q18" i="7" s="1"/>
  <c r="V36" i="17" l="1"/>
  <c r="W36" i="17" s="1"/>
  <c r="V7" i="17"/>
  <c r="W7" i="17" s="1"/>
  <c r="V64" i="17"/>
  <c r="W64" i="17" s="1"/>
  <c r="X62" i="17"/>
  <c r="AA62" i="17" s="1"/>
  <c r="A482" i="37"/>
  <c r="A481" i="17"/>
  <c r="A421" i="37"/>
  <c r="A420" i="17"/>
  <c r="A359" i="37"/>
  <c r="A358" i="17"/>
  <c r="A390" i="37"/>
  <c r="A389" i="17"/>
  <c r="AA117" i="37"/>
  <c r="AD117" i="37" s="1"/>
  <c r="A451" i="37"/>
  <c r="A450" i="17"/>
  <c r="A326" i="37"/>
  <c r="A325" i="17"/>
  <c r="X90" i="17"/>
  <c r="AA90" i="17" s="1"/>
  <c r="AB90" i="17" s="1"/>
  <c r="X27" i="17"/>
  <c r="AA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V56" i="17"/>
  <c r="W56" i="17" s="1"/>
  <c r="X66" i="17"/>
  <c r="AA66" i="17" s="1"/>
  <c r="AB66" i="17" s="1"/>
  <c r="V83" i="17"/>
  <c r="W83" i="17" s="1"/>
  <c r="AB83" i="17" s="1"/>
  <c r="X70" i="17"/>
  <c r="AA70" i="17" s="1"/>
  <c r="AB70" i="17" s="1"/>
  <c r="AT70" i="37"/>
  <c r="V29" i="17"/>
  <c r="W29" i="17" s="1"/>
  <c r="V17" i="17"/>
  <c r="W17" i="17" s="1"/>
  <c r="V5" i="17"/>
  <c r="W5" i="17" s="1"/>
  <c r="AA121" i="37"/>
  <c r="AD121" i="37" s="1"/>
  <c r="X80" i="17"/>
  <c r="AA80" i="17" s="1"/>
  <c r="AB80" i="17" s="1"/>
  <c r="V93" i="17"/>
  <c r="W93" i="17" s="1"/>
  <c r="X86" i="17"/>
  <c r="AA86" i="17" s="1"/>
  <c r="X21" i="17"/>
  <c r="AA21" i="17" s="1"/>
  <c r="V11" i="17"/>
  <c r="W11" i="17" s="1"/>
  <c r="AT101" i="37"/>
  <c r="AT107" i="37"/>
  <c r="X74" i="17"/>
  <c r="AA74" i="17" s="1"/>
  <c r="AB74" i="17" s="1"/>
  <c r="V67" i="17"/>
  <c r="W67" i="17" s="1"/>
  <c r="X87" i="17"/>
  <c r="AA87" i="17" s="1"/>
  <c r="AT64" i="37"/>
  <c r="AV64" i="37" s="1"/>
  <c r="AA69" i="37"/>
  <c r="AD69" i="37" s="1"/>
  <c r="AT81" i="37"/>
  <c r="AV81" i="37" s="1"/>
  <c r="X28" i="17"/>
  <c r="AA28" i="17" s="1"/>
  <c r="V23" i="17"/>
  <c r="W23" i="17" s="1"/>
  <c r="V13" i="17"/>
  <c r="W13" i="17" s="1"/>
  <c r="V45" i="17"/>
  <c r="W45" i="17" s="1"/>
  <c r="AB45" i="17" s="1"/>
  <c r="X69" i="17"/>
  <c r="AA69" i="17" s="1"/>
  <c r="AB69" i="17" s="1"/>
  <c r="X38" i="17"/>
  <c r="AA38" i="17" s="1"/>
  <c r="AB38" i="17" s="1"/>
  <c r="V60" i="17"/>
  <c r="W60" i="17" s="1"/>
  <c r="V49" i="17"/>
  <c r="W49" i="17" s="1"/>
  <c r="V47" i="17"/>
  <c r="W47" i="17" s="1"/>
  <c r="V63" i="17"/>
  <c r="W63" i="17" s="1"/>
  <c r="X82" i="17"/>
  <c r="AA82" i="17" s="1"/>
  <c r="AB82" i="17" s="1"/>
  <c r="X76" i="17"/>
  <c r="AA76" i="17" s="1"/>
  <c r="AB76" i="17" s="1"/>
  <c r="X91" i="17"/>
  <c r="AA91" i="17" s="1"/>
  <c r="V33" i="17"/>
  <c r="W33" i="17" s="1"/>
  <c r="V14" i="17"/>
  <c r="W14" i="17" s="1"/>
  <c r="X12" i="17"/>
  <c r="AA12" i="17" s="1"/>
  <c r="AB12" i="17" s="1"/>
  <c r="X6" i="17"/>
  <c r="AA6" i="17" s="1"/>
  <c r="AB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91" i="17"/>
  <c r="AB88" i="17"/>
  <c r="AB89" i="17"/>
  <c r="AV124" i="37"/>
  <c r="AB86" i="17"/>
  <c r="AB85" i="17"/>
  <c r="AB93" i="17"/>
  <c r="AB87" i="17"/>
  <c r="AB28" i="1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B29" i="17"/>
  <c r="AA76" i="37"/>
  <c r="AD76" i="37" s="1"/>
  <c r="AB10" i="17"/>
  <c r="AB56" i="17"/>
  <c r="AB21" i="17"/>
  <c r="AB7" i="17"/>
  <c r="AT97" i="37"/>
  <c r="AV97" i="37" s="1"/>
  <c r="R24" i="7"/>
  <c r="S24" i="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0" i="17"/>
  <c r="AB39" i="17"/>
  <c r="AB41" i="17"/>
  <c r="AB31" i="17"/>
  <c r="AB27"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R18" i="7"/>
  <c r="S18" i="7" s="1"/>
  <c r="S16" i="7"/>
  <c r="A391" i="37" l="1"/>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N13" i="7"/>
  <c r="A423" i="37" l="1"/>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393" i="37" l="1"/>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Q13" i="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s="1"/>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535" i="37" l="1"/>
  <c r="Z505" i="37"/>
  <c r="Z546" i="37"/>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R13" i="7"/>
  <c r="S13" i="7" s="1"/>
  <c r="AV31" i="37"/>
  <c r="A395" i="37" l="1"/>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332" i="37" l="1"/>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333" i="37" l="1"/>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367" i="37" l="1"/>
  <c r="A366" i="17"/>
  <c r="A399" i="3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60" i="37" l="1"/>
  <c r="A459" i="17"/>
  <c r="A491" i="37"/>
  <c r="A490" i="17"/>
  <c r="A430" i="37"/>
  <c r="A429" i="17"/>
  <c r="A334" i="17"/>
  <c r="A335" i="37"/>
  <c r="A400" i="37"/>
  <c r="A399" i="1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69" i="37" l="1"/>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F18"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5" i="37"/>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479" i="23" l="1"/>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A20" i="37" l="1"/>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8" i="29"/>
  <c r="A2358" i="29"/>
  <c r="A2398" i="29"/>
  <c r="A2805" i="32" l="1"/>
  <c r="A2845" i="32"/>
  <c r="A2865" i="32"/>
  <c r="A2464" i="29"/>
  <c r="A2504" i="29"/>
  <c r="A2524" i="29"/>
  <c r="A2951" i="32" l="1"/>
  <c r="A2911" i="32"/>
  <c r="A2971" i="32"/>
  <c r="A2570" i="29"/>
  <c r="A2610" i="29"/>
  <c r="A2630" i="29"/>
  <c r="A3077" i="32" l="1"/>
  <c r="A3017" i="32"/>
  <c r="A3057" i="32"/>
  <c r="A2716" i="29"/>
  <c r="A2736" i="29"/>
  <c r="A2676" i="29"/>
  <c r="A3183" i="32" l="1"/>
  <c r="A3123" i="32"/>
  <c r="A3163" i="32"/>
  <c r="A2842" i="29"/>
  <c r="A2782" i="29"/>
  <c r="A2822" i="29"/>
  <c r="A3229" i="32" l="1"/>
  <c r="A3269" i="32"/>
  <c r="A2888" i="29"/>
  <c r="A2928" i="29"/>
  <c r="A2948" i="29"/>
  <c r="A2994" i="29" l="1"/>
  <c r="A3034" i="29"/>
  <c r="A3054"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0" i="29" l="1"/>
  <c r="A3160" i="29"/>
  <c r="A3100"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06" i="29" l="1"/>
  <c r="A3246"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<sst xmlns="http://schemas.openxmlformats.org/spreadsheetml/2006/main" count="28408" uniqueCount="4448">
  <si>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</si>
  <si>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</si>
  <si>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</si>
  <si>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</si>
  <si>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</si>
  <si>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</si>
  <si>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</si>
  <si>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</si>
  <si>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</si>
  <si>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</si>
  <si>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</si>
  <si>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</si>
  <si>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</si>
  <si>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</si>
  <si>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</si>
  <si>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</si>
  <si>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</si>
  <si>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</si>
  <si>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</si>
  <si>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</si>
  <si>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</si>
  <si>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</si>
  <si>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</si>
  <si>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</si>
  <si>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</si>
  <si>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</si>
  <si>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</si>
  <si>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</si>
  <si>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</si>
  <si>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</si>
  <si>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</si>
  <si>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</si>
  <si>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</si>
  <si>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</si>
  <si>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</si>
  <si>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</si>
  <si>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</si>
  <si>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</si>
  <si>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</si>
  <si>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</si>
  <si>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</si>
  <si>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</si>
  <si>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</si>
  <si>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</si>
  <si>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</si>
  <si>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</si>
  <si>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</si>
  <si>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</si>
  <si>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</si>
  <si>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</si>
  <si>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</si>
  <si>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</si>
  <si>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</si>
  <si>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</si>
  <si>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</si>
  <si>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</si>
  <si>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</si>
  <si>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</si>
  <si>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</si>
  <si>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</si>
  <si>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</si>
  <si>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</si>
  <si>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</si>
  <si>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</si>
  <si>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</si>
  <si>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</si>
  <si>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</si>
  <si>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</si>
  <si>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</si>
  <si>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</si>
  <si>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</si>
  <si>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</si>
  <si>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</si>
  <si>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</si>
  <si>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</si>
  <si>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</si>
  <si>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</si>
  <si>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</si>
  <si>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</si>
  <si>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</si>
  <si>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</si>
  <si>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</si>
  <si>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</si>
  <si>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</si>
  <si>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</si>
  <si>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</si>
  <si>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</si>
  <si>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</si>
  <si>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</si>
  <si>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</si>
  <si>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</si>
  <si>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</si>
  <si>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</si>
  <si>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</si>
  <si>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</si>
  <si>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</si>
  <si>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</si>
  <si>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</si>
  <si>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</si>
  <si>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</si>
  <si>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</si>
  <si>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</si>
  <si>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</si>
  <si>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</si>
  <si>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</si>
  <si>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</si>
  <si>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</si>
  <si>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</si>
  <si>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</si>
  <si>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</si>
  <si>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</si>
  <si>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</si>
  <si>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</si>
  <si>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</si>
  <si>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</si>
  <si>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</si>
  <si>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</si>
  <si>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</si>
  <si>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</si>
  <si>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</si>
  <si>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</si>
  <si>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</si>
  <si>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</si>
  <si>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</si>
  <si>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</si>
  <si>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</si>
  <si>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</si>
  <si>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</si>
  <si>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</si>
  <si>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</si>
  <si>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</si>
  <si>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</si>
  <si>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</si>
  <si>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</si>
  <si>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</si>
  <si>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</si>
  <si>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</si>
  <si>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</si>
  <si>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</si>
  <si>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</si>
  <si>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</si>
  <si>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</si>
  <si>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</si>
  <si>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</si>
  <si>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</si>
  <si>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</si>
  <si>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</si>
  <si>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</si>
  <si>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</si>
  <si>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</si>
  <si>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</si>
  <si>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</si>
  <si>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</si>
  <si>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</si>
  <si>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</si>
  <si>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</si>
  <si>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</si>
  <si>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</si>
  <si>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</si>
  <si>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</si>
  <si>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</si>
  <si>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</si>
  <si>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</si>
  <si>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</si>
  <si>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</si>
  <si>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</si>
  <si>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</si>
  <si>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</si>
  <si>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</si>
  <si>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</si>
  <si>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</si>
  <si>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</si>
  <si>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</si>
  <si>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</si>
  <si>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</si>
  <si>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</si>
  <si>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</si>
  <si>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</si>
  <si>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</si>
  <si>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</si>
  <si>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</si>
  <si>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</si>
  <si>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</si>
  <si>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</si>
  <si>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</si>
  <si>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</si>
  <si>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</si>
  <si>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</si>
  <si>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</si>
  <si>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</si>
  <si>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</si>
  <si>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</si>
  <si>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</si>
  <si>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</si>
  <si>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</si>
  <si>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</si>
  <si>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</si>
  <si>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</si>
  <si>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</si>
  <si>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</si>
  <si>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</si>
  <si>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</si>
  <si>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</si>
  <si>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</si>
  <si>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</si>
  <si>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</si>
  <si>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</si>
  <si>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</si>
  <si>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</si>
  <si>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</si>
  <si>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</si>
  <si>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</si>
  <si>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</si>
  <si>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</si>
  <si>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</si>
  <si>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</si>
  <si>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</si>
  <si>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</si>
  <si>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</si>
  <si>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</si>
  <si>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</si>
  <si>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</si>
  <si>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</si>
  <si>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</si>
  <si>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</si>
  <si>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</si>
  <si>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</si>
  <si>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</si>
  <si>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</si>
  <si>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</si>
  <si>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</si>
  <si>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</si>
  <si>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</si>
  <si>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</si>
  <si>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</si>
  <si>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</si>
  <si>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</si>
  <si>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</si>
  <si>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</si>
  <si>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</si>
  <si>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</si>
  <si>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</si>
  <si>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</si>
  <si>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</si>
  <si>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</si>
  <si>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</si>
  <si>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</si>
  <si>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</si>
  <si>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</si>
  <si>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</si>
  <si>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</si>
  <si>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</si>
  <si>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</si>
  <si>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</si>
  <si>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</si>
  <si>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</si>
  <si>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</si>
  <si>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</si>
  <si>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</si>
  <si>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</si>
  <si>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</si>
  <si>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</si>
  <si>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</si>
  <si>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</si>
  <si>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</si>
  <si>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</si>
  <si>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</si>
  <si>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</si>
  <si>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</si>
  <si>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</si>
  <si>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</si>
  <si>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</si>
  <si>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</si>
  <si>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</si>
  <si>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</si>
  <si>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</si>
  <si>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</si>
  <si>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</si>
  <si>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</si>
  <si>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</si>
  <si>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</si>
  <si>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</si>
  <si>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</si>
  <si>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</si>
  <si>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</si>
  <si>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</si>
  <si>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</si>
  <si>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</si>
  <si>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</si>
  <si>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</si>
  <si>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</si>
  <si>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</si>
  <si>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</si>
  <si>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</si>
  <si>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</si>
  <si>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</si>
  <si>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</si>
  <si>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</si>
  <si>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</si>
  <si>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</si>
  <si>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</si>
  <si>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</si>
  <si>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</si>
  <si>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</si>
  <si>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</si>
  <si>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</si>
  <si>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</si>
  <si>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</si>
  <si>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</si>
  <si>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</si>
  <si>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</si>
  <si>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</si>
  <si>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</si>
  <si>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</si>
  <si>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</si>
  <si>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</si>
  <si>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</si>
  <si>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</si>
  <si>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</si>
  <si>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</si>
  <si>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</si>
  <si>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</si>
  <si>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</si>
  <si>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</si>
  <si>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</si>
  <si>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</si>
  <si>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</si>
  <si>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</si>
  <si>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</si>
  <si>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</si>
  <si>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</si>
  <si>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</si>
  <si>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</si>
  <si>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</si>
  <si>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</si>
  <si>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</si>
  <si>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</si>
  <si>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</si>
  <si>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</si>
  <si>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</si>
  <si>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</si>
  <si>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</si>
  <si>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</si>
  <si>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</si>
  <si>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</si>
  <si>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</si>
  <si>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</si>
  <si>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</si>
  <si>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</si>
  <si>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</si>
  <si>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</si>
  <si>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</si>
  <si>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</si>
  <si>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</si>
  <si>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</si>
  <si>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</si>
  <si>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</si>
  <si>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</si>
  <si>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</si>
  <si>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</si>
  <si>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</si>
  <si>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</si>
  <si>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</si>
  <si>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</si>
  <si>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</si>
  <si>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</si>
  <si>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</si>
  <si>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</si>
  <si>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</si>
  <si>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</si>
  <si>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</si>
  <si>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</si>
  <si>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</si>
  <si>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</si>
  <si>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</si>
  <si>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</si>
  <si>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</si>
  <si>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</si>
  <si>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</si>
  <si>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</si>
  <si>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</si>
  <si>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</si>
  <si>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</si>
  <si>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</si>
  <si>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</si>
  <si>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</si>
  <si>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</si>
  <si>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</si>
  <si>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</si>
  <si>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</si>
  <si>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</si>
  <si>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</si>
  <si>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</si>
  <si>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</si>
  <si>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</si>
  <si>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</si>
  <si>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</si>
  <si>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</si>
  <si>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</si>
  <si>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</si>
  <si>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</si>
  <si>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</si>
  <si>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</si>
  <si>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</si>
  <si>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</si>
  <si>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</si>
  <si>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</si>
  <si>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</si>
  <si>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</si>
  <si>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</si>
  <si>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</si>
  <si>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</si>
  <si>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</si>
  <si>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</si>
  <si>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</si>
  <si>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</si>
  <si>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</si>
  <si>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</si>
  <si>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</si>
  <si>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</si>
  <si>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</si>
  <si>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</si>
  <si>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</si>
  <si>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</si>
  <si>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</si>
  <si>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</si>
  <si>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</si>
  <si>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</si>
  <si>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</si>
  <si>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</si>
  <si>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</si>
  <si>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</si>
  <si>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</si>
  <si>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</si>
  <si>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</si>
  <si>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</si>
  <si>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</si>
  <si>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</si>
  <si>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</si>
  <si>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</si>
  <si>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</si>
  <si>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</si>
  <si>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</si>
  <si>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</si>
  <si>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</si>
  <si>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</si>
  <si>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</si>
  <si>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</si>
  <si>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</si>
  <si>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</si>
  <si>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</si>
  <si>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</si>
  <si>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</si>
  <si>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</si>
  <si>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</si>
  <si>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</si>
  <si>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</si>
  <si>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</si>
  <si>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</si>
  <si>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</si>
  <si>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</si>
  <si>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</si>
  <si>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</si>
  <si>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</si>
  <si>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</si>
  <si>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</si>
  <si>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</si>
  <si>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</si>
  <si>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</si>
  <si>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</si>
  <si>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</si>
  <si>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</si>
  <si>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</si>
  <si>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</si>
  <si>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</si>
  <si>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</si>
  <si>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</si>
  <si>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</si>
  <si>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</si>
  <si>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</si>
  <si>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</si>
  <si>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</si>
  <si>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</si>
  <si>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</si>
  <si>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</si>
  <si>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</si>
  <si>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</si>
  <si>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</si>
  <si>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</si>
  <si>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</si>
  <si>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</si>
  <si>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</si>
  <si>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</si>
  <si>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</si>
  <si>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</si>
  <si>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</si>
  <si>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</si>
  <si>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</si>
  <si>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</si>
  <si>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</si>
  <si>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</si>
  <si>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</si>
  <si>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</si>
  <si>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</si>
  <si>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</si>
  <si>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</si>
  <si>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</si>
  <si>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</si>
  <si>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</si>
  <si>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</si>
  <si>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</si>
  <si>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</si>
  <si>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</si>
  <si>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</si>
  <si>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</si>
  <si>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</si>
  <si>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</si>
  <si>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</si>
  <si>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</si>
  <si>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</si>
  <si>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</si>
  <si>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</si>
  <si>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</si>
  <si>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</si>
  <si>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</si>
  <si>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</si>
  <si>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</si>
  <si>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</si>
  <si>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</si>
  <si>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</si>
  <si>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</si>
  <si>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</si>
  <si>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</si>
  <si>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</si>
  <si>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</si>
  <si>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</si>
  <si>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</si>
  <si>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</si>
  <si>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</si>
  <si>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</si>
  <si>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</si>
  <si>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</si>
  <si>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</si>
  <si>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</si>
  <si>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</si>
  <si>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</si>
  <si>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</si>
  <si>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</si>
  <si>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</si>
  <si>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</si>
  <si>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</si>
  <si>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</si>
  <si>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</si>
  <si>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</si>
  <si>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</si>
  <si>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</si>
  <si>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</si>
  <si>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</si>
  <si>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</si>
  <si>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</si>
  <si>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</si>
  <si>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</si>
  <si>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</si>
  <si>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</si>
  <si>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</si>
  <si>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</si>
  <si>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</si>
  <si>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</si>
  <si>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</si>
  <si>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</si>
  <si>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</si>
  <si>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</si>
  <si>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</si>
  <si>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</si>
  <si>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</si>
  <si>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</si>
  <si>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</si>
  <si>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</si>
  <si>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</si>
  <si>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</si>
  <si>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</si>
  <si>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</si>
  <si>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</si>
  <si>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</si>
  <si>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</si>
  <si>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</si>
  <si>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</si>
  <si>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</si>
  <si>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</si>
  <si>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</si>
  <si>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</si>
  <si>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</si>
  <si>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</si>
  <si>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</si>
  <si>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</si>
  <si>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</si>
  <si>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</si>
  <si>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</si>
  <si>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</si>
  <si>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</si>
  <si>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</si>
  <si>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</si>
  <si>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</si>
  <si>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</si>
  <si>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</si>
  <si>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</si>
  <si>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</si>
  <si>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</si>
  <si>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</si>
  <si>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</si>
  <si>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</si>
  <si>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</si>
  <si>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</si>
  <si>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</si>
  <si>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</si>
  <si>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</si>
  <si>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</si>
  <si>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</si>
  <si>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</si>
  <si>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</si>
  <si>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</si>
  <si>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</si>
  <si>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</si>
  <si>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</si>
  <si>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</si>
  <si>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</si>
  <si>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</si>
  <si>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</si>
  <si>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</si>
  <si>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</si>
  <si>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</si>
  <si>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</si>
  <si>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</si>
  <si>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</si>
  <si>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</si>
  <si>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</si>
  <si>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</si>
  <si>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</si>
  <si>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</si>
  <si>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</si>
  <si>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</si>
  <si>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</si>
  <si>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</si>
  <si>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</si>
  <si>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</si>
  <si>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</si>
  <si>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</si>
  <si>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</si>
  <si>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</si>
  <si>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</si>
  <si>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</si>
  <si>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</si>
  <si>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</si>
  <si>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</si>
  <si>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</si>
  <si>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</si>
  <si>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</si>
  <si>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</si>
  <si>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</si>
  <si>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</si>
  <si>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</si>
  <si>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</si>
  <si>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</si>
  <si>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</si>
  <si>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</si>
  <si>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</si>
  <si>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</si>
  <si>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</si>
  <si>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</si>
  <si>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</si>
  <si>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</si>
  <si>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</si>
  <si>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</si>
  <si>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</si>
  <si>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</si>
  <si>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</si>
  <si>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</si>
  <si>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</si>
  <si>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</si>
  <si>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</si>
  <si>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</si>
  <si>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</si>
  <si>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</si>
  <si>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</si>
  <si>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</si>
  <si>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</si>
  <si>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</si>
  <si>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</si>
  <si>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</si>
  <si>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</si>
  <si>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</si>
  <si>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</si>
  <si>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</si>
  <si>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</si>
  <si>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</si>
  <si>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</si>
  <si>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</si>
  <si>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</si>
  <si>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</si>
  <si>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</si>
  <si>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</si>
  <si>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</si>
  <si>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</si>
  <si>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</si>
  <si>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</si>
  <si>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</si>
  <si>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</si>
  <si>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</si>
  <si>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</si>
  <si>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</si>
  <si>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</si>
  <si>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</si>
  <si>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</si>
  <si>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</si>
  <si>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</si>
  <si>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</si>
  <si>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</si>
  <si>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</si>
  <si>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</si>
  <si>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</si>
  <si>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</si>
  <si>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</si>
  <si>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</si>
  <si>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</si>
  <si>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</si>
  <si>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</si>
  <si>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</si>
  <si>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</si>
  <si>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</si>
  <si>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</si>
  <si>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</si>
  <si>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</si>
  <si>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</si>
  <si>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</si>
  <si>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</si>
  <si>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</si>
  <si>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</si>
  <si>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</si>
  <si>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</si>
  <si>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</si>
  <si>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</si>
  <si>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</si>
  <si>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</si>
  <si>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</si>
  <si>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</si>
  <si>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</si>
  <si>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</si>
  <si>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</si>
  <si>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</si>
  <si>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</si>
  <si>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</si>
  <si>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</si>
  <si>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</si>
  <si>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</si>
  <si>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</si>
  <si>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</si>
  <si>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</si>
  <si>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</si>
  <si>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</si>
  <si>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</si>
  <si>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</si>
  <si>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</si>
  <si>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</si>
  <si>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</si>
  <si>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</si>
  <si>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</si>
  <si>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</si>
  <si>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</si>
  <si>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</si>
  <si>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</si>
  <si>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</si>
  <si>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</si>
  <si>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</si>
  <si>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</si>
  <si>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</si>
  <si>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</si>
  <si>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</si>
  <si>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</si>
  <si>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</si>
  <si>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</si>
  <si>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</si>
  <si>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</si>
  <si>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</si>
  <si>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</si>
  <si>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</si>
  <si>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</si>
  <si>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</si>
  <si>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</si>
  <si>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</si>
  <si>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</si>
  <si>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</si>
  <si>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</si>
  <si>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</si>
  <si>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</si>
  <si>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</si>
  <si>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</si>
  <si>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</si>
  <si>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</si>
  <si>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</si>
  <si>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</si>
  <si>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</si>
  <si>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</si>
  <si>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</si>
  <si>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</si>
  <si>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</si>
  <si>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</si>
  <si>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</si>
  <si>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</si>
  <si>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</si>
  <si>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</si>
  <si>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</si>
  <si>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</si>
  <si>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</si>
  <si>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</si>
  <si>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</si>
  <si>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</si>
  <si>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</si>
  <si>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</si>
  <si>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</si>
  <si>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</si>
  <si>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</si>
  <si>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</si>
  <si>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</si>
  <si>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</si>
  <si>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</si>
  <si>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</si>
  <si>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</si>
  <si>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</si>
  <si>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</si>
  <si>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</si>
  <si>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</si>
  <si>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</si>
  <si>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</si>
  <si>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</si>
  <si>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</si>
  <si>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</si>
  <si>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</si>
  <si>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</si>
  <si>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</si>
  <si>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</si>
  <si>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</si>
  <si>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</si>
  <si>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</si>
  <si>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</si>
  <si>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</si>
  <si>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</si>
  <si>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</si>
  <si>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</si>
  <si>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</si>
  <si>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</si>
  <si>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</si>
  <si>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</si>
  <si>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</si>
  <si>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</si>
  <si>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</si>
  <si>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</si>
  <si>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</si>
  <si>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</si>
  <si>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</si>
  <si>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</si>
  <si>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</si>
  <si>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</si>
  <si>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</si>
  <si>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</si>
  <si>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</si>
  <si>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</si>
  <si>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</si>
  <si>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</si>
  <si>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</si>
  <si>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</si>
  <si>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</si>
  <si>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</si>
  <si>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</si>
  <si>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</si>
  <si>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</si>
  <si>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</si>
  <si>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</si>
  <si>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</si>
  <si>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</si>
  <si>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</si>
  <si>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</si>
  <si>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</si>
  <si>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</si>
  <si>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</si>
  <si>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</si>
  <si>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</si>
  <si>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</si>
  <si>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</si>
  <si>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</si>
  <si>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</si>
  <si>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</si>
  <si>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</si>
  <si>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</si>
  <si>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</si>
  <si>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</si>
  <si>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</si>
  <si>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</si>
  <si>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</si>
  <si>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</si>
  <si>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</si>
  <si>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</si>
  <si>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</si>
  <si>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</si>
  <si>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</si>
  <si>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</si>
  <si>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</si>
  <si>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</si>
  <si>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</si>
  <si>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</si>
  <si>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</si>
  <si>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</si>
  <si>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</si>
  <si>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</si>
  <si>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</si>
  <si>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</si>
  <si>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</si>
  <si>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</si>
  <si>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</si>
  <si>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</si>
  <si>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</si>
  <si>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</si>
  <si>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</si>
  <si>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</si>
  <si>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</si>
  <si>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</si>
  <si>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</si>
  <si>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</si>
  <si>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</si>
  <si>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</si>
  <si>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</si>
  <si>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</si>
  <si>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</si>
  <si>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</si>
  <si>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</si>
  <si>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</si>
  <si>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</si>
  <si>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</si>
  <si>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</si>
  <si>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</si>
  <si>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</si>
  <si>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</si>
  <si>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</si>
  <si>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</si>
  <si>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</si>
  <si>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</si>
  <si>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</si>
  <si>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</si>
  <si>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</si>
  <si>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</si>
  <si>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</si>
  <si>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</si>
  <si>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</si>
  <si>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</si>
  <si>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</si>
  <si>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</si>
  <si>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</si>
  <si>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</si>
  <si>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</si>
  <si>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</si>
  <si>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</si>
  <si>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</si>
  <si>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</si>
  <si>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</si>
  <si>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</si>
  <si>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</si>
  <si>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</si>
  <si>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</si>
  <si>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</si>
  <si>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</si>
  <si>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</si>
  <si>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</si>
  <si>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</si>
  <si>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</si>
  <si>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</si>
  <si>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</si>
  <si>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</si>
  <si>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</si>
  <si>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</si>
  <si>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</si>
  <si>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</si>
  <si>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</si>
  <si>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</si>
  <si>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</si>
  <si>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</si>
  <si>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</si>
  <si>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</si>
  <si>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</si>
  <si>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</si>
  <si>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</si>
  <si>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</si>
  <si>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</si>
  <si>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</si>
  <si>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</si>
  <si>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</si>
  <si>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</si>
  <si>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</si>
  <si>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</si>
  <si>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</si>
  <si>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</si>
  <si>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</si>
  <si>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</si>
  <si>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</si>
  <si>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</si>
  <si>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</si>
  <si>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</si>
  <si>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</si>
  <si>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</si>
  <si>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</si>
  <si>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</si>
  <si>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</si>
  <si>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</si>
  <si>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</si>
  <si>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</si>
  <si>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</si>
  <si>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</si>
  <si>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</si>
  <si>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</si>
  <si>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</si>
  <si>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</si>
  <si>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</si>
  <si>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</si>
  <si>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</si>
  <si>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</si>
  <si>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</si>
  <si>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</si>
  <si>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</si>
  <si>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</si>
  <si>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</si>
  <si>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</si>
  <si>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</si>
  <si>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</si>
  <si>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</si>
  <si>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</si>
  <si>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</si>
  <si>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</si>
  <si>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</si>
  <si>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</si>
  <si>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</si>
  <si>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</si>
  <si>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</si>
  <si>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</si>
  <si>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</si>
  <si>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</si>
  <si>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</si>
  <si>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</si>
  <si>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</si>
  <si>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</si>
  <si>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</si>
  <si>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</si>
  <si>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</si>
  <si>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</si>
  <si>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</si>
  <si>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</si>
  <si>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</si>
  <si>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</si>
  <si>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</si>
  <si>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</si>
  <si>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</si>
  <si>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</si>
  <si>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</si>
  <si>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</si>
  <si>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</si>
  <si>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</si>
  <si>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</si>
  <si>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</si>
  <si>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</si>
  <si>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</si>
  <si>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</si>
  <si>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</si>
  <si>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</si>
  <si>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</si>
  <si>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</si>
  <si>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</si>
  <si>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</si>
  <si>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</si>
  <si>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</si>
  <si>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</si>
  <si>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</si>
  <si>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</si>
  <si>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</si>
  <si>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</si>
  <si>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</si>
  <si>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</si>
  <si>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</si>
  <si>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</si>
  <si>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</si>
  <si>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</si>
  <si>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</si>
  <si>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</si>
  <si>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</si>
  <si>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</si>
  <si>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</si>
  <si>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</si>
  <si>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</si>
  <si>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</si>
  <si>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</si>
  <si>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</si>
  <si>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</si>
  <si>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</si>
  <si>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</si>
  <si>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</si>
  <si>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</si>
  <si>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</si>
  <si>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</si>
  <si>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</si>
  <si>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</si>
  <si>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</si>
  <si>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</si>
  <si>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</si>
  <si>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</si>
  <si>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</si>
  <si>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</si>
  <si>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</si>
  <si>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</si>
  <si>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</si>
  <si>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</si>
  <si>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</si>
  <si>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</si>
  <si>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</si>
  <si>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</si>
  <si>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</si>
  <si>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</si>
  <si>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</si>
  <si>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</si>
  <si>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</si>
  <si>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</si>
  <si>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</si>
  <si>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</si>
  <si>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</si>
  <si>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</si>
  <si>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</si>
  <si>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</si>
  <si>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</si>
  <si>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</si>
  <si>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</si>
  <si>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</si>
  <si>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</si>
  <si>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</si>
  <si>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</si>
  <si>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</si>
  <si>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</si>
  <si>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</si>
  <si>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</si>
  <si>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</si>
  <si>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</si>
  <si>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</si>
  <si>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</si>
  <si>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</si>
  <si>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</si>
  <si>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</si>
  <si>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</si>
  <si>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</si>
  <si>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</si>
  <si>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</si>
  <si>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</si>
  <si>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</si>
  <si>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</si>
  <si>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</si>
  <si>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</si>
  <si>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</si>
  <si>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</si>
  <si>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</si>
  <si>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</si>
  <si>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</si>
  <si>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</si>
  <si>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</si>
  <si>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</si>
  <si>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</si>
  <si>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</si>
  <si>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</si>
  <si>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</si>
  <si>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</si>
  <si>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</si>
  <si>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</si>
  <si>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</si>
  <si>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</si>
  <si>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</si>
  <si>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</si>
  <si>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</si>
  <si>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</si>
  <si>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</si>
  <si>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</si>
  <si>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</si>
  <si>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</si>
  <si>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</si>
  <si>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</si>
  <si>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</si>
  <si>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</si>
  <si>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</si>
  <si>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</si>
  <si>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</si>
  <si>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</si>
  <si>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</si>
  <si>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</si>
  <si>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</si>
  <si>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</si>
  <si>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</si>
  <si>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</si>
  <si>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</si>
  <si>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</si>
  <si>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</si>
  <si>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</si>
  <si>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</si>
  <si>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</si>
  <si>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</si>
  <si>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</si>
  <si>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</si>
  <si>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</si>
  <si>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</si>
  <si>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</si>
  <si>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</si>
  <si>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</si>
  <si>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</si>
  <si>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</si>
  <si>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</si>
  <si>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</si>
  <si>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</si>
  <si>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</si>
  <si>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</si>
  <si>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</si>
  <si>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</si>
  <si>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</si>
  <si>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</si>
  <si>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</si>
  <si>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</si>
  <si>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</si>
  <si>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</si>
  <si>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</si>
  <si>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</si>
  <si>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</si>
  <si>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</si>
  <si>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</si>
  <si>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</si>
  <si>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</si>
  <si>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</si>
  <si>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</si>
  <si>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</si>
  <si>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</si>
  <si>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</si>
  <si>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</si>
  <si>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</si>
  <si>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</si>
  <si>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</si>
  <si>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</si>
  <si>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</si>
  <si>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</si>
  <si>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</si>
  <si>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</si>
  <si>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</si>
  <si>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</si>
  <si>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</si>
  <si>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</si>
  <si>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</si>
  <si>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</si>
  <si>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</si>
  <si>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</si>
  <si>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</si>
  <si>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</si>
  <si>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</si>
  <si>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</si>
  <si>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</si>
  <si>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</si>
  <si>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</si>
  <si>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</si>
  <si>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</si>
  <si>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</si>
  <si>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</si>
  <si>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</si>
  <si>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</si>
  <si>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</si>
  <si>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</si>
  <si>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</si>
  <si>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</si>
  <si>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</si>
  <si>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</si>
  <si>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</si>
  <si>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</si>
  <si>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</si>
  <si>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</si>
  <si>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</si>
  <si>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</si>
  <si>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</si>
  <si>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</si>
  <si>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</si>
  <si>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</si>
  <si>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</si>
  <si>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</si>
  <si>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</si>
  <si>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</si>
  <si>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</si>
  <si>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</si>
  <si>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</si>
  <si>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</si>
  <si>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</si>
  <si>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</si>
  <si>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</si>
  <si>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</si>
  <si>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</si>
  <si>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</si>
  <si>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</si>
  <si>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</si>
  <si>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</si>
  <si>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</si>
  <si>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</si>
  <si>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</si>
  <si>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</si>
  <si>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</si>
  <si>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</si>
  <si>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</si>
  <si>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</si>
  <si>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</si>
  <si>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</si>
  <si>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</si>
  <si>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</si>
  <si>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</si>
  <si>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</si>
  <si>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</si>
  <si>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</si>
  <si>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</si>
  <si>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</si>
  <si>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</si>
  <si>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</si>
  <si>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</si>
  <si>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</si>
  <si>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</si>
  <si>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</si>
  <si>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</si>
  <si>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</si>
  <si>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</si>
  <si>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</si>
  <si>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</si>
  <si>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</si>
  <si>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</si>
  <si>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</si>
  <si>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</si>
  <si>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</si>
  <si>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</si>
  <si>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</si>
  <si>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</si>
  <si>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</si>
  <si>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</si>
  <si>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</si>
  <si>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</si>
  <si>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</si>
  <si>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</si>
  <si>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</si>
  <si>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</si>
  <si>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</si>
  <si>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</si>
  <si>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</si>
  <si>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</si>
  <si>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</si>
  <si>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</si>
  <si>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</si>
  <si>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</si>
  <si>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</si>
  <si>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</si>
  <si>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</si>
  <si>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</si>
  <si>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</si>
  <si>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</si>
  <si>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</si>
  <si>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</si>
  <si>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</si>
  <si>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</si>
  <si>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</si>
  <si>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</si>
  <si>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</si>
  <si>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</si>
  <si>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</si>
  <si>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</si>
  <si>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</si>
  <si>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</si>
  <si>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</si>
  <si>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</si>
  <si>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</si>
  <si>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</si>
  <si>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</si>
  <si>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</si>
  <si>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</si>
  <si>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</si>
  <si>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</si>
  <si>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</si>
  <si>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</si>
  <si>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</si>
  <si>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</si>
  <si>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</si>
  <si>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</si>
  <si>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</si>
  <si>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</si>
  <si>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</si>
  <si>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</si>
  <si>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</si>
  <si>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</si>
  <si>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</si>
  <si>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</si>
  <si>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</si>
  <si>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</si>
  <si>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</si>
  <si>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</si>
  <si>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</si>
  <si>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</si>
  <si>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</si>
  <si>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</si>
  <si>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</si>
  <si>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</si>
  <si>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</si>
  <si>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</si>
  <si>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</si>
  <si>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</si>
  <si>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</si>
  <si>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</si>
  <si>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</si>
  <si>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</si>
  <si>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</si>
  <si>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</si>
  <si>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</si>
  <si>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</si>
  <si>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</si>
  <si>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</si>
  <si>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</si>
  <si>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</si>
  <si>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</si>
  <si>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</si>
  <si>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</si>
  <si>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</si>
  <si>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</si>
  <si>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</si>
  <si>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</si>
  <si>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</si>
  <si>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</si>
  <si>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</si>
  <si>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</si>
  <si>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</si>
  <si>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</si>
  <si>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</si>
  <si>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</si>
  <si>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</si>
  <si>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</si>
  <si>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</si>
  <si>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</si>
  <si>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</si>
  <si>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</si>
  <si>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</si>
  <si>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</si>
  <si>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</si>
  <si>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</si>
  <si>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</si>
  <si>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</si>
  <si>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</si>
  <si>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</si>
  <si>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</si>
  <si>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</si>
  <si>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</si>
  <si>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</si>
  <si>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</si>
  <si>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</si>
  <si>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</si>
  <si>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</si>
  <si>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</si>
  <si>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</si>
  <si>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</si>
  <si>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</si>
  <si>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</si>
  <si>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</si>
  <si>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</si>
  <si>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</si>
  <si>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</si>
  <si>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</si>
  <si>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</si>
  <si>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</si>
  <si>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</si>
  <si>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</si>
  <si>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</si>
  <si>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</si>
  <si>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</si>
  <si>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</si>
  <si>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</si>
  <si>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</si>
  <si>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</si>
  <si>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</si>
  <si>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</si>
  <si>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</si>
  <si>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</si>
  <si>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</si>
  <si>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</si>
  <si>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</si>
  <si>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</si>
  <si>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</si>
  <si>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</si>
  <si>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</si>
  <si>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</si>
  <si>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</si>
  <si>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</si>
  <si>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</si>
  <si>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</si>
  <si>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</si>
  <si>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</si>
  <si>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</si>
  <si>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</si>
  <si>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</si>
  <si>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</si>
  <si>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</si>
  <si>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</si>
  <si>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</si>
  <si>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</si>
  <si>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</si>
  <si>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</si>
  <si>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</si>
  <si>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</si>
  <si>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</si>
  <si>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</si>
  <si>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</si>
  <si>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</si>
  <si>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</si>
  <si>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</si>
  <si>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</si>
  <si>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</si>
  <si>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</si>
  <si>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</si>
  <si>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</si>
  <si>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</si>
  <si>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</si>
  <si>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</si>
  <si>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</si>
  <si>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</si>
  <si>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</si>
  <si>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</si>
  <si>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</si>
  <si>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</si>
  <si>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</si>
  <si>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</si>
  <si>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</si>
  <si>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</si>
  <si>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</si>
  <si>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</si>
  <si>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</si>
  <si>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</si>
  <si>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</si>
  <si>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</si>
  <si>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</si>
  <si>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</si>
  <si>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</si>
  <si>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</si>
  <si>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</si>
  <si>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</si>
  <si>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</si>
  <si>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</si>
  <si>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</si>
  <si>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</si>
  <si>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</si>
  <si>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</si>
  <si>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</si>
  <si>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</si>
  <si>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</si>
  <si>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</si>
  <si>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</si>
  <si>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</si>
  <si>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</si>
  <si>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</si>
  <si>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</si>
  <si>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</si>
  <si>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</si>
  <si>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</si>
  <si>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</si>
  <si>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</si>
  <si>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</si>
  <si>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</si>
  <si>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</si>
  <si>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</si>
  <si>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</si>
  <si>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</si>
  <si>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</si>
  <si>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</si>
  <si>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</si>
  <si>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</si>
  <si>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</si>
  <si>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</si>
  <si>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</si>
  <si>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</si>
  <si>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</si>
  <si>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</si>
  <si>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</si>
  <si>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</si>
  <si>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</si>
  <si>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</si>
  <si>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</si>
  <si>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</si>
  <si>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</si>
  <si>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</si>
  <si>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</si>
  <si>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</si>
  <si>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</si>
  <si>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</si>
  <si>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</si>
  <si>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</si>
  <si>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</si>
  <si>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</si>
  <si>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</si>
  <si>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</si>
  <si>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</si>
  <si>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</si>
  <si>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</si>
  <si>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</si>
  <si>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</si>
  <si>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</si>
  <si>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</si>
  <si>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</si>
  <si>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</si>
  <si>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</si>
  <si>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</si>
  <si>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</si>
  <si>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</si>
  <si>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</si>
  <si>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</si>
  <si>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</si>
  <si>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</si>
  <si>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</si>
  <si>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</si>
  <si>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</si>
  <si>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</si>
  <si>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</si>
  <si>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</si>
  <si>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</si>
  <si>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</si>
  <si>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</si>
  <si>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</si>
  <si>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</si>
  <si>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</si>
  <si>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</si>
  <si>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</si>
  <si>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</si>
  <si>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</si>
  <si>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</si>
  <si>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</si>
  <si>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</si>
  <si>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</si>
  <si>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</si>
  <si>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</si>
  <si>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</si>
  <si>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</si>
  <si>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</si>
  <si>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</si>
  <si>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</si>
  <si>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</si>
  <si>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</si>
  <si>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</si>
  <si>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</si>
  <si>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</si>
  <si>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</si>
  <si>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</si>
  <si>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</si>
  <si>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</si>
  <si>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</si>
  <si>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</si>
  <si>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</si>
  <si>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</si>
  <si>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</si>
  <si>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</si>
  <si>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</si>
  <si>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</si>
  <si>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</si>
  <si>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</si>
  <si>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</si>
  <si>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</si>
  <si>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</si>
  <si>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</si>
  <si>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</si>
  <si>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</si>
  <si>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</si>
  <si>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</si>
  <si>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</si>
  <si>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</si>
  <si>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</si>
  <si>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</si>
  <si>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</si>
  <si>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</si>
  <si>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</si>
  <si>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</si>
  <si>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</si>
  <si>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</si>
  <si>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</si>
  <si>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</si>
  <si>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</si>
  <si>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</si>
  <si>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</si>
  <si>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</si>
  <si>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</si>
  <si>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</si>
  <si>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</si>
  <si>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</si>
  <si>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</si>
  <si>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</si>
  <si>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5" type="noConversion"/>
  </si>
  <si>
    <r>
      <rPr>
        <b/>
        <sz val="12"/>
        <color theme="1"/>
        <rFont val="Microsoft JhengHei Light"/>
        <family val="2"/>
        <charset val="136"/>
      </rPr>
      <t>序號</t>
    </r>
    <phoneticPr fontId="105"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</si>
  <si>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</si>
  <si>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</si>
  <si>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</si>
  <si>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</si>
  <si>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</si>
  <si>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</si>
  <si>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</si>
  <si>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</si>
  <si>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</si>
  <si>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</si>
  <si>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</si>
  <si>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</si>
  <si>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</si>
  <si>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</si>
  <si>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</si>
  <si>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</si>
  <si>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</si>
  <si>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</si>
  <si>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</si>
  <si>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</si>
  <si>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</si>
  <si>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</si>
  <si>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5"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</si>
  <si>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</si>
  <si>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</si>
  <si>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</si>
  <si>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</si>
  <si>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</si>
  <si>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</si>
  <si>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</si>
  <si>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</si>
  <si>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</si>
  <si>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</si>
  <si>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</si>
  <si>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</si>
  <si>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</si>
  <si>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</si>
  <si>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</si>
  <si>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</si>
  <si>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</si>
  <si>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5"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</si>
  <si>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</si>
  <si>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</si>
  <si>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</si>
  <si>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</si>
  <si>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</si>
  <si>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</si>
  <si>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</si>
  <si>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</si>
  <si>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</si>
  <si>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</si>
  <si>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</si>
  <si>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</si>
  <si>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</si>
  <si>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</si>
  <si>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</si>
  <si>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</si>
  <si>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</si>
  <si>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</si>
  <si>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</si>
  <si>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</si>
  <si>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</si>
  <si>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</si>
  <si>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</si>
  <si>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</si>
  <si>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</si>
  <si>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</si>
  <si>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</si>
  <si>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</si>
  <si>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</si>
  <si>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</si>
  <si>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5" type="noConversion"/>
  </si>
  <si>
    <t>FAR EASTERN NEW CENTURY CORP.</t>
    <phoneticPr fontId="105" type="noConversion"/>
  </si>
  <si>
    <t>違 規 溝 通 紀 錄 表</t>
    <phoneticPr fontId="105" type="noConversion"/>
  </si>
  <si>
    <t>Violation Communication Record Form</t>
    <phoneticPr fontId="105" type="noConversion"/>
  </si>
  <si>
    <r>
      <rPr>
        <b/>
        <sz val="22"/>
        <color theme="1"/>
        <rFont val="標楷體"/>
        <family val="4"/>
        <charset val="136"/>
      </rPr>
      <t>工作單位</t>
    </r>
    <r>
      <rPr>
        <sz val="22"/>
        <color theme="1"/>
        <rFont val="標楷體"/>
        <family val="4"/>
        <charset val="136"/>
      </rPr>
      <t xml:space="preserve">
Working
Dept.</t>
    </r>
    <phoneticPr fontId="105" type="noConversion"/>
  </si>
  <si>
    <t>撚二科</t>
    <phoneticPr fontId="105" type="noConversion"/>
  </si>
  <si>
    <t>Plant</t>
    <phoneticPr fontId="105" type="noConversion"/>
  </si>
  <si>
    <t>姓 名</t>
    <phoneticPr fontId="105" type="noConversion"/>
  </si>
  <si>
    <r>
      <rPr>
        <b/>
        <sz val="24"/>
        <color theme="1"/>
        <rFont val="標楷體"/>
        <family val="4"/>
        <charset val="136"/>
      </rPr>
      <t>工  號</t>
    </r>
    <r>
      <rPr>
        <sz val="18"/>
        <color theme="1"/>
        <rFont val="標楷體"/>
        <family val="4"/>
        <charset val="136"/>
      </rPr>
      <t xml:space="preserve">
Badge No.</t>
    </r>
    <phoneticPr fontId="105" type="noConversion"/>
  </si>
  <si>
    <t>DTY2</t>
    <phoneticPr fontId="105" type="noConversion"/>
  </si>
  <si>
    <t>Sect.</t>
    <phoneticPr fontId="105" type="noConversion"/>
  </si>
  <si>
    <t>Full Name</t>
    <phoneticPr fontId="105" type="noConversion"/>
  </si>
  <si>
    <r>
      <rPr>
        <b/>
        <sz val="27"/>
        <color theme="1"/>
        <rFont val="標楷體"/>
        <family val="4"/>
        <charset val="136"/>
      </rPr>
      <t>違規日期/地點：</t>
    </r>
    <r>
      <rPr>
        <sz val="27"/>
        <color theme="1"/>
        <rFont val="標楷體"/>
        <family val="4"/>
        <charset val="136"/>
      </rPr>
      <t>Date &amp; Place of violation：</t>
    </r>
    <phoneticPr fontId="105" type="noConversion"/>
  </si>
  <si>
    <r>
      <rPr>
        <b/>
        <sz val="24"/>
        <color theme="1"/>
        <rFont val="標楷體"/>
        <family val="4"/>
        <charset val="136"/>
      </rPr>
      <t>違規項目</t>
    </r>
    <r>
      <rPr>
        <sz val="24"/>
        <color theme="1"/>
        <rFont val="標楷體"/>
        <family val="4"/>
        <charset val="136"/>
      </rPr>
      <t xml:space="preserve"> Description of violation：</t>
    </r>
    <phoneticPr fontId="105" type="noConversion"/>
  </si>
  <si>
    <t>（　　）（A）無故缺勤(    ：　 　～  　：　 　) ; Absent.</t>
    <phoneticPr fontId="105" type="noConversion"/>
  </si>
  <si>
    <t>（　　）（B）不聽從工作安排; Not obeying orders.</t>
    <phoneticPr fontId="105" type="noConversion"/>
  </si>
  <si>
    <t>（　　）（C）上班期間無故離開工作崗位; During working time leaving the assign work area.</t>
    <phoneticPr fontId="105" type="noConversion"/>
  </si>
  <si>
    <t>（　　）（D）上班期間睡覺; Sleeping during working time.</t>
    <phoneticPr fontId="105" type="noConversion"/>
  </si>
  <si>
    <t>（　　）（E）偷懶、被動、做事態度差; Lazy、In-active、 work performance is poor.</t>
    <phoneticPr fontId="105" type="noConversion"/>
  </si>
  <si>
    <t>（　　）（F）未依作業規定做事; Not doing the assign work according to regulations(SOP).</t>
    <phoneticPr fontId="105" type="noConversion"/>
  </si>
  <si>
    <t>（　　）（G）上班期間打電話/玩手遊; Using the cell phone to call and playing 
             with any electronic devices during working time.</t>
    <phoneticPr fontId="105" type="noConversion"/>
  </si>
  <si>
    <t>（　　）（H）破壞設備; Damaged the Equipment.</t>
    <phoneticPr fontId="105" type="noConversion"/>
  </si>
  <si>
    <t>（　　）（I）禁菸區域吸菸；Smoking in no-smoking area.</t>
    <phoneticPr fontId="105" type="noConversion"/>
  </si>
  <si>
    <t>（　　）（J）使用違禁品；Use prohibited items.</t>
    <phoneticPr fontId="105" type="noConversion"/>
  </si>
  <si>
    <t>（　　）（K）破壞工作場所/宿舍秩序; Disrupting order in the workplace/dormitory.</t>
    <phoneticPr fontId="105" type="noConversion"/>
  </si>
  <si>
    <t>（　　）（L）其它; Others；敘述;Descript:</t>
    <phoneticPr fontId="105" type="noConversion"/>
  </si>
  <si>
    <r>
      <t xml:space="preserve">違規者自述: </t>
    </r>
    <r>
      <rPr>
        <sz val="24"/>
        <rFont val="標楷體"/>
        <family val="4"/>
        <charset val="136"/>
      </rPr>
      <t>statement:</t>
    </r>
    <phoneticPr fontId="105" type="noConversion"/>
  </si>
  <si>
    <r>
      <rPr>
        <b/>
        <sz val="24"/>
        <color theme="1"/>
        <rFont val="標楷體"/>
        <family val="4"/>
        <charset val="136"/>
      </rPr>
      <t>違規者簽名</t>
    </r>
    <r>
      <rPr>
        <sz val="24"/>
        <color theme="1"/>
        <rFont val="標楷體"/>
        <family val="4"/>
        <charset val="136"/>
      </rPr>
      <t>: Signature of Violator (or Witness)：</t>
    </r>
    <phoneticPr fontId="105" type="noConversion"/>
  </si>
  <si>
    <r>
      <rPr>
        <b/>
        <sz val="22"/>
        <color theme="1"/>
        <rFont val="標楷體"/>
        <family val="4"/>
        <charset val="136"/>
      </rPr>
      <t>廠長</t>
    </r>
    <r>
      <rPr>
        <sz val="22"/>
        <color theme="1"/>
        <rFont val="標楷體"/>
        <family val="4"/>
        <charset val="136"/>
      </rPr>
      <t>Plant Manager</t>
    </r>
    <phoneticPr fontId="105" type="noConversion"/>
  </si>
  <si>
    <r>
      <rPr>
        <b/>
        <sz val="22"/>
        <color theme="1"/>
        <rFont val="標楷體"/>
        <family val="4"/>
        <charset val="136"/>
      </rPr>
      <t>單位主管</t>
    </r>
    <r>
      <rPr>
        <sz val="22"/>
        <color theme="1"/>
        <rFont val="標楷體"/>
        <family val="4"/>
        <charset val="136"/>
      </rPr>
      <t xml:space="preserve"> Section Chief</t>
    </r>
    <phoneticPr fontId="105" type="noConversion"/>
  </si>
  <si>
    <r>
      <rPr>
        <b/>
        <sz val="22"/>
        <color theme="1"/>
        <rFont val="標楷體"/>
        <family val="4"/>
        <charset val="136"/>
      </rPr>
      <t>管理單位</t>
    </r>
    <r>
      <rPr>
        <sz val="22"/>
        <color theme="1"/>
        <rFont val="標楷體"/>
        <family val="4"/>
        <charset val="136"/>
      </rPr>
      <t xml:space="preserve"> Foreign Manpower Admin.</t>
    </r>
    <phoneticPr fontId="105"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</si>
  <si>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5"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</si>
  <si>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5"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</si>
  <si>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</si>
  <si>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</si>
  <si>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</si>
  <si>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</si>
  <si>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</si>
  <si>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</si>
  <si>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</si>
  <si>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</si>
  <si>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</si>
  <si>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</si>
  <si>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</si>
  <si>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</si>
  <si>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</si>
  <si>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</si>
  <si>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</si>
  <si>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</si>
  <si>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</si>
  <si>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</si>
  <si>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</si>
  <si>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</si>
  <si>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</si>
  <si>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</si>
  <si>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</si>
  <si>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</si>
  <si>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</si>
  <si>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</si>
  <si>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</si>
  <si>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</si>
  <si>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</si>
  <si>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</si>
  <si>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</si>
  <si>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</si>
  <si>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</si>
  <si>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</si>
  <si>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</si>
  <si>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</si>
  <si>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</si>
  <si>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</si>
  <si>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</si>
  <si>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</si>
  <si>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</si>
  <si>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</si>
  <si>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</si>
  <si>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</si>
  <si>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</si>
  <si>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</si>
  <si>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</si>
  <si>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</si>
  <si>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</si>
  <si>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</si>
  <si>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</si>
  <si>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</si>
  <si>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</si>
  <si>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</si>
  <si>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</si>
  <si>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</si>
  <si>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</si>
  <si>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</si>
  <si>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</si>
  <si>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</si>
  <si>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</si>
  <si>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</si>
  <si>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</si>
  <si>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</si>
  <si>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</si>
  <si>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</si>
  <si>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</si>
  <si>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</si>
  <si>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</si>
  <si>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</si>
  <si>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</si>
  <si>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</si>
  <si>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</si>
  <si>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</si>
  <si>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</si>
  <si>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</si>
  <si>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</si>
  <si>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</si>
  <si>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</si>
  <si>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</si>
  <si>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</si>
  <si>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</si>
  <si>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</si>
  <si>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</si>
  <si>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</si>
  <si>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</si>
  <si>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</si>
  <si>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</si>
  <si>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</si>
  <si>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</si>
  <si>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</si>
  <si>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</si>
  <si>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</si>
  <si>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</si>
  <si>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</si>
  <si>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</si>
  <si>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</si>
  <si>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</si>
  <si>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</si>
  <si>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</si>
  <si>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</si>
  <si>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</si>
  <si>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</si>
  <si>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</si>
  <si>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</si>
  <si>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</si>
  <si>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</si>
  <si>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</si>
  <si>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</si>
  <si>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</si>
  <si>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</si>
  <si>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</si>
  <si>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</si>
  <si>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</si>
  <si>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</si>
  <si>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</si>
  <si>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</si>
  <si>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</si>
  <si>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</si>
  <si>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</si>
  <si>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</si>
  <si>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</si>
  <si>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</si>
  <si>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</si>
  <si>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</si>
  <si>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</si>
  <si>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</si>
  <si>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</si>
  <si>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</si>
  <si>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</si>
  <si>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</si>
  <si>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</si>
  <si>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</si>
  <si>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</si>
  <si>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</si>
  <si>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</si>
  <si>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</si>
  <si>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</si>
  <si>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</si>
  <si>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</si>
  <si>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</si>
  <si>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</si>
  <si>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</si>
  <si>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</si>
  <si>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</si>
  <si>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</si>
  <si>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</si>
  <si>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</si>
  <si>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</si>
  <si>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</si>
  <si>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</si>
  <si>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</si>
  <si>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</si>
  <si>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</si>
  <si>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</si>
  <si>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</si>
  <si>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</si>
  <si>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</si>
  <si>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</si>
  <si>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</si>
  <si>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</si>
  <si>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</si>
  <si>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</si>
  <si>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</si>
  <si>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</si>
  <si>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</si>
  <si>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</si>
  <si>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</si>
  <si>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</si>
  <si>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</si>
  <si>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</si>
  <si>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</si>
  <si>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</si>
  <si>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</si>
  <si>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</si>
  <si>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</si>
  <si>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</si>
  <si>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</si>
  <si>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</si>
  <si>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</si>
  <si>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</si>
  <si>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</si>
  <si>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</si>
  <si>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</si>
  <si>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</si>
  <si>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</si>
  <si>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</si>
  <si>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</si>
  <si>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</si>
  <si>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</si>
  <si>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</si>
  <si>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</si>
  <si>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</si>
  <si>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</si>
  <si>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</si>
  <si>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</si>
  <si>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</si>
  <si>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</si>
  <si>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</si>
  <si>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</si>
  <si>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</si>
  <si>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</si>
  <si>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</si>
  <si>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</si>
  <si>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</si>
  <si>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</si>
  <si>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</si>
  <si>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</si>
  <si>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</si>
  <si>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</si>
  <si>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</si>
  <si>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</si>
  <si>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</si>
  <si>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</si>
  <si>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</si>
  <si>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</si>
  <si>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</si>
  <si>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</si>
  <si>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</si>
  <si>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</si>
  <si>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</si>
  <si>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</si>
  <si>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</si>
  <si>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</si>
  <si>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</si>
  <si>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</si>
  <si>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</si>
  <si>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</si>
  <si>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</si>
  <si>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</si>
  <si>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</si>
  <si>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</si>
  <si>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</si>
  <si>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</si>
  <si>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</si>
  <si>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</si>
  <si>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</si>
  <si>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</si>
  <si>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</si>
  <si>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</si>
  <si>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</si>
  <si>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</si>
  <si>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</si>
  <si>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</si>
  <si>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</si>
  <si>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</si>
  <si>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</si>
  <si>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</si>
  <si>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</si>
  <si>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</si>
  <si>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</si>
  <si>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</si>
  <si>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</si>
  <si>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</si>
  <si>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</si>
  <si>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</si>
  <si>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</si>
  <si>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</si>
  <si>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</si>
  <si>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</si>
  <si>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</si>
  <si>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</si>
  <si>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</si>
  <si>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</si>
  <si>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</si>
  <si>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</si>
  <si>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</si>
  <si>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</si>
  <si>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</si>
  <si>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</si>
  <si>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</si>
  <si>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</si>
  <si>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</si>
  <si>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</si>
  <si>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</si>
  <si>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</si>
  <si>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</si>
  <si>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</si>
  <si>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</si>
  <si>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</si>
  <si>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</si>
  <si>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</si>
  <si>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</si>
  <si>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</si>
  <si>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</si>
  <si>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</si>
  <si>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</si>
  <si>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</si>
  <si>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</si>
  <si>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</si>
  <si>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</si>
  <si>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</si>
  <si>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</si>
  <si>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</si>
  <si>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</si>
  <si>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</si>
  <si>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</si>
  <si>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</si>
  <si>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</si>
  <si>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</si>
  <si>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</si>
  <si>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</si>
  <si>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</si>
  <si>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</si>
  <si>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</si>
  <si>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</si>
  <si>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</si>
  <si>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</si>
  <si>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</si>
  <si>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</si>
  <si>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</si>
  <si>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</si>
  <si>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</si>
  <si>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</si>
  <si>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</si>
  <si>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</si>
  <si>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</si>
  <si>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</si>
  <si>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</si>
  <si>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</si>
  <si>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</si>
  <si>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</si>
  <si>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</si>
  <si>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</si>
  <si>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</si>
  <si>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</si>
  <si>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</si>
  <si>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</si>
  <si>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</si>
  <si>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</si>
  <si>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</si>
  <si>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</si>
  <si>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</si>
  <si>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</si>
  <si>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</si>
  <si>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</si>
  <si>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</si>
  <si>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</si>
  <si>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</si>
  <si>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</si>
  <si>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</si>
  <si>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</si>
  <si>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</si>
  <si>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</si>
  <si>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</si>
  <si>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</si>
  <si>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</si>
  <si>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</si>
  <si>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</si>
  <si>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</si>
  <si>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</si>
  <si>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</si>
  <si>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</si>
  <si>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</si>
  <si>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</si>
  <si>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</si>
  <si>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</si>
  <si>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</si>
  <si>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</si>
  <si>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</si>
  <si>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</si>
  <si>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</si>
  <si>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</si>
  <si>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</si>
  <si>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</si>
  <si>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</si>
  <si>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</si>
  <si>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</si>
  <si>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</si>
  <si>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</si>
  <si>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</si>
  <si>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</si>
  <si>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</si>
  <si>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</si>
  <si>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</si>
  <si>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</si>
  <si>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</si>
  <si>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</si>
  <si>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</si>
  <si>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</si>
  <si>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</si>
  <si>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</si>
  <si>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</si>
  <si>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</si>
  <si>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</si>
  <si>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</si>
  <si>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</si>
  <si>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</si>
  <si>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</si>
  <si>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</si>
  <si>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</si>
  <si>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</si>
  <si>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</si>
  <si>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</si>
  <si>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</si>
  <si>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</si>
  <si>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</si>
  <si>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</si>
  <si>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</si>
  <si>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</si>
  <si>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</si>
  <si>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</si>
  <si>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</si>
  <si>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</si>
  <si>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</si>
  <si>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</si>
  <si>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</si>
  <si>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</si>
  <si>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</si>
  <si>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</si>
  <si>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</si>
  <si>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</si>
  <si>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</si>
  <si>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</si>
  <si>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</si>
  <si>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</si>
  <si>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</si>
  <si>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</si>
  <si>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</si>
  <si>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</si>
  <si>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</si>
  <si>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</si>
  <si>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</si>
  <si>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</si>
  <si>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</si>
  <si>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</si>
  <si>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</si>
  <si>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</si>
  <si>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</si>
  <si>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</si>
  <si>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</si>
  <si>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</si>
  <si>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</si>
  <si>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</si>
  <si>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</si>
  <si>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</si>
  <si>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</si>
  <si>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</si>
  <si>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</si>
  <si>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</si>
  <si>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</si>
  <si>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</si>
  <si>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</si>
  <si>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</si>
  <si>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</si>
  <si>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</si>
  <si>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</si>
  <si>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</si>
  <si>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</si>
  <si>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</si>
  <si>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</si>
  <si>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</si>
  <si>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</si>
  <si>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</si>
  <si>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</si>
  <si>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</si>
  <si>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</si>
  <si>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</si>
  <si>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</si>
  <si>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</si>
  <si>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</si>
  <si>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</si>
  <si>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</si>
  <si>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</si>
  <si>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</si>
  <si>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</si>
  <si>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</si>
  <si>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</si>
  <si>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</si>
  <si>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</si>
  <si>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</si>
  <si>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</si>
  <si>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</si>
  <si>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</si>
  <si>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</si>
  <si>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</si>
  <si>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</si>
  <si>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</si>
  <si>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</si>
  <si>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</si>
  <si>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</si>
  <si>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</si>
  <si>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</si>
  <si>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</si>
  <si>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</si>
  <si>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</si>
  <si>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</si>
  <si>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</si>
  <si>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</si>
  <si>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</si>
  <si>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</si>
  <si>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</si>
  <si>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</si>
  <si>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</si>
  <si>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</si>
  <si>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</si>
  <si>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</si>
  <si>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</si>
  <si>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</si>
  <si>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</si>
  <si>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</si>
  <si>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</si>
  <si>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</si>
  <si>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</si>
  <si>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</si>
  <si>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</si>
  <si>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</si>
  <si>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</si>
  <si>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</si>
  <si>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</si>
  <si>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</si>
  <si>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</si>
  <si>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</si>
  <si>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</si>
  <si>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</si>
  <si>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</si>
  <si>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</si>
  <si>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</si>
  <si>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</si>
  <si>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</si>
  <si>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</si>
  <si>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</si>
  <si>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</si>
  <si>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</si>
  <si>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</si>
  <si>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</si>
  <si>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</si>
  <si>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</si>
  <si>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</si>
  <si>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</si>
  <si>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</si>
  <si>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</si>
  <si>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</si>
  <si>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</si>
  <si>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</si>
  <si>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</si>
  <si>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</si>
  <si>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</si>
  <si>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</si>
  <si>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</si>
  <si>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</si>
  <si>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</si>
  <si>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</si>
  <si>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</si>
  <si>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</si>
  <si>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</si>
  <si>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</si>
  <si>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</si>
  <si>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</si>
  <si>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</si>
  <si>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</si>
  <si>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</si>
  <si>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</si>
  <si>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</si>
  <si>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</si>
  <si>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</si>
  <si>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</si>
  <si>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</si>
  <si>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</si>
  <si>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</si>
  <si>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</si>
  <si>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</si>
  <si>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</si>
  <si>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</si>
  <si>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</si>
  <si>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</si>
  <si>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</si>
  <si>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</si>
  <si>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</si>
  <si>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</si>
  <si>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</si>
  <si>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</si>
  <si>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</si>
  <si>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</si>
  <si>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</si>
  <si>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</si>
  <si>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</si>
  <si>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</si>
  <si>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</si>
  <si>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</si>
  <si>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</si>
  <si>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</si>
  <si>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</si>
  <si>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</si>
  <si>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</si>
  <si>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</si>
  <si>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</si>
  <si>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</si>
  <si>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</si>
  <si>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</si>
  <si>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</si>
  <si>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</si>
  <si>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</si>
  <si>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</si>
  <si>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</si>
  <si>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</si>
  <si>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</si>
  <si>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</si>
  <si>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</si>
  <si>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</si>
  <si>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</si>
  <si>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</si>
  <si>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</si>
  <si>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</si>
  <si>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</si>
  <si>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</si>
  <si>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</si>
  <si>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</si>
  <si>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</si>
  <si>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</si>
  <si>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</si>
  <si>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</si>
  <si>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</si>
  <si>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</si>
  <si>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</si>
  <si>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</si>
  <si>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</si>
  <si>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</si>
  <si>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</si>
  <si>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</si>
  <si>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</si>
  <si>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</si>
  <si>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</si>
  <si>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</si>
  <si>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</si>
  <si>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</si>
  <si>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</si>
  <si>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</si>
  <si>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</si>
  <si>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</si>
  <si>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</si>
  <si>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</si>
  <si>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</si>
  <si>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</si>
  <si>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</si>
  <si>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</si>
  <si>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</si>
  <si>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</si>
  <si>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</si>
  <si>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</si>
  <si>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</si>
  <si>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</si>
  <si>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</si>
  <si>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</si>
  <si>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</si>
  <si>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</si>
  <si>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</si>
  <si>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</si>
  <si>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</si>
  <si>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</si>
  <si>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</si>
  <si>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</si>
  <si>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</si>
  <si>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</si>
  <si>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</si>
  <si>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</si>
  <si>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</si>
  <si>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</si>
  <si>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</si>
  <si>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</si>
  <si>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</si>
  <si>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</si>
  <si>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</si>
  <si>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</si>
  <si>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</si>
  <si>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</si>
  <si>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</si>
  <si>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</si>
  <si>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</si>
  <si>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</si>
  <si>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</si>
  <si>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</si>
  <si>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</si>
  <si>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</si>
  <si>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</si>
  <si>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</si>
  <si>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</si>
  <si>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</si>
  <si>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</si>
  <si>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</si>
  <si>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</si>
  <si>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</si>
  <si>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</si>
  <si>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</si>
  <si>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</si>
  <si>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</si>
  <si>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</si>
  <si>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</si>
  <si>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</si>
  <si>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</si>
  <si>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</si>
  <si>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</si>
  <si>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</si>
  <si>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</si>
  <si>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</si>
  <si>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</si>
  <si>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</si>
  <si>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</si>
  <si>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</si>
  <si>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</si>
  <si>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</si>
  <si>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</si>
  <si>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</si>
  <si>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</si>
  <si>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</si>
  <si>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</si>
  <si>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</si>
  <si>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</si>
  <si>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</si>
  <si>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</si>
  <si>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</si>
  <si>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</si>
  <si>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</si>
  <si>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</si>
  <si>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</si>
  <si>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</si>
  <si>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</si>
  <si>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</si>
  <si>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</si>
  <si>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</si>
  <si>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</si>
  <si>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</si>
  <si>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</si>
  <si>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</si>
  <si>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</si>
  <si>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</si>
  <si>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</si>
  <si>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</si>
  <si>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</si>
  <si>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</si>
  <si>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</si>
  <si>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</si>
  <si>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</si>
  <si>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</si>
  <si>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</si>
  <si>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</si>
  <si>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</si>
  <si>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</si>
  <si>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</si>
  <si>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</si>
  <si>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</si>
  <si>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</si>
  <si>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</si>
  <si>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</si>
  <si>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</si>
  <si>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</si>
  <si>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</si>
  <si>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</si>
  <si>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</si>
  <si>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</si>
  <si>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</si>
  <si>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</si>
  <si>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</si>
  <si>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</si>
  <si>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</si>
  <si>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</si>
  <si>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</si>
  <si>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</si>
  <si>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</si>
  <si>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</si>
  <si>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</si>
  <si>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</si>
  <si>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</si>
  <si>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</si>
  <si>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</si>
  <si>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</si>
  <si>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</si>
  <si>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</si>
  <si>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</si>
  <si>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</si>
  <si>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</si>
  <si>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</si>
  <si>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</si>
  <si>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</si>
  <si>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</si>
  <si>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</si>
  <si>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</si>
  <si>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</si>
  <si>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</si>
  <si>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</si>
  <si>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</si>
  <si>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</si>
  <si>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</si>
  <si>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</si>
  <si>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</si>
  <si>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</si>
  <si>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</si>
  <si>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</si>
  <si>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</si>
  <si>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</si>
  <si>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</si>
  <si>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</si>
  <si>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</si>
  <si>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</si>
  <si>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</si>
  <si>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</si>
  <si>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</si>
  <si>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</si>
  <si>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</si>
  <si>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</si>
  <si>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</si>
  <si>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</si>
  <si>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</si>
  <si>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</si>
  <si>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</si>
  <si>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</si>
  <si>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</si>
  <si>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</si>
  <si>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</si>
  <si>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</si>
  <si>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</si>
  <si>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</si>
  <si>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</si>
  <si>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</si>
  <si>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</si>
  <si>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</si>
  <si>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</si>
  <si>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</si>
  <si>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</si>
  <si>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</si>
  <si>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</si>
  <si>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</si>
  <si>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</si>
  <si>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</si>
  <si>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</si>
  <si>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</si>
  <si>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</si>
  <si>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</si>
  <si>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</si>
  <si>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</si>
  <si>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</si>
  <si>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</si>
  <si>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</si>
  <si>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</si>
  <si>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</si>
  <si>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</si>
  <si>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</si>
  <si>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</si>
  <si>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</si>
  <si>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</si>
  <si>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</si>
  <si>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</si>
  <si>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</si>
  <si>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</si>
  <si>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</si>
  <si>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</si>
  <si>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</si>
  <si>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</si>
  <si>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</si>
  <si>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</si>
  <si>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</si>
  <si>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</si>
  <si>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</si>
  <si>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</si>
  <si>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</si>
  <si>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</si>
  <si>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</si>
  <si>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</si>
  <si>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</si>
  <si>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</si>
  <si>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</si>
  <si>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</si>
  <si>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</si>
  <si>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</si>
  <si>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</si>
  <si>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</si>
  <si>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</si>
  <si>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</si>
  <si>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</si>
  <si>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</si>
  <si>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</si>
  <si>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</si>
  <si>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</si>
  <si>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</si>
  <si>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</si>
  <si>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</si>
  <si>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</si>
  <si>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</si>
  <si>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</si>
  <si>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</si>
  <si>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</si>
  <si>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</si>
  <si>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</si>
  <si>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</si>
  <si>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</si>
  <si>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</si>
  <si>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</si>
  <si>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</si>
  <si>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</si>
  <si>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</si>
  <si>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</si>
  <si>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</si>
  <si>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</si>
  <si>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</si>
  <si>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</si>
  <si>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</si>
  <si>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</si>
  <si>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</si>
  <si>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</si>
  <si>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</si>
  <si>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</si>
  <si>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</si>
  <si>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</si>
  <si>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</si>
  <si>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</si>
  <si>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</si>
  <si>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</si>
  <si>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</si>
  <si>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</si>
  <si>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</si>
  <si>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即日起每班要註明 T04L 生產數量、效率、斷絲---拍照給主任</t>
    <phoneticPr fontId="5" type="noConversion"/>
  </si>
  <si>
    <t>6/1~6/20菲籍改為三班制(8HR)，6/21恢復正常兩班制(12HR)。</t>
    <phoneticPr fontId="5" type="noConversion"/>
  </si>
  <si>
    <t>★</t>
  </si>
  <si>
    <t>G1電腦旁放一"機台運轉效率表"，若有生產，再請值車紀錄斷絲</t>
  </si>
  <si>
    <t>★★</t>
    <phoneticPr fontId="5" type="noConversion"/>
  </si>
  <si>
    <t>文件傳遞資料已更改放第一格抽屜，不在用藍色文件夾。(改紡單 考勤黃色請假單)</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</si>
  <si>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</si>
  <si>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</si>
  <si>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</si>
  <si>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</si>
  <si>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</si>
  <si>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</si>
  <si>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</si>
  <si>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</si>
  <si>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</si>
  <si>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</si>
  <si>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</si>
  <si>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</si>
  <si>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</si>
  <si>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</si>
  <si>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</si>
  <si>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</si>
  <si>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2F43P2</t>
    <phoneticPr fontId="5" type="noConversion"/>
  </si>
  <si>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</si>
  <si>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</si>
  <si>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</si>
  <si>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</si>
  <si>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</si>
  <si>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</si>
  <si>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</si>
  <si>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</si>
  <si>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</si>
  <si>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</si>
  <si>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</si>
  <si>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</si>
  <si>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</si>
  <si>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</si>
  <si>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</si>
  <si>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</si>
  <si>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</si>
  <si>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</si>
  <si>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</si>
  <si>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</si>
  <si>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</si>
  <si>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</si>
  <si>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</si>
  <si>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</si>
  <si>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</si>
  <si>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</si>
  <si>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</si>
  <si>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</si>
  <si>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</si>
  <si>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</si>
  <si>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</si>
  <si>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</si>
  <si>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</si>
  <si>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</si>
  <si>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</si>
  <si>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</si>
  <si>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</si>
  <si>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</si>
  <si>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</si>
  <si>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</si>
  <si>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</si>
  <si>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</si>
  <si>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</si>
  <si>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</si>
  <si>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</si>
  <si>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</si>
  <si>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</si>
  <si>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</si>
  <si>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</si>
  <si>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</si>
  <si>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</si>
  <si>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</si>
  <si>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</si>
  <si>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</si>
  <si>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</si>
  <si>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</si>
  <si>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</si>
  <si>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</si>
  <si>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</si>
  <si>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</si>
  <si>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</si>
  <si>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</si>
  <si>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</si>
  <si>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</si>
  <si>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</si>
  <si>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</si>
  <si>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</si>
  <si>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</si>
  <si>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</si>
  <si>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</si>
  <si>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</si>
  <si>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</si>
  <si>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</si>
  <si>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</si>
  <si>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</si>
  <si>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</si>
  <si>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</si>
  <si>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</si>
  <si>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</si>
  <si>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</si>
  <si>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</si>
  <si>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</si>
  <si>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</si>
  <si>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</si>
  <si>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</si>
  <si>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</si>
  <si>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</si>
  <si>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</si>
  <si>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</si>
  <si>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</si>
  <si>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</si>
  <si>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</si>
  <si>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</si>
  <si>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</si>
  <si>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</si>
  <si>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</si>
  <si>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</si>
  <si>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</si>
  <si>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</si>
  <si>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</si>
  <si>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</si>
  <si>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</si>
  <si>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</si>
  <si>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</si>
  <si>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</si>
  <si>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</si>
  <si>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</si>
  <si>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</si>
  <si>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</si>
  <si>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</si>
  <si>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</si>
  <si>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</si>
  <si>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</si>
  <si>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</si>
  <si>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</si>
  <si>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</si>
  <si>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</si>
  <si>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</si>
  <si>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</si>
  <si>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</si>
  <si>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</si>
  <si>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</si>
  <si>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</si>
  <si>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</si>
  <si>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</si>
  <si>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</si>
  <si>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</si>
  <si>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</si>
  <si>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</si>
  <si>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</si>
  <si>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</si>
  <si>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</si>
  <si>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</si>
  <si>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</si>
  <si>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</si>
  <si>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</si>
  <si>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</si>
  <si>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</si>
  <si>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</si>
  <si>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</si>
  <si>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</si>
  <si>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</si>
  <si>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</si>
  <si>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</si>
  <si>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</si>
  <si>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</si>
  <si>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</si>
  <si>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</si>
  <si>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</si>
  <si>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</si>
  <si>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</si>
  <si>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</si>
  <si>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</si>
  <si>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</si>
  <si>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</si>
  <si>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</si>
  <si>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</si>
  <si>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</si>
  <si>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</si>
  <si>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</si>
  <si>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</si>
  <si>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</si>
  <si>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</si>
  <si>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</si>
  <si>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</si>
  <si>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</si>
  <si>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</si>
  <si>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</si>
  <si>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</si>
  <si>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</si>
  <si>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</si>
  <si>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</si>
  <si>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</si>
  <si>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</si>
  <si>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</si>
  <si>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</si>
  <si>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</si>
  <si>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</si>
  <si>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</si>
  <si>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</si>
  <si>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</si>
  <si>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</si>
  <si>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</si>
  <si>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</si>
  <si>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</si>
  <si>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</si>
  <si>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</si>
  <si>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</si>
  <si>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</si>
  <si>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</si>
  <si>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</si>
  <si>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</si>
  <si>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</si>
  <si>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</si>
  <si>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</si>
  <si>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</si>
  <si>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</si>
  <si>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</si>
  <si>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</si>
  <si>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</si>
  <si>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</si>
  <si>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</si>
  <si>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</si>
  <si>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</si>
  <si>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</si>
  <si>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</si>
  <si>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</si>
  <si>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</si>
  <si>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</si>
  <si>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</si>
  <si>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2F08R2G</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</si>
  <si>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</si>
  <si>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</si>
  <si>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</si>
  <si>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</si>
  <si>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</si>
  <si>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</si>
  <si>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</si>
  <si>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</si>
  <si>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</si>
  <si>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</si>
  <si>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</si>
  <si>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</si>
  <si>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</si>
  <si>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</si>
  <si>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</si>
  <si>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</si>
  <si>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</si>
  <si>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</si>
  <si>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</si>
  <si>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</si>
  <si>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</si>
  <si>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</si>
  <si>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</si>
  <si>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</si>
  <si>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</si>
  <si>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</si>
  <si>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</si>
  <si>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</si>
  <si>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</si>
  <si>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</si>
  <si>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</si>
  <si>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</si>
  <si>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</si>
  <si>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</si>
  <si>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</si>
  <si>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</si>
  <si>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</si>
  <si>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</si>
  <si>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</si>
  <si>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</si>
  <si>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</si>
  <si>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</si>
  <si>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</si>
  <si>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</si>
  <si>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</si>
  <si>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</si>
  <si>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</si>
  <si>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</si>
  <si>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</si>
  <si>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</si>
  <si>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</si>
  <si>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</si>
  <si>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</si>
  <si>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</si>
  <si>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</si>
  <si>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</si>
  <si>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</si>
  <si>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</si>
  <si>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</si>
  <si>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</si>
  <si>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</si>
  <si>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</si>
  <si>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</si>
  <si>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</si>
  <si>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</si>
  <si>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</si>
  <si>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</si>
  <si>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</si>
  <si>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</si>
  <si>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</si>
  <si>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</si>
  <si>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</si>
  <si>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</si>
  <si>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</si>
  <si>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</si>
  <si>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</si>
  <si>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</si>
  <si>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</si>
  <si>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</si>
  <si>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</si>
  <si>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</si>
  <si>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</si>
  <si>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</si>
  <si>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</si>
  <si>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</si>
  <si>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</si>
  <si>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</si>
  <si>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</si>
  <si>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</si>
  <si>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</si>
  <si>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</si>
  <si>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</si>
  <si>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</si>
  <si>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</si>
  <si>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</si>
  <si>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</si>
  <si>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</si>
  <si>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</si>
  <si>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</si>
  <si>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</si>
  <si>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</si>
  <si>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</si>
  <si>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</si>
  <si>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</si>
  <si>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</si>
  <si>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</si>
  <si>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</si>
  <si>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</si>
  <si>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</si>
  <si>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</si>
  <si>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</si>
  <si>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</si>
  <si>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</si>
  <si>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</si>
  <si>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</si>
  <si>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</si>
  <si>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</si>
  <si>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</si>
  <si>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</si>
  <si>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</si>
  <si>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</si>
  <si>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</si>
  <si>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</si>
  <si>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</si>
  <si>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</si>
  <si>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</si>
  <si>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</si>
  <si>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</si>
  <si>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</si>
  <si>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</si>
  <si>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</si>
  <si>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</si>
  <si>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</si>
  <si>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</si>
  <si>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</si>
  <si>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</si>
  <si>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</si>
  <si>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</si>
  <si>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</si>
  <si>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</si>
  <si>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</si>
  <si>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</si>
  <si>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</si>
  <si>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</si>
  <si>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</si>
  <si>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</si>
  <si>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</si>
  <si>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</si>
  <si>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</si>
  <si>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</si>
  <si>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</si>
  <si>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</si>
  <si>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</si>
  <si>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</si>
  <si>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</si>
  <si>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</si>
  <si>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</si>
  <si>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</si>
  <si>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</si>
  <si>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</si>
  <si>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</si>
  <si>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</si>
  <si>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</si>
  <si>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</si>
  <si>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</si>
  <si>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</si>
  <si>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</si>
  <si>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</si>
  <si>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</si>
  <si>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</si>
  <si>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</si>
  <si>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</si>
  <si>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</si>
  <si>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</si>
  <si>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</si>
  <si>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</si>
  <si>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</si>
  <si>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</si>
  <si>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</si>
  <si>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</si>
  <si>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</si>
  <si>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</si>
  <si>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</si>
  <si>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</si>
  <si>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</si>
  <si>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2F6IN2K(5.5KG)</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</si>
  <si>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</si>
  <si>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</si>
  <si>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</si>
  <si>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</si>
  <si>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</si>
  <si>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</si>
  <si>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</si>
  <si>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</si>
  <si>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</si>
  <si>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</si>
  <si>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</si>
  <si>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</si>
  <si>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</si>
  <si>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</si>
  <si>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</si>
  <si>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</si>
  <si>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</si>
  <si>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</si>
  <si>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</si>
  <si>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</si>
  <si>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</si>
  <si>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</si>
  <si>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</si>
  <si>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</si>
  <si>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</si>
  <si>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</si>
  <si>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</si>
  <si>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</si>
  <si>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</si>
  <si>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</si>
  <si>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</si>
  <si>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</si>
  <si>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</si>
  <si>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</si>
  <si>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</si>
  <si>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</si>
  <si>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</si>
  <si>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</si>
  <si>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</si>
  <si>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</si>
  <si>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</si>
  <si>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</si>
  <si>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</si>
  <si>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</si>
  <si>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</si>
  <si>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</si>
  <si>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</si>
  <si>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</si>
  <si>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</si>
  <si>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</si>
  <si>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</si>
  <si>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</si>
  <si>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</si>
  <si>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</si>
  <si>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</si>
  <si>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</si>
  <si>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</si>
  <si>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</si>
  <si>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</si>
  <si>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</si>
  <si>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</si>
  <si>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</si>
  <si>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</si>
  <si>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</si>
  <si>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</si>
  <si>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</si>
  <si>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</si>
  <si>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</si>
  <si>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</si>
  <si>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</si>
  <si>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</si>
  <si>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</si>
  <si>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</si>
  <si>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</si>
  <si>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</si>
  <si>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</si>
  <si>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</si>
  <si>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</si>
  <si>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</si>
  <si>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</si>
  <si>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</si>
  <si>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</si>
  <si>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</si>
  <si>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</si>
  <si>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</si>
  <si>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</si>
  <si>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</si>
  <si>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</si>
  <si>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</si>
  <si>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</si>
  <si>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</si>
  <si>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</si>
  <si>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</si>
  <si>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</si>
  <si>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</si>
  <si>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</si>
  <si>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</si>
  <si>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</si>
  <si>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</si>
  <si>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</si>
  <si>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</si>
  <si>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</si>
  <si>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</si>
  <si>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</si>
  <si>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</si>
  <si>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</si>
  <si>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</si>
  <si>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</si>
  <si>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</si>
  <si>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</si>
  <si>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</si>
  <si>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</si>
  <si>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</si>
  <si>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</si>
  <si>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</si>
  <si>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</si>
  <si>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</si>
  <si>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</si>
  <si>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</si>
  <si>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</si>
  <si>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</si>
  <si>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</si>
  <si>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</si>
  <si>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</si>
  <si>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</si>
  <si>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</si>
  <si>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</si>
  <si>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</si>
  <si>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</si>
  <si>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</si>
  <si>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</si>
  <si>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</si>
  <si>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</si>
  <si>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</si>
  <si>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</si>
  <si>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</si>
  <si>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</si>
  <si>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</si>
  <si>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</si>
  <si>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</si>
  <si>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</si>
  <si>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</si>
  <si>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</si>
  <si>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</si>
  <si>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</si>
  <si>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</si>
  <si>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</si>
  <si>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</si>
  <si>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</si>
  <si>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</si>
  <si>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</si>
  <si>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</si>
  <si>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</si>
  <si>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</si>
  <si>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</si>
  <si>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</si>
  <si>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</si>
  <si>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</si>
  <si>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</si>
  <si>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</si>
  <si>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</si>
  <si>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</si>
  <si>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</si>
  <si>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</si>
  <si>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</si>
  <si>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</si>
  <si>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</si>
  <si>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</si>
  <si>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</si>
  <si>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</si>
  <si>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</si>
  <si>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</si>
  <si>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</si>
  <si>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</si>
  <si>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</si>
  <si>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</si>
  <si>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</si>
  <si>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</si>
  <si>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</si>
  <si>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</si>
  <si>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</si>
  <si>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</si>
  <si>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</si>
  <si>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</si>
  <si>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</si>
  <si>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</si>
  <si>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</si>
  <si>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</si>
  <si>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</si>
  <si>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</si>
  <si>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</si>
  <si>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</si>
  <si>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</si>
  <si>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</si>
  <si>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</si>
  <si>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</si>
  <si>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</si>
  <si>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</si>
  <si>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</si>
  <si>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</si>
  <si>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</si>
  <si>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</si>
  <si>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</si>
  <si>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</si>
  <si>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</si>
  <si>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</si>
  <si>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</si>
  <si>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</si>
  <si>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</si>
  <si>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</si>
  <si>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</si>
  <si>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</si>
  <si>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</si>
  <si>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</si>
  <si>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</si>
  <si>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</si>
  <si>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</si>
  <si>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</si>
  <si>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</si>
  <si>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</si>
  <si>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</si>
  <si>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</si>
  <si>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</si>
  <si>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</si>
  <si>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</si>
  <si>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</si>
  <si>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</si>
  <si>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</si>
  <si>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</si>
  <si>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</si>
  <si>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</si>
  <si>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</si>
  <si>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</si>
  <si>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</si>
  <si>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</si>
  <si>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</si>
  <si>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</si>
  <si>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</si>
  <si>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</si>
  <si>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</si>
  <si>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</si>
  <si>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</si>
  <si>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</si>
  <si>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</si>
  <si>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</si>
  <si>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</si>
  <si>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</si>
  <si>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</si>
  <si>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</si>
  <si>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</si>
  <si>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</si>
  <si>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</si>
  <si>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</si>
  <si>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</si>
  <si>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</si>
  <si>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</si>
  <si>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</si>
  <si>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</si>
  <si>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</si>
  <si>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</si>
  <si>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</si>
  <si>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</si>
  <si>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</si>
  <si>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</si>
  <si>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</si>
  <si>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</si>
  <si>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</si>
  <si>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</si>
  <si>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</si>
  <si>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</si>
  <si>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</si>
  <si>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</si>
  <si>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</si>
  <si>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</si>
  <si>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</si>
  <si>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</si>
  <si>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</si>
  <si>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</si>
  <si>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</si>
  <si>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</si>
  <si>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</si>
  <si>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</si>
  <si>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</si>
  <si>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</si>
  <si>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</si>
  <si>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</si>
  <si>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</si>
  <si>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</si>
  <si>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</si>
  <si>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</si>
  <si>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</si>
  <si>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</si>
  <si>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</si>
  <si>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</si>
  <si>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</si>
  <si>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</si>
  <si>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</si>
  <si>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</si>
  <si>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</si>
  <si>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</si>
  <si>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</si>
  <si>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</si>
  <si>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</si>
  <si>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</si>
  <si>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</si>
  <si>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</si>
  <si>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</si>
  <si>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</si>
  <si>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</si>
  <si>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</si>
  <si>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</si>
  <si>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</si>
  <si>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</si>
  <si>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</si>
  <si>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</si>
  <si>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</si>
  <si>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</si>
  <si>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</si>
  <si>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</si>
  <si>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</si>
  <si>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</si>
  <si>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</si>
  <si>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</si>
  <si>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</si>
  <si>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</si>
  <si>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</si>
  <si>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</si>
  <si>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</si>
  <si>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</si>
  <si>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</si>
  <si>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</si>
  <si>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</si>
  <si>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</si>
  <si>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</si>
  <si>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</si>
  <si>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</si>
  <si>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</si>
  <si>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</si>
  <si>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</si>
  <si>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</si>
  <si>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</si>
  <si>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</si>
  <si>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</si>
  <si>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</si>
  <si>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</si>
  <si>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</si>
  <si>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</si>
  <si>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</si>
  <si>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</si>
  <si>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</si>
  <si>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</si>
  <si>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</si>
  <si>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</si>
  <si>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</si>
  <si>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</si>
  <si>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</si>
  <si>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</si>
  <si>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</si>
  <si>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</si>
  <si>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</si>
  <si>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</si>
  <si>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</si>
  <si>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</si>
  <si>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</si>
  <si>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</si>
  <si>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</si>
  <si>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</si>
  <si>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</si>
  <si>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</si>
  <si>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</si>
  <si>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</si>
  <si>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</si>
  <si>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</si>
  <si>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</si>
  <si>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</si>
  <si>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</si>
  <si>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</si>
  <si>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</si>
  <si>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</si>
  <si>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</si>
  <si>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</si>
  <si>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</si>
  <si>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</si>
  <si>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</si>
  <si>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</si>
  <si>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</si>
  <si>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</si>
  <si>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</si>
  <si>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</si>
  <si>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</si>
  <si>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</si>
  <si>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</si>
  <si>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</si>
  <si>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</si>
  <si>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</si>
  <si>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</si>
  <si>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</si>
  <si>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</si>
  <si>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</si>
  <si>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</si>
  <si>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</si>
  <si>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</si>
  <si>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</si>
  <si>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</si>
  <si>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</si>
  <si>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</si>
  <si>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</si>
  <si>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</si>
  <si>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</si>
  <si>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</si>
  <si>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</si>
  <si>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</si>
  <si>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</si>
  <si>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</si>
  <si>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</si>
  <si>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</si>
  <si>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</si>
  <si>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</si>
  <si>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2F6IQ2(5.0KG)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</si>
  <si>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</si>
  <si>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</si>
  <si>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</si>
  <si>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</si>
  <si>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</si>
  <si>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</si>
  <si>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</si>
  <si>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</si>
  <si>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</si>
  <si>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</si>
  <si>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</si>
  <si>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</si>
  <si>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</si>
  <si>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</si>
  <si>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</si>
  <si>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</si>
  <si>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</si>
  <si>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</si>
  <si>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</si>
  <si>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</si>
  <si>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</si>
  <si>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</si>
  <si>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</si>
  <si>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</si>
  <si>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</si>
  <si>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</si>
  <si>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</si>
  <si>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</si>
  <si>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</si>
  <si>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</si>
  <si>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</si>
  <si>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</si>
  <si>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</si>
  <si>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</si>
  <si>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</si>
  <si>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</si>
  <si>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</si>
  <si>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</si>
  <si>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</si>
  <si>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</si>
  <si>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</si>
  <si>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</si>
  <si>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</si>
  <si>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</si>
  <si>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</si>
  <si>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</si>
  <si>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</si>
  <si>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</si>
  <si>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</si>
  <si>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</si>
  <si>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</si>
  <si>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</si>
  <si>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</si>
  <si>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</si>
  <si>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</si>
  <si>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</si>
  <si>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</si>
  <si>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</si>
  <si>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</si>
  <si>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</si>
  <si>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</si>
  <si>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</si>
  <si>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</si>
  <si>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</si>
  <si>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</si>
  <si>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</si>
  <si>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</si>
  <si>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</si>
  <si>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</si>
  <si>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</si>
  <si>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</si>
  <si>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</si>
  <si>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</si>
  <si>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</si>
  <si>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</si>
  <si>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</si>
  <si>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</si>
  <si>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</si>
  <si>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</si>
  <si>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</si>
  <si>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</si>
  <si>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</si>
  <si>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</si>
  <si>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</si>
  <si>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</si>
  <si>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</si>
  <si>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</si>
  <si>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</si>
  <si>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</si>
  <si>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</si>
  <si>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</si>
  <si>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</si>
  <si>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</si>
  <si>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</si>
  <si>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</si>
  <si>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</si>
  <si>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</si>
  <si>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</si>
  <si>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</si>
  <si>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</si>
  <si>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</si>
  <si>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</si>
  <si>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</si>
  <si>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</si>
  <si>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</si>
  <si>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</si>
  <si>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</si>
  <si>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</si>
  <si>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</si>
  <si>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</si>
  <si>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</si>
  <si>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</si>
  <si>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</si>
  <si>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</si>
  <si>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</si>
  <si>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</si>
  <si>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</si>
  <si>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</si>
  <si>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</si>
  <si>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</si>
  <si>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</si>
  <si>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</si>
  <si>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</si>
  <si>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</si>
  <si>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</si>
  <si>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</si>
  <si>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</si>
  <si>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</si>
  <si>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</si>
  <si>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</si>
  <si>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</si>
  <si>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</si>
  <si>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</si>
  <si>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</si>
  <si>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</si>
  <si>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</si>
  <si>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</si>
  <si>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</si>
  <si>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</si>
  <si>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</si>
  <si>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</si>
  <si>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</si>
  <si>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</si>
  <si>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</si>
  <si>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</si>
  <si>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</si>
  <si>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</si>
  <si>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</si>
  <si>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</si>
  <si>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</si>
  <si>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</si>
  <si>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</si>
  <si>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</si>
  <si>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</si>
  <si>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</si>
  <si>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</si>
  <si>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</si>
  <si>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</si>
  <si>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</si>
  <si>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</si>
  <si>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</si>
  <si>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</si>
  <si>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</si>
  <si>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</si>
  <si>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</si>
  <si>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</si>
  <si>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</si>
  <si>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</si>
  <si>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</si>
  <si>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</si>
  <si>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</si>
  <si>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</si>
  <si>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</si>
  <si>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</si>
  <si>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</si>
  <si>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</si>
  <si>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</si>
  <si>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</si>
  <si>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</si>
  <si>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</si>
  <si>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</si>
  <si>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</si>
  <si>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</si>
  <si>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</si>
  <si>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</si>
  <si>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</si>
  <si>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</si>
  <si>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</si>
  <si>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</si>
  <si>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</si>
  <si>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</si>
  <si>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</si>
  <si>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</si>
  <si>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</si>
  <si>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</si>
  <si>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</si>
  <si>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</si>
  <si>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</si>
  <si>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</si>
  <si>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</si>
  <si>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</si>
  <si>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</si>
  <si>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</si>
  <si>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</si>
  <si>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</si>
  <si>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</si>
  <si>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</si>
  <si>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</si>
  <si>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</si>
  <si>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</si>
  <si>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</si>
  <si>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</si>
  <si>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</si>
  <si>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</si>
  <si>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</si>
  <si>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</si>
  <si>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</si>
  <si>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</si>
  <si>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</si>
  <si>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</si>
  <si>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</si>
  <si>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</si>
  <si>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</si>
  <si>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</si>
  <si>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</si>
  <si>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</si>
  <si>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</si>
  <si>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</si>
  <si>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</si>
  <si>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</si>
  <si>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</si>
  <si>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</si>
  <si>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</si>
  <si>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</si>
  <si>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</si>
  <si>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</si>
  <si>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</si>
  <si>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</si>
  <si>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</si>
  <si>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</si>
  <si>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</si>
  <si>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</si>
  <si>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</si>
  <si>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</si>
  <si>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</si>
  <si>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</si>
  <si>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</si>
  <si>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</si>
  <si>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</si>
  <si>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</si>
  <si>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</si>
  <si>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</si>
  <si>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</si>
  <si>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</si>
  <si>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</si>
  <si>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</si>
  <si>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</si>
  <si>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</si>
  <si>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</si>
  <si>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</si>
  <si>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</si>
  <si>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</si>
  <si>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</si>
  <si>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</si>
  <si>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</si>
  <si>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</si>
  <si>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</si>
  <si>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</si>
  <si>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</si>
  <si>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</si>
  <si>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</si>
  <si>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碰</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</si>
  <si>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</si>
  <si>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</si>
  <si>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</si>
  <si>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</si>
  <si>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</si>
  <si>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</si>
  <si>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</si>
  <si>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</si>
  <si>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</si>
  <si>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</si>
  <si>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</si>
  <si>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</si>
  <si>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</si>
  <si>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</si>
  <si>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</si>
  <si>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</si>
  <si>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</si>
  <si>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</si>
  <si>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</si>
  <si>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</si>
  <si>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</si>
  <si>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</si>
  <si>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</si>
  <si>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</si>
  <si>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</si>
  <si>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</si>
  <si>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</si>
  <si>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</si>
  <si>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</si>
  <si>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</si>
  <si>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</si>
  <si>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</si>
  <si>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</si>
  <si>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</si>
  <si>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</si>
  <si>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</si>
  <si>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</si>
  <si>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</si>
  <si>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</si>
  <si>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</si>
  <si>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</si>
  <si>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</si>
  <si>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</si>
  <si>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</si>
  <si>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</si>
  <si>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</si>
  <si>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</si>
  <si>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</si>
  <si>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</si>
  <si>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</si>
  <si>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</si>
  <si>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</si>
  <si>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</si>
  <si>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</si>
  <si>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</si>
  <si>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</si>
  <si>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</si>
  <si>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</si>
  <si>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</si>
  <si>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</si>
  <si>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</si>
  <si>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</si>
  <si>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</si>
  <si>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</si>
  <si>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</si>
  <si>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</si>
  <si>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</si>
  <si>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</si>
  <si>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</si>
  <si>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</si>
  <si>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</si>
  <si>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</si>
  <si>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</si>
  <si>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</si>
  <si>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</si>
  <si>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</si>
  <si>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</si>
  <si>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</si>
  <si>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</si>
  <si>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</si>
  <si>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</si>
  <si>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</si>
  <si>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</si>
  <si>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</si>
  <si>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</si>
  <si>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</si>
  <si>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</si>
  <si>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</si>
  <si>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</si>
  <si>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</si>
  <si>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</si>
  <si>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</si>
  <si>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</si>
  <si>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F1</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</si>
  <si>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</si>
  <si>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</si>
  <si>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</si>
  <si>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</si>
  <si>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</si>
  <si>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</si>
  <si>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</si>
  <si>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</si>
  <si>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</si>
  <si>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</si>
  <si>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</si>
  <si>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</si>
  <si>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</si>
  <si>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</si>
  <si>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</si>
  <si>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</si>
  <si>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</si>
  <si>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</si>
  <si>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</si>
  <si>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</si>
  <si>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</si>
  <si>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</si>
  <si>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</si>
  <si>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</si>
  <si>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</si>
  <si>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</si>
  <si>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</si>
  <si>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</si>
  <si>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</si>
  <si>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</si>
  <si>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</si>
  <si>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</si>
  <si>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</si>
  <si>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</si>
  <si>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</si>
  <si>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</si>
  <si>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</si>
  <si>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</si>
  <si>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</si>
  <si>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</si>
  <si>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</si>
  <si>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</si>
  <si>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</si>
  <si>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</si>
  <si>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</si>
  <si>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</si>
  <si>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</si>
  <si>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</si>
  <si>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</si>
  <si>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</si>
  <si>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</si>
  <si>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</si>
  <si>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</si>
  <si>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</si>
  <si>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</si>
  <si>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</si>
  <si>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</si>
  <si>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</si>
  <si>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</si>
  <si>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</si>
  <si>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</si>
  <si>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</si>
  <si>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</si>
  <si>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</si>
  <si>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</si>
  <si>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</si>
  <si>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</si>
  <si>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</si>
  <si>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</si>
  <si>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</si>
  <si>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</si>
  <si>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</si>
  <si>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</si>
  <si>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</si>
  <si>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</si>
  <si>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</si>
  <si>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</si>
  <si>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</si>
  <si>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</si>
  <si>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</si>
  <si>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</si>
  <si>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</si>
  <si>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</si>
  <si>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</si>
  <si>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</si>
  <si>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</si>
  <si>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</si>
  <si>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</si>
  <si>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</si>
  <si>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</si>
  <si>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</si>
  <si>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</si>
  <si>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</si>
  <si>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</si>
  <si>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</si>
  <si>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</si>
  <si>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</si>
  <si>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</si>
  <si>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</si>
  <si>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</si>
  <si>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</si>
  <si>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</si>
  <si>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</si>
  <si>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</si>
  <si>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</si>
  <si>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</si>
  <si>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</si>
  <si>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</si>
  <si>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</si>
  <si>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</si>
  <si>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</si>
  <si>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</si>
  <si>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</si>
  <si>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</si>
  <si>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</si>
  <si>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</si>
  <si>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</si>
  <si>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</si>
  <si>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</si>
  <si>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</si>
  <si>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</si>
  <si>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</si>
  <si>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</si>
  <si>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</si>
  <si>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</si>
  <si>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</si>
  <si>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</si>
  <si>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</si>
  <si>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</si>
  <si>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</si>
  <si>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</si>
  <si>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</si>
  <si>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</si>
  <si>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</si>
  <si>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</si>
  <si>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</si>
  <si>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</si>
  <si>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</si>
  <si>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</si>
  <si>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</si>
  <si>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</si>
  <si>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</si>
  <si>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</si>
  <si>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</si>
  <si>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</si>
  <si>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</si>
  <si>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</si>
  <si>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</si>
  <si>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</si>
  <si>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</si>
  <si>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</si>
  <si>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</si>
  <si>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</si>
  <si>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</si>
  <si>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</si>
  <si>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</si>
  <si>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</si>
  <si>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</si>
  <si>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</si>
  <si>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</si>
  <si>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</si>
  <si>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</si>
  <si>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</si>
  <si>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</si>
  <si>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</si>
  <si>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</si>
  <si>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</si>
  <si>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</si>
  <si>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</si>
  <si>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</si>
  <si>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</si>
  <si>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</si>
  <si>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</si>
  <si>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</si>
  <si>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</si>
  <si>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</si>
  <si>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</si>
  <si>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</si>
  <si>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</si>
  <si>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</si>
  <si>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</si>
  <si>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</si>
  <si>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</si>
  <si>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</si>
  <si>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</si>
  <si>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</si>
  <si>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</si>
  <si>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</si>
  <si>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</si>
  <si>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</si>
  <si>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</si>
  <si>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</si>
  <si>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</si>
  <si>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</si>
  <si>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</si>
  <si>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</si>
  <si>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</si>
  <si>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</si>
  <si>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</si>
  <si>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</si>
  <si>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</si>
  <si>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</si>
  <si>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</si>
  <si>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</si>
  <si>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</si>
  <si>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</si>
  <si>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</si>
  <si>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</si>
  <si>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</si>
  <si>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</si>
  <si>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</si>
  <si>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</si>
  <si>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</si>
  <si>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</si>
  <si>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</si>
  <si>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</si>
  <si>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</si>
  <si>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</si>
  <si>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</si>
  <si>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</si>
  <si>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</si>
  <si>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</si>
  <si>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</si>
  <si>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</si>
  <si>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</si>
  <si>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</si>
  <si>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</si>
  <si>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</si>
  <si>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</si>
  <si>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</si>
  <si>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</si>
  <si>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</si>
  <si>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</si>
  <si>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</si>
  <si>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</si>
  <si>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</si>
  <si>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</si>
  <si>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</si>
  <si>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</si>
  <si>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</si>
  <si>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</si>
  <si>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</si>
  <si>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</si>
  <si>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A21</t>
    <phoneticPr fontId="5" type="noConversion"/>
  </si>
  <si>
    <t>清車</t>
    <phoneticPr fontId="5" type="noConversion"/>
  </si>
  <si>
    <t>2F7E22(5.0KG)</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</si>
  <si>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</si>
  <si>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</si>
  <si>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</si>
  <si>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</si>
  <si>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</si>
  <si>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</si>
  <si>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</si>
  <si>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</si>
  <si>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</si>
  <si>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</si>
  <si>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</si>
  <si>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</si>
  <si>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</si>
  <si>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中</t>
    <phoneticPr fontId="5" type="noConversion"/>
  </si>
  <si>
    <t>STS</t>
    <phoneticPr fontId="5" type="noConversion"/>
  </si>
  <si>
    <t>STS</t>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</si>
  <si>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</si>
  <si>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</si>
  <si>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</si>
  <si>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</si>
  <si>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</si>
  <si>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</si>
  <si>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</si>
  <si>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</si>
  <si>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</si>
  <si>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</si>
  <si>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</si>
  <si>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</si>
  <si>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</si>
  <si>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</si>
  <si>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</si>
  <si>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</si>
  <si>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</si>
  <si>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</si>
  <si>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</si>
  <si>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</si>
  <si>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</si>
  <si>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</si>
  <si>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</si>
  <si>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</si>
  <si>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</si>
  <si>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</si>
  <si>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</si>
  <si>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</si>
  <si>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</si>
  <si>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</si>
  <si>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</si>
  <si>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</si>
  <si>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phoneticPr fontId="5" type="noConversion"/>
  </si>
  <si>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</si>
  <si>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</si>
  <si>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</si>
  <si>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</si>
  <si>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</si>
  <si>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</si>
  <si>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</si>
  <si>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</si>
  <si>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</si>
  <si>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</si>
  <si>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</si>
  <si>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</si>
  <si>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</si>
  <si>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</si>
  <si>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</si>
  <si>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</si>
  <si>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</si>
  <si>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</si>
  <si>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</si>
  <si>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</si>
  <si>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</si>
  <si>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</si>
  <si>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</si>
  <si>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</si>
  <si>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</si>
  <si>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</si>
  <si>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</si>
  <si>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</si>
  <si>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</si>
  <si>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</si>
  <si>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</si>
  <si>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</si>
  <si>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</si>
  <si>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</si>
  <si>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</si>
  <si>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</si>
  <si>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</si>
  <si>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</si>
  <si>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</si>
  <si>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</si>
  <si>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</si>
  <si>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</si>
  <si>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</si>
  <si>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</si>
  <si>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</si>
  <si>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</si>
  <si>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</si>
  <si>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</si>
  <si>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</si>
  <si>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</si>
  <si>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</si>
  <si>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</si>
  <si>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</si>
  <si>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</si>
  <si>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</si>
  <si>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150/48/2SDr</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</si>
  <si>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</si>
  <si>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</si>
  <si>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</si>
  <si>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</si>
  <si>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</si>
  <si>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</si>
  <si>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</si>
  <si>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</si>
  <si>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</si>
  <si>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</si>
  <si>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</si>
  <si>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</si>
  <si>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</si>
  <si>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</si>
  <si>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</si>
  <si>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</si>
  <si>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</si>
  <si>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</si>
  <si>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</si>
  <si>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</si>
  <si>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</si>
  <si>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</si>
  <si>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</si>
  <si>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</si>
  <si>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</si>
  <si>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</si>
  <si>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</si>
  <si>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</si>
  <si>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</si>
  <si>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</si>
  <si>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</si>
  <si>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</si>
  <si>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</si>
  <si>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</si>
  <si>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</si>
  <si>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</si>
  <si>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</si>
  <si>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</si>
  <si>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</si>
  <si>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</si>
  <si>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</si>
  <si>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</si>
  <si>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</si>
  <si>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</si>
  <si>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</si>
  <si>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</si>
  <si>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</si>
  <si>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</si>
  <si>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</si>
  <si>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</si>
  <si>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</si>
  <si>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</si>
  <si>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</si>
  <si>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</si>
  <si>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</si>
  <si>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</si>
  <si>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</si>
  <si>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</si>
  <si>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</si>
  <si>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</si>
  <si>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</si>
  <si>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</si>
  <si>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</si>
  <si>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</si>
  <si>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</si>
  <si>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</si>
  <si>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</si>
  <si>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</si>
  <si>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</si>
  <si>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</si>
  <si>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</si>
  <si>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</si>
  <si>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</si>
  <si>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</si>
  <si>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</si>
  <si>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</si>
  <si>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</si>
  <si>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</si>
  <si>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A18</t>
    <phoneticPr fontId="5" type="noConversion"/>
  </si>
  <si>
    <t>2F7E31</t>
    <phoneticPr fontId="5" type="noConversion"/>
  </si>
  <si>
    <t>2F7E31(5.0KG)</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</si>
  <si>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</si>
  <si>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</si>
  <si>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</si>
  <si>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</si>
  <si>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</si>
  <si>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</si>
  <si>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</si>
  <si>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</si>
  <si>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</si>
  <si>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</si>
  <si>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</si>
  <si>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</si>
  <si>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</si>
  <si>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</si>
  <si>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</si>
  <si>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</si>
  <si>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</si>
  <si>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r>
      <t xml:space="preserve"> </t>
    </r>
    <r>
      <rPr>
        <b/>
        <sz val="18"/>
        <color rgb="FF0000CC"/>
        <rFont val="新細明體"/>
        <family val="1"/>
        <charset val="136"/>
      </rPr>
      <t>T02 已落</t>
    </r>
    <phoneticPr fontId="5" type="noConversion"/>
  </si>
  <si>
    <t>A18A</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</si>
  <si>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</si>
  <si>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WHITE GREEN SQUARE</t>
    <phoneticPr fontId="5" type="noConversion"/>
  </si>
  <si>
    <t>WHITE RED STAR</t>
    <phoneticPr fontId="5" type="noConversion"/>
  </si>
  <si>
    <t>A17</t>
    <phoneticPr fontId="5" type="noConversion"/>
  </si>
  <si>
    <t>2F08T2G(2.0KG)</t>
    <phoneticPr fontId="5" type="noConversion"/>
  </si>
  <si>
    <t>2FA092G(3.0KG)</t>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</si>
  <si>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</si>
  <si>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</si>
  <si>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</si>
  <si>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</si>
  <si>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</si>
  <si>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</si>
  <si>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</si>
  <si>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</si>
  <si>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</si>
  <si>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</si>
  <si>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</si>
  <si>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</si>
  <si>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</si>
  <si>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</si>
  <si>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</si>
  <si>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</si>
  <si>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</si>
  <si>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</si>
  <si>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</si>
  <si>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</si>
  <si>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</si>
  <si>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</si>
  <si>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</si>
  <si>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</si>
  <si>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</si>
  <si>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</si>
  <si>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</si>
  <si>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</si>
  <si>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</si>
  <si>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</si>
  <si>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</si>
  <si>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</si>
  <si>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</si>
  <si>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</si>
  <si>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</si>
  <si>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A16</t>
    <phoneticPr fontId="5" type="noConversion"/>
  </si>
  <si>
    <t>A17</t>
    <phoneticPr fontId="5" type="noConversion"/>
  </si>
  <si>
    <t>FP00413</t>
  </si>
  <si>
    <t>白紅星</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</si>
  <si>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</si>
  <si>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</si>
  <si>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</si>
  <si>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</si>
  <si>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</si>
  <si>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</si>
  <si>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</si>
  <si>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</si>
  <si>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</si>
  <si>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</si>
  <si>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</si>
  <si>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</si>
  <si>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</si>
  <si>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</si>
  <si>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</si>
  <si>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</si>
  <si>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</si>
  <si>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</si>
  <si>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</si>
  <si>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</si>
  <si>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</si>
  <si>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</si>
  <si>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</si>
  <si>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</si>
  <si>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</si>
  <si>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</si>
  <si>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</si>
  <si>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</si>
  <si>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t>6/19-6/21 連假期間，請早班08:10回報出勤人數及生產狀況。</t>
    <phoneticPr fontId="5" type="noConversion"/>
  </si>
  <si>
    <t>改下週一(6/22)改紡</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</si>
  <si>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</si>
  <si>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</si>
  <si>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</si>
  <si>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</si>
  <si>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</si>
  <si>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</si>
  <si>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</si>
  <si>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A18A 09:25 跳車，ALARM訊息:stroke modifier not moving [A]，通知儀電&amp;保全檢修。</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</si>
</sst>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7">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6"/>
      <color rgb="FF0000CC"/>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8"/>
      <color theme="1" tint="4.9989318521683403E-2"/>
      <name val="新細明體"/>
      <family val="1"/>
      <charset val="136"/>
    </font>
  </fonts>
  <fills count="39">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s>
  <borders count="207">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100"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85">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9"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1" fillId="35" borderId="89" xfId="15" applyFont="1" applyBorder="1" applyAlignment="1">
      <alignment horizontal="center" vertical="center"/>
    </xf>
    <xf numFmtId="0" fontId="101" fillId="35" borderId="12" xfId="15" applyFont="1" applyBorder="1" applyAlignment="1">
      <alignment horizontal="center" vertical="center"/>
    </xf>
    <xf numFmtId="0" fontId="101"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2" fillId="0" borderId="41" xfId="0" applyNumberFormat="1" applyFont="1" applyFill="1" applyBorder="1" applyAlignment="1">
      <alignment horizontal="center" vertical="center"/>
    </xf>
    <xf numFmtId="49" fontId="103" fillId="0" borderId="1" xfId="0" applyNumberFormat="1" applyFont="1" applyFill="1" applyBorder="1" applyAlignment="1" applyProtection="1">
      <alignment vertical="center" wrapText="1"/>
      <protection locked="0"/>
    </xf>
    <xf numFmtId="49" fontId="103" fillId="13" borderId="1" xfId="0" applyNumberFormat="1" applyFont="1" applyFill="1" applyBorder="1" applyAlignment="1" applyProtection="1">
      <alignment horizontal="left" vertical="center"/>
      <protection locked="0"/>
    </xf>
    <xf numFmtId="49" fontId="103" fillId="19" borderId="1" xfId="0" applyNumberFormat="1" applyFont="1" applyFill="1" applyBorder="1" applyAlignment="1" applyProtection="1">
      <alignment horizontal="center" vertical="center"/>
      <protection locked="0"/>
    </xf>
    <xf numFmtId="0" fontId="103" fillId="0" borderId="1" xfId="0" applyNumberFormat="1" applyFont="1" applyFill="1" applyBorder="1" applyAlignment="1" applyProtection="1">
      <alignment horizontal="left" vertical="center"/>
      <protection locked="0"/>
    </xf>
    <xf numFmtId="0" fontId="103" fillId="0" borderId="1" xfId="0" applyFont="1" applyFill="1" applyBorder="1" applyAlignment="1" applyProtection="1">
      <alignment horizontal="center" vertical="center"/>
      <protection locked="0"/>
    </xf>
    <xf numFmtId="0" fontId="103" fillId="0" borderId="106" xfId="0" applyFont="1" applyFill="1" applyBorder="1" applyAlignment="1" applyProtection="1">
      <alignment horizontal="right" vertical="center"/>
      <protection locked="0"/>
    </xf>
    <xf numFmtId="0" fontId="103" fillId="0" borderId="1" xfId="0" applyFont="1" applyFill="1" applyBorder="1" applyAlignment="1" applyProtection="1">
      <alignment horizontal="right" vertical="center"/>
      <protection locked="0"/>
    </xf>
    <xf numFmtId="0" fontId="103" fillId="0" borderId="13" xfId="0" applyFont="1" applyFill="1" applyBorder="1" applyAlignment="1" applyProtection="1">
      <alignment horizontal="center" vertical="center"/>
      <protection locked="0"/>
    </xf>
    <xf numFmtId="0" fontId="104" fillId="0" borderId="0" xfId="17" applyFont="1" applyAlignment="1">
      <alignment horizontal="centerContinuous" vertical="top"/>
    </xf>
    <xf numFmtId="0" fontId="102" fillId="0" borderId="0" xfId="17" applyFont="1" applyAlignment="1">
      <alignment horizontal="centerContinuous" vertical="top"/>
    </xf>
    <xf numFmtId="0" fontId="102" fillId="0" borderId="0" xfId="17" applyFont="1" applyAlignment="1">
      <alignment horizontal="centerContinuous" vertical="center"/>
    </xf>
    <xf numFmtId="0" fontId="102" fillId="0" borderId="0" xfId="17" applyFont="1">
      <alignment vertical="center"/>
    </xf>
    <xf numFmtId="0" fontId="107" fillId="0" borderId="156" xfId="17" applyFont="1" applyBorder="1" applyAlignment="1">
      <alignment horizontal="center" vertical="center"/>
    </xf>
    <xf numFmtId="0" fontId="107" fillId="0" borderId="156" xfId="17" applyFont="1" applyBorder="1">
      <alignment vertical="center"/>
    </xf>
    <xf numFmtId="0" fontId="107" fillId="0" borderId="156" xfId="17" applyFont="1" applyBorder="1" applyAlignment="1">
      <alignment vertical="center" wrapText="1"/>
    </xf>
    <xf numFmtId="0" fontId="107" fillId="0" borderId="156" xfId="17" applyFont="1" applyBorder="1" applyAlignment="1">
      <alignment horizontal="right" vertical="center"/>
    </xf>
    <xf numFmtId="0" fontId="107" fillId="0" borderId="87" xfId="17" applyFont="1" applyBorder="1" applyAlignment="1">
      <alignment horizontal="center" vertical="center"/>
    </xf>
    <xf numFmtId="0" fontId="107" fillId="0" borderId="160" xfId="17" applyFont="1" applyBorder="1" applyAlignment="1">
      <alignment vertical="center" wrapText="1"/>
    </xf>
    <xf numFmtId="0" fontId="107" fillId="0" borderId="160" xfId="17" applyFont="1" applyBorder="1">
      <alignment vertical="center"/>
    </xf>
    <xf numFmtId="0" fontId="102" fillId="19" borderId="89" xfId="17" applyFont="1" applyFill="1" applyBorder="1" applyAlignment="1">
      <alignment horizontal="center" vertical="center"/>
    </xf>
    <xf numFmtId="0" fontId="102"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8" fillId="19" borderId="12" xfId="17" applyFont="1" applyFill="1" applyBorder="1" applyAlignment="1">
      <alignment horizontal="center" vertical="center"/>
    </xf>
    <xf numFmtId="0" fontId="107" fillId="19" borderId="103" xfId="17" applyFont="1" applyFill="1" applyBorder="1" applyAlignment="1">
      <alignment horizontal="center" vertical="center"/>
    </xf>
    <xf numFmtId="0" fontId="107" fillId="0" borderId="93" xfId="17" applyFont="1" applyBorder="1" applyAlignment="1">
      <alignment horizontal="center" vertical="center"/>
    </xf>
    <xf numFmtId="0" fontId="107" fillId="0" borderId="158" xfId="17" applyFont="1" applyBorder="1" applyAlignment="1">
      <alignment horizontal="center" vertical="center"/>
    </xf>
    <xf numFmtId="0" fontId="107" fillId="0" borderId="158" xfId="17" applyFont="1" applyBorder="1">
      <alignment vertical="center"/>
    </xf>
    <xf numFmtId="0" fontId="107" fillId="0" borderId="158" xfId="17" applyFont="1" applyBorder="1" applyAlignment="1">
      <alignment horizontal="right" vertical="center"/>
    </xf>
    <xf numFmtId="0" fontId="107"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10" fillId="0" borderId="0" xfId="18" applyFont="1">
      <alignment vertical="center"/>
    </xf>
    <xf numFmtId="0" fontId="117" fillId="0" borderId="93" xfId="18" applyFont="1" applyBorder="1" applyAlignment="1">
      <alignment horizontal="center" vertical="center"/>
    </xf>
    <xf numFmtId="0" fontId="118" fillId="0" borderId="156" xfId="18" applyFont="1" applyBorder="1" applyAlignment="1">
      <alignment horizontal="center" vertical="center" wrapText="1"/>
    </xf>
    <xf numFmtId="0" fontId="120" fillId="0" borderId="156" xfId="18" applyFont="1" applyBorder="1" applyAlignment="1">
      <alignment horizontal="center" vertical="center" wrapText="1"/>
    </xf>
    <xf numFmtId="0" fontId="117" fillId="0" borderId="0" xfId="18" applyFont="1" applyAlignment="1">
      <alignment horizontal="center" vertical="center"/>
    </xf>
    <xf numFmtId="0" fontId="124" fillId="0" borderId="156" xfId="18" applyFont="1" applyBorder="1" applyAlignment="1">
      <alignment horizontal="center" vertical="center" wrapText="1"/>
    </xf>
    <xf numFmtId="0" fontId="128" fillId="0" borderId="0" xfId="18" applyFont="1">
      <alignment vertical="center"/>
    </xf>
    <xf numFmtId="0" fontId="110"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30"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30"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30"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1" fillId="0" borderId="157" xfId="0" applyFont="1" applyBorder="1">
      <alignment vertical="center"/>
    </xf>
    <xf numFmtId="181" fontId="18" fillId="0" borderId="0" xfId="0" applyNumberFormat="1" applyFont="1" applyAlignment="1">
      <alignment horizontal="left" vertical="center"/>
    </xf>
    <xf numFmtId="49" fontId="132" fillId="0" borderId="12" xfId="0" applyNumberFormat="1" applyFont="1" applyBorder="1" applyAlignment="1">
      <alignment horizontal="center" vertical="center" wrapText="1"/>
    </xf>
    <xf numFmtId="0" fontId="131"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56" xfId="0" applyFont="1" applyFill="1" applyBorder="1" applyAlignment="1">
      <alignment horizontal="center" vertical="center"/>
    </xf>
    <xf numFmtId="0" fontId="41" fillId="0" borderId="161" xfId="0" applyFont="1" applyFill="1" applyBorder="1" applyAlignment="1">
      <alignment horizontal="center" vertical="center"/>
    </xf>
    <xf numFmtId="0" fontId="133"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4" fillId="0" borderId="40" xfId="0" applyNumberFormat="1" applyFont="1" applyFill="1" applyBorder="1" applyAlignment="1">
      <alignment horizontal="center" vertical="center" shrinkToFit="1"/>
    </xf>
    <xf numFmtId="49" fontId="135"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0" fontId="52" fillId="0" borderId="157" xfId="0" applyFont="1" applyBorder="1">
      <alignment vertical="center"/>
    </xf>
    <xf numFmtId="0" fontId="41" fillId="38" borderId="161" xfId="0" applyFont="1" applyFill="1" applyBorder="1" applyAlignment="1">
      <alignment horizontal="center" vertical="center"/>
    </xf>
    <xf numFmtId="181" fontId="18" fillId="3" borderId="0" xfId="0" applyNumberFormat="1" applyFont="1" applyFill="1" applyAlignment="1">
      <alignment horizontal="left" vertical="center"/>
    </xf>
    <xf numFmtId="49" fontId="89" fillId="0" borderId="12" xfId="0" applyNumberFormat="1" applyFont="1" applyBorder="1" applyAlignment="1">
      <alignment horizontal="center" vertical="center" wrapText="1"/>
    </xf>
    <xf numFmtId="20" fontId="136" fillId="3" borderId="156" xfId="0" applyNumberFormat="1" applyFont="1" applyFill="1" applyBorder="1" applyAlignment="1">
      <alignment horizontal="left" vertical="center"/>
    </xf>
    <xf numFmtId="0" fontId="103" fillId="0" borderId="89" xfId="0" applyNumberFormat="1" applyFont="1" applyFill="1" applyBorder="1" applyAlignment="1" applyProtection="1">
      <alignment horizontal="center" vertical="center"/>
      <protection locked="0"/>
    </xf>
    <xf numFmtId="0" fontId="103" fillId="18" borderId="12" xfId="0" applyNumberFormat="1" applyFont="1" applyFill="1" applyBorder="1" applyAlignment="1" applyProtection="1">
      <alignment horizontal="center" vertical="center"/>
      <protection locked="0"/>
    </xf>
    <xf numFmtId="0" fontId="103" fillId="0" borderId="87" xfId="0" applyNumberFormat="1" applyFont="1" applyFill="1" applyBorder="1" applyAlignment="1" applyProtection="1">
      <alignment horizontal="center" vertical="center"/>
      <protection locked="0"/>
    </xf>
    <xf numFmtId="0" fontId="103"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0" fontId="91" fillId="0" borderId="108" xfId="0" applyFont="1" applyBorder="1" applyAlignment="1">
      <alignment horizontal="center" vertical="center"/>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xf numFmtId="0" fontId="41" fillId="38" borderId="156" xfId="0" applyFont="1" applyFill="1" applyBorder="1" applyAlignment="1">
      <alignment horizontal="center" vertical="center"/>
    </xf>
    <xf numFmtId="183" fontId="41" fillId="3" borderId="161" xfId="0" applyNumberFormat="1" applyFont="1" applyFill="1" applyBorder="1" applyAlignment="1">
      <alignment horizontal="center" vertical="center"/>
    </xf>
    <xf numFmtId="0" fontId="98" fillId="0" borderId="157" xfId="0" applyFont="1" applyBorder="1">
      <alignment vertical="center"/>
    </xf>
    <xf numFmtId="49" fontId="20" fillId="30" borderId="1" xfId="0" applyNumberFormat="1" applyFont="1" applyFill="1" applyBorder="1" applyAlignment="1">
      <alignment horizontal="center" vertical="center"/>
    </xf>
    <xf numFmtId="20" fontId="133" fillId="30" borderId="5" xfId="0" applyNumberFormat="1" applyFont="1" applyFill="1" applyBorder="1" applyAlignment="1">
      <alignment horizontal="center" vertical="center"/>
    </xf>
    <xf numFmtId="0" fontId="132" fillId="0" borderId="157" xfId="0" applyFont="1" applyBorder="1">
      <alignment vertical="center"/>
    </xf>
    <xf numFmtId="0" fontId="88" fillId="0" borderId="108" xfId="0" applyFont="1" applyBorder="1" applyAlignment="1">
      <alignment horizontal="center" vertical="center"/>
    </xf>
    <xf numFmtId="49" fontId="88" fillId="0" borderId="12" xfId="0" applyNumberFormat="1" applyFont="1" applyBorder="1" applyAlignment="1">
      <alignment horizontal="center" vertical="center" wrapText="1"/>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3" fontId="11" fillId="14" borderId="39"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9" fillId="0" borderId="0" xfId="18" applyFont="1" applyAlignment="1">
      <alignment horizontal="center" vertical="center"/>
    </xf>
    <xf numFmtId="0" fontId="111" fillId="0" borderId="0" xfId="18" applyFont="1" applyAlignment="1">
      <alignment horizontal="center" vertical="center" wrapText="1"/>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0" xfId="18" applyFont="1" applyAlignment="1">
      <alignment horizontal="center" vertical="center"/>
    </xf>
    <xf numFmtId="0" fontId="114" fillId="0" borderId="158" xfId="18" applyFont="1" applyBorder="1" applyAlignment="1">
      <alignment horizontal="center" vertical="center" wrapText="1"/>
    </xf>
    <xf numFmtId="0" fontId="114" fillId="0" borderId="12" xfId="18" applyFont="1" applyBorder="1" applyAlignment="1">
      <alignment horizontal="center" vertical="center" wrapText="1"/>
    </xf>
    <xf numFmtId="0" fontId="116" fillId="0" borderId="161" xfId="18" applyFont="1" applyBorder="1" applyAlignment="1">
      <alignment horizontal="center" vertical="center"/>
    </xf>
    <xf numFmtId="0" fontId="119" fillId="0" borderId="157" xfId="18" applyFont="1" applyBorder="1" applyAlignment="1">
      <alignment horizontal="center" vertical="center"/>
    </xf>
    <xf numFmtId="0" fontId="119" fillId="0" borderId="87" xfId="18" applyFont="1" applyBorder="1" applyAlignment="1">
      <alignment horizontal="center" vertical="center"/>
    </xf>
    <xf numFmtId="0" fontId="122" fillId="0" borderId="157" xfId="18" applyFont="1" applyBorder="1" applyAlignment="1">
      <alignment horizontal="center" vertical="center"/>
    </xf>
    <xf numFmtId="0" fontId="122" fillId="0" borderId="87" xfId="18" applyFont="1" applyBorder="1" applyAlignment="1">
      <alignment horizontal="center" vertical="center"/>
    </xf>
    <xf numFmtId="0" fontId="123" fillId="0" borderId="0" xfId="18" applyFont="1" applyAlignment="1">
      <alignment horizontal="center" vertical="center" wrapText="1"/>
    </xf>
    <xf numFmtId="0" fontId="125" fillId="0" borderId="161" xfId="18" applyFont="1" applyBorder="1" applyAlignment="1">
      <alignment horizontal="left" vertical="center" wrapText="1"/>
    </xf>
    <xf numFmtId="0" fontId="125" fillId="0" borderId="93" xfId="18" applyFont="1" applyBorder="1" applyAlignment="1">
      <alignment horizontal="left" vertical="center" wrapText="1"/>
    </xf>
    <xf numFmtId="0" fontId="123" fillId="0" borderId="189" xfId="18" applyFont="1" applyBorder="1" applyAlignment="1">
      <alignment horizontal="left" vertical="center"/>
    </xf>
    <xf numFmtId="0" fontId="123" fillId="0" borderId="190" xfId="18" applyFont="1" applyBorder="1" applyAlignment="1">
      <alignment horizontal="left" vertical="center"/>
    </xf>
    <xf numFmtId="0" fontId="123" fillId="0" borderId="191" xfId="18" applyFont="1" applyBorder="1" applyAlignment="1">
      <alignment horizontal="left" vertical="center"/>
    </xf>
    <xf numFmtId="0" fontId="126" fillId="0" borderId="160" xfId="18" applyFont="1" applyBorder="1" applyAlignment="1">
      <alignment horizontal="left" vertical="center"/>
    </xf>
    <xf numFmtId="0" fontId="126" fillId="0" borderId="157" xfId="18" applyFont="1" applyBorder="1" applyAlignment="1">
      <alignment horizontal="left" vertical="center"/>
    </xf>
    <xf numFmtId="0" fontId="126" fillId="0" borderId="87" xfId="18" applyFont="1" applyBorder="1" applyAlignment="1">
      <alignment horizontal="left" vertical="center"/>
    </xf>
    <xf numFmtId="0" fontId="123" fillId="0" borderId="107" xfId="18" applyFont="1" applyBorder="1" applyAlignment="1">
      <alignment horizontal="left" vertical="center" wrapText="1"/>
    </xf>
    <xf numFmtId="0" fontId="123" fillId="0" borderId="161" xfId="18" applyFont="1" applyBorder="1" applyAlignment="1">
      <alignment horizontal="left" vertical="center" wrapText="1"/>
    </xf>
    <xf numFmtId="0" fontId="123" fillId="0" borderId="93" xfId="18" applyFont="1" applyBorder="1" applyAlignment="1">
      <alignment horizontal="left" vertical="center" wrapText="1"/>
    </xf>
    <xf numFmtId="0" fontId="123" fillId="0" borderId="186" xfId="18" applyFont="1" applyBorder="1" applyAlignment="1">
      <alignment horizontal="left" vertical="center"/>
    </xf>
    <xf numFmtId="0" fontId="123" fillId="0" borderId="187" xfId="18" applyFont="1" applyBorder="1" applyAlignment="1">
      <alignment horizontal="left" vertical="center"/>
    </xf>
    <xf numFmtId="0" fontId="123" fillId="0" borderId="188" xfId="18" applyFont="1" applyBorder="1" applyAlignment="1">
      <alignment horizontal="left" vertical="center"/>
    </xf>
    <xf numFmtId="0" fontId="123" fillId="0" borderId="189" xfId="18" applyFont="1" applyBorder="1" applyAlignment="1">
      <alignment horizontal="left" vertical="center" wrapText="1"/>
    </xf>
    <xf numFmtId="0" fontId="123" fillId="0" borderId="190" xfId="18" applyFont="1" applyBorder="1" applyAlignment="1">
      <alignment horizontal="left" vertical="center" wrapText="1"/>
    </xf>
    <xf numFmtId="0" fontId="123" fillId="0" borderId="191" xfId="18" applyFont="1" applyBorder="1" applyAlignment="1">
      <alignment horizontal="left" vertical="center" wrapText="1"/>
    </xf>
    <xf numFmtId="0" fontId="123" fillId="0" borderId="192" xfId="18" applyFont="1" applyBorder="1" applyAlignment="1">
      <alignment horizontal="left" vertical="center"/>
    </xf>
    <xf numFmtId="0" fontId="123" fillId="0" borderId="193" xfId="18" applyFont="1" applyBorder="1" applyAlignment="1">
      <alignment horizontal="left" vertical="center"/>
    </xf>
    <xf numFmtId="0" fontId="123" fillId="0" borderId="194" xfId="18" applyFont="1" applyBorder="1" applyAlignment="1">
      <alignment horizontal="left" vertical="center"/>
    </xf>
    <xf numFmtId="0" fontId="123" fillId="0" borderId="195" xfId="18" applyFont="1" applyBorder="1" applyAlignment="1">
      <alignment horizontal="left" vertical="top" wrapText="1"/>
    </xf>
    <xf numFmtId="0" fontId="123" fillId="0" borderId="0" xfId="18" applyFont="1" applyAlignment="1">
      <alignment horizontal="left" vertical="top" wrapText="1"/>
    </xf>
    <xf numFmtId="0" fontId="123" fillId="0" borderId="196" xfId="18" applyFont="1" applyBorder="1" applyAlignment="1">
      <alignment horizontal="left" vertical="top" wrapText="1"/>
    </xf>
    <xf numFmtId="0" fontId="45" fillId="0" borderId="160" xfId="18" applyFont="1" applyBorder="1" applyAlignment="1">
      <alignment horizontal="left" vertical="top" wrapText="1"/>
    </xf>
    <xf numFmtId="0" fontId="123" fillId="0" borderId="157" xfId="18" applyFont="1" applyBorder="1" applyAlignment="1">
      <alignment horizontal="left" vertical="top" wrapText="1"/>
    </xf>
    <xf numFmtId="0" fontId="123" fillId="0" borderId="87" xfId="18" applyFont="1" applyBorder="1" applyAlignment="1">
      <alignment horizontal="left" vertical="top" wrapText="1"/>
    </xf>
    <xf numFmtId="0" fontId="123" fillId="0" borderId="107" xfId="18" applyFont="1" applyBorder="1" applyAlignment="1">
      <alignment horizontal="left" vertical="top"/>
    </xf>
    <xf numFmtId="0" fontId="123" fillId="0" borderId="161" xfId="18" applyFont="1" applyBorder="1" applyAlignment="1">
      <alignment horizontal="left" vertical="top"/>
    </xf>
    <xf numFmtId="0" fontId="123" fillId="0" borderId="93" xfId="18" applyFont="1" applyBorder="1" applyAlignment="1">
      <alignment horizontal="left" vertical="top"/>
    </xf>
    <xf numFmtId="0" fontId="114" fillId="0" borderId="160" xfId="18" applyFont="1" applyBorder="1" applyAlignment="1">
      <alignment horizontal="center" vertical="center" wrapText="1"/>
    </xf>
    <xf numFmtId="0" fontId="114" fillId="0" borderId="157" xfId="18" applyFont="1" applyBorder="1" applyAlignment="1">
      <alignment horizontal="center" vertical="center" wrapText="1"/>
    </xf>
    <xf numFmtId="0" fontId="114" fillId="0" borderId="87" xfId="18" applyFont="1" applyBorder="1" applyAlignment="1">
      <alignment horizontal="center" vertical="center" wrapText="1"/>
    </xf>
    <xf numFmtId="0" fontId="110" fillId="0" borderId="160" xfId="18" applyFont="1" applyBorder="1" applyAlignment="1">
      <alignment horizontal="center" vertical="center"/>
    </xf>
    <xf numFmtId="0" fontId="110" fillId="0" borderId="157" xfId="18" applyFont="1" applyBorder="1" applyAlignment="1">
      <alignment horizontal="center" vertical="center"/>
    </xf>
    <xf numFmtId="0" fontId="110" fillId="0" borderId="87" xfId="18" applyFont="1" applyBorder="1" applyAlignment="1">
      <alignment horizontal="center" vertical="center"/>
    </xf>
    <xf numFmtId="0" fontId="121" fillId="0" borderId="160" xfId="18" applyFont="1" applyBorder="1" applyAlignment="1">
      <alignment horizontal="left" vertical="top" wrapText="1"/>
    </xf>
    <xf numFmtId="0" fontId="121" fillId="0" borderId="157" xfId="18" applyFont="1" applyBorder="1" applyAlignment="1">
      <alignment horizontal="left" vertical="top" wrapText="1"/>
    </xf>
    <xf numFmtId="0" fontId="121" fillId="0" borderId="87" xfId="18" applyFont="1" applyBorder="1" applyAlignment="1">
      <alignment horizontal="left" vertical="top" wrapTex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5497">
    <dxf>
      <font>
        <name val="微軟正黑體"/>
        <scheme val="none"/>
      </font>
    </dxf>
    <dxf>
      <font>
        <b/>
      </font>
    </dxf>
    <dxf>
      <numFmt numFmtId="184" formatCode="0.00_ "/>
    </dxf>
    <dxf>
      <alignment horizontal="center" readingOrder="0"/>
    </dxf>
    <dxf>
      <font>
        <name val="微軟正黑體"/>
        <scheme val="none"/>
      </font>
    </dxf>
    <dxf>
      <font>
        <b/>
      </font>
    </dxf>
    <dxf>
      <numFmt numFmtId="184" formatCode="0.00_ "/>
    </dxf>
    <dxf>
      <alignment horizontal="center" readingOrder="0"/>
    </dxf>
    <dxf>
      <font>
        <name val="微軟正黑體"/>
        <scheme val="none"/>
      </font>
    </dxf>
    <dxf>
      <font>
        <b/>
      </font>
    </dxf>
    <dxf>
      <font>
        <condense val="0"/>
        <extend val="0"/>
        <color indexed="12"/>
      </font>
    </dxf>
    <dxf>
      <font>
        <condense val="0"/>
        <extend val="0"/>
        <color indexed="12"/>
      </font>
    </dxf>
    <dxf>
      <font>
        <condense val="0"/>
        <extend val="0"/>
        <color indexed="12"/>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1.34633217592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1.346377893518" createdVersion="6" refreshedVersion="6" minRefreshableVersion="3" recordCount="553">
  <cacheSource type="worksheet">
    <worksheetSource ref="A1:AK2522" sheet="２斷絲.IAD.效率"/>
  </cacheSource>
  <cacheFields count="37">
    <cacheField name="日期" numFmtId="0">
      <sharedItems containsNonDate="0" containsDate="1" containsString="0" containsBlank="1" minDate="2025-02-01T00:00:00" maxDate="2026-06-19T00:00:00" count="23">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9">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6IP2" u="1"/>
        <s v="2F40N1" u="1"/>
        <s v="2F6EJ3" u="1"/>
        <s v="2F28H2" u="1"/>
        <s v="2F28F2" u="1"/>
        <s v="2F40S2" u="1"/>
      </sharedItems>
    </cacheField>
    <cacheField name="字尾" numFmtId="0">
      <sharedItems containsBlank="1" count="3">
        <m/>
        <s v="G"/>
        <s v="K"/>
      </sharedItems>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m/>
        <s v="75/72/2PDR" u="1"/>
        <s v="75/36SDR" u="1"/>
        <s v="75/24/2SDR2" u="1"/>
        <s v="100/72PFR" u="1"/>
        <s v="75/144SDR" u="1"/>
        <s v="75/36HC" u="1"/>
        <s v="75/72FDR" u="1"/>
        <s v="75/72BKR07" u="1"/>
        <s v="150/48/2ODR" u="1"/>
        <s v="150/48BKR95" u="1"/>
        <s v="75/72SCCE" u="1"/>
        <s v="150/48/2SDR2" u="1"/>
      </sharedItems>
    </cacheField>
    <cacheField name="POY" numFmtId="0">
      <sharedItems containsBlank="1" count="46">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n v="0"/>
        <m/>
        <n v="500" u="1"/>
        <n v="750" u="1"/>
      </sharedItems>
    </cacheField>
    <cacheField name="管色" numFmtId="0">
      <sharedItems containsBlank="1" count="45">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紅星"/>
        <m/>
        <s v="白底黑方塊" u="1"/>
        <s v="紅黑條紋" u="1"/>
        <s v="紅黑直條" u="1"/>
        <s v="白黃條紋" u="1"/>
        <s v="白紅星星" u="1"/>
        <s v="白紅十字" u="1"/>
        <s v="藍白十字" u="1"/>
        <s v="白紫三角" u="1"/>
        <s v="白底藍方塊" u="1"/>
        <s v="藍色" u="1"/>
        <s v="白綠條紋" u="1"/>
        <s v="白底紅點" u="1"/>
        <s v="紅底黃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1.461230439818" createdVersion="6" refreshedVersion="6" minRefreshableVersion="3" recordCount="553">
  <cacheSource type="worksheet">
    <worksheetSource ref="A1:AF2503" sheet="２斷絲.IAD.效率"/>
  </cacheSource>
  <cacheFields count="32">
    <cacheField name="日期" numFmtId="0">
      <sharedItems containsNonDate="0" containsDate="1" containsString="0" containsBlank="1" minDate="2025-02-01T00:00:00" maxDate="2026-06-19T00:00:00" count="23">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9">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m/>
        <s v="75/72/2PDR" u="1"/>
        <s v="75/36SDR" u="1"/>
        <s v="75/24/2SDR2" u="1"/>
        <s v="100/72PFR" u="1"/>
        <s v="75/144SDR" u="1"/>
        <s v="75/36HC" u="1"/>
        <s v="75/72FDR" u="1"/>
        <s v="75/72BKR07" u="1"/>
        <s v="150/48/2ODR" u="1"/>
        <s v="150/48BKR95" u="1"/>
        <s v="75/72SCCE" u="1"/>
        <s v="150/48/2SDR2" u="1"/>
      </sharedItems>
    </cacheField>
    <cacheField name="POY" numFmtId="0">
      <sharedItems containsBlank="1" count="46">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n v="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1.461284259261"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42J2"/>
        <s v="2F28C2"/>
        <m/>
        <s v="2F9VH2"/>
        <s v="2F29A2"/>
        <s v="2F28U2"/>
        <s v="2FM4A2"/>
        <s v="2FA07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55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3"/>
    <x v="24"/>
    <x v="4"/>
    <m/>
    <m/>
    <s v="改紡"/>
    <m/>
    <m/>
    <m/>
    <s v="開車"/>
    <m/>
    <n v="21"/>
    <n v="0"/>
    <n v="8060"/>
    <n v="8890"/>
    <n v="37"/>
    <n v="0"/>
    <n v="8330"/>
    <n v="8980"/>
    <n v="5.62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m/>
    <m/>
    <m/>
    <m/>
    <n v="2.8015564202334629"/>
    <n v="7.666666666666667"/>
    <n v="0.99656784188034186"/>
    <n v="95.542500000000004"/>
    <n v="0.95833333333333337"/>
    <n v="0.9166666666666666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m/>
    <m/>
    <m/>
    <s v="停機"/>
    <n v="5.5598455598455603"/>
    <s v="改紡"/>
    <s v=""/>
    <s v=""/>
    <s v=""/>
    <s v=""/>
    <s v="A"/>
    <n v="1"/>
    <s v="N/A"/>
    <s v="CEDIE"/>
    <s v="CEDIE"/>
    <s v="RON"/>
  </r>
  <r>
    <x v="16"/>
    <x v="12"/>
    <x v="15"/>
    <x v="0"/>
    <x v="10"/>
    <x v="13"/>
    <x v="7"/>
    <x v="14"/>
    <x v="2"/>
    <n v="3"/>
    <n v="0"/>
    <n v="8974"/>
    <n v="9080"/>
    <m/>
    <m/>
    <m/>
    <m/>
    <n v="27"/>
    <n v="9"/>
    <n v="8865"/>
    <n v="9259"/>
    <m/>
    <m/>
    <m/>
    <m/>
    <n v="3.0638297872340425"/>
    <n v="10"/>
    <n v="0.98587740384615385"/>
    <n v="90.444999999999993"/>
    <n v="1.25"/>
    <n v="0.875"/>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m/>
    <m/>
    <m/>
    <m/>
    <n v="3.0638297872340425"/>
    <s v="檢修"/>
    <s v=""/>
    <s v=""/>
    <s v=""/>
    <s v=""/>
    <s v="A"/>
    <n v="1"/>
    <s v="JOHNDEL"/>
    <s v="EDISON"/>
    <s v="EDISON"/>
    <s v="JUNJUN"/>
  </r>
  <r>
    <x v="16"/>
    <x v="15"/>
    <x v="22"/>
    <x v="0"/>
    <x v="12"/>
    <x v="15"/>
    <x v="4"/>
    <x v="20"/>
    <x v="2"/>
    <n v="20"/>
    <n v="0"/>
    <n v="9195"/>
    <n v="8753"/>
    <m/>
    <m/>
    <m/>
    <m/>
    <n v="26"/>
    <n v="0"/>
    <n v="8932"/>
    <n v="9020"/>
    <m/>
    <m/>
    <m/>
    <m/>
    <n v="5.161290322580645"/>
    <n v="7.666666666666667"/>
    <n v="1"/>
    <n v="89.75"/>
    <n v="0.95833333333333337"/>
    <n v="0.9583333333333333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m/>
    <m/>
    <m/>
    <m/>
    <n v="5.8299595141700413"/>
    <n v="21.666666666666668"/>
    <n v="1"/>
    <n v="91.35"/>
    <n v="2.7083333333333335"/>
    <n v="2.7083333333333335"/>
    <s v="T"/>
    <n v="1"/>
    <s v="MAR"/>
    <s v="MAMAY"/>
    <s v="MAMAY"/>
    <s v="VIN"/>
  </r>
  <r>
    <x v="16"/>
    <x v="22"/>
    <x v="29"/>
    <x v="2"/>
    <x v="5"/>
    <x v="21"/>
    <x v="5"/>
    <x v="26"/>
    <x v="4"/>
    <m/>
    <m/>
    <s v="改紡"/>
    <m/>
    <m/>
    <m/>
    <s v="改紡"/>
    <m/>
    <n v="0"/>
    <n v="0"/>
    <n v="8520"/>
    <n v="9740"/>
    <m/>
    <m/>
    <m/>
    <m/>
    <n v="5.8775510204081636"/>
    <s v="改紡"/>
    <s v=""/>
    <s v=""/>
    <s v=""/>
    <s v=""/>
    <s v="T"/>
    <n v="1"/>
    <s v="MAR"/>
    <s v="BRYAN"/>
    <s v="BRYAN"/>
    <s v="WILSON"/>
  </r>
  <r>
    <x v="16"/>
    <x v="23"/>
    <x v="27"/>
    <x v="2"/>
    <x v="5"/>
    <x v="19"/>
    <x v="3"/>
    <x v="24"/>
    <x v="4"/>
    <n v="48"/>
    <n v="0"/>
    <n v="8520"/>
    <n v="8520"/>
    <m/>
    <m/>
    <m/>
    <m/>
    <n v="53"/>
    <n v="0"/>
    <n v="8520"/>
    <n v="7870"/>
    <m/>
    <m/>
    <m/>
    <m/>
    <n v="5.625"/>
    <n v="33.666666666666664"/>
    <n v="1"/>
    <n v="83.575000000000003"/>
    <n v="4.208333333333333"/>
    <n v="4.208333333333333"/>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m/>
    <m/>
    <m/>
    <m/>
    <n v="6.6055045871559646"/>
    <n v="8.6666666666666661"/>
    <n v="0.99781650641025643"/>
    <n v="87.05"/>
    <n v="1.0833333333333333"/>
    <n v="0.83333333333333337"/>
    <s v="T"/>
    <n v="2"/>
    <s v="MAR"/>
    <s v="MAMAY"/>
    <s v="MAMAY"/>
    <s v="WILSON"/>
  </r>
  <r>
    <x v="16"/>
    <x v="25"/>
    <x v="20"/>
    <x v="2"/>
    <x v="5"/>
    <x v="10"/>
    <x v="5"/>
    <x v="18"/>
    <x v="4"/>
    <n v="24"/>
    <n v="2"/>
    <n v="7500"/>
    <n v="10000"/>
    <m/>
    <m/>
    <m/>
    <m/>
    <n v="23"/>
    <n v="0"/>
    <n v="7590"/>
    <n v="10000"/>
    <m/>
    <m/>
    <m/>
    <m/>
    <n v="5.8299595141700413"/>
    <n v="15.666666666666666"/>
    <n v="0.99835069444444446"/>
    <n v="87.724999999999994"/>
    <n v="1.9583333333333333"/>
    <n v="1.875"/>
    <s v="T"/>
    <n v="1"/>
    <s v="DENDEN"/>
    <s v="BRYAN"/>
    <s v="BRYAN"/>
    <s v="VIN"/>
  </r>
  <r>
    <x v="16"/>
    <x v="26"/>
    <x v="11"/>
    <x v="2"/>
    <x v="5"/>
    <x v="10"/>
    <x v="5"/>
    <x v="11"/>
    <x v="4"/>
    <n v="53"/>
    <n v="3"/>
    <n v="10000"/>
    <n v="9540"/>
    <m/>
    <m/>
    <m/>
    <m/>
    <n v="21"/>
    <n v="0"/>
    <n v="8700"/>
    <n v="9770"/>
    <m/>
    <m/>
    <m/>
    <m/>
    <n v="5.8299595141700413"/>
    <n v="24.666666666666668"/>
    <n v="0.9975260416666667"/>
    <n v="95.025000000000006"/>
    <n v="3.0833333333333335"/>
    <n v="2.958333333333333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停機"/>
    <m/>
    <m/>
    <m/>
    <s v="停機"/>
    <m/>
    <m/>
    <m/>
    <s v="停機"/>
    <m/>
    <m/>
    <m/>
    <s v="停機"/>
    <m/>
    <n v="1.4090019569471623"/>
    <s v="停機"/>
    <s v=""/>
    <s v=""/>
    <s v=""/>
    <s v=""/>
    <s v="A"/>
    <n v="1"/>
    <s v="KV"/>
    <s v="CEDIE"/>
    <s v="CEDIE"/>
    <s v="RON"/>
  </r>
  <r>
    <x v="17"/>
    <x v="5"/>
    <x v="2"/>
    <x v="0"/>
    <x v="2"/>
    <x v="2"/>
    <x v="1"/>
    <x v="2"/>
    <x v="2"/>
    <m/>
    <m/>
    <m/>
    <m/>
    <m/>
    <m/>
    <m/>
    <m/>
    <m/>
    <m/>
    <m/>
    <m/>
    <m/>
    <m/>
    <m/>
    <m/>
    <n v="2.8015564202334629"/>
    <n v="0"/>
    <s v=""/>
    <s v=""/>
    <n v="0"/>
    <s v=""/>
    <s v="A"/>
    <n v="0.5"/>
    <s v="KV"/>
    <s v="CEDIE"/>
    <s v="CEDIE"/>
    <s v="RON"/>
  </r>
  <r>
    <x v="17"/>
    <x v="6"/>
    <x v="3"/>
    <x v="1"/>
    <x v="3"/>
    <x v="3"/>
    <x v="2"/>
    <x v="3"/>
    <x v="3"/>
    <m/>
    <m/>
    <s v="了機"/>
    <m/>
    <m/>
    <m/>
    <s v="了機"/>
    <m/>
    <m/>
    <m/>
    <s v="了機"/>
    <m/>
    <m/>
    <m/>
    <s v="了機"/>
    <m/>
    <n v="2.4615384615384617"/>
    <s v="了機"/>
    <s v=""/>
    <s v=""/>
    <s v=""/>
    <s v=""/>
    <s v="A"/>
    <n v="1"/>
    <s v="KV"/>
    <s v="CEDIE"/>
    <s v="CEDIE"/>
    <s v="RO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30"/>
    <x v="0"/>
    <x v="16"/>
    <x v="22"/>
    <x v="8"/>
    <x v="27"/>
    <x v="3"/>
    <m/>
    <m/>
    <s v="改紡"/>
    <m/>
    <m/>
    <m/>
    <m/>
    <m/>
    <m/>
    <m/>
    <m/>
    <m/>
    <m/>
    <m/>
    <m/>
    <m/>
    <s v=""/>
    <s v="改紡"/>
    <s v=""/>
    <s v=""/>
    <s v=""/>
    <s v=""/>
    <s v="A"/>
    <n v="1"/>
    <s v="N/A"/>
    <s v="N/A"/>
    <s v="N/A"/>
    <s v="N/A"/>
  </r>
  <r>
    <x v="17"/>
    <x v="10"/>
    <x v="31"/>
    <x v="0"/>
    <x v="17"/>
    <x v="23"/>
    <x v="8"/>
    <x v="28"/>
    <x v="5"/>
    <m/>
    <m/>
    <s v="改紡"/>
    <m/>
    <m/>
    <m/>
    <m/>
    <m/>
    <m/>
    <m/>
    <m/>
    <m/>
    <m/>
    <m/>
    <m/>
    <m/>
    <s v=""/>
    <s v="改紡"/>
    <s v=""/>
    <s v=""/>
    <s v=""/>
    <s v=""/>
    <s v="A"/>
    <n v="1"/>
    <s v="N/A"/>
    <s v="N/A"/>
    <s v="N/A"/>
    <s v="N/A"/>
  </r>
  <r>
    <x v="17"/>
    <x v="11"/>
    <x v="28"/>
    <x v="0"/>
    <x v="15"/>
    <x v="20"/>
    <x v="4"/>
    <x v="25"/>
    <x v="2"/>
    <m/>
    <m/>
    <m/>
    <s v="停機"/>
    <m/>
    <m/>
    <m/>
    <s v="停機"/>
    <m/>
    <m/>
    <m/>
    <s v="停機"/>
    <m/>
    <m/>
    <m/>
    <s v="停機"/>
    <n v="5.5598455598455603"/>
    <n v="0"/>
    <s v=""/>
    <s v=""/>
    <n v="0"/>
    <s v=""/>
    <s v="A"/>
    <n v="1"/>
    <s v="N/A"/>
    <s v="CEDIE"/>
    <s v="CEDIE"/>
    <s v="RON"/>
  </r>
  <r>
    <x v="17"/>
    <x v="12"/>
    <x v="15"/>
    <x v="0"/>
    <x v="10"/>
    <x v="13"/>
    <x v="7"/>
    <x v="14"/>
    <x v="2"/>
    <m/>
    <m/>
    <m/>
    <m/>
    <m/>
    <m/>
    <m/>
    <m/>
    <m/>
    <m/>
    <m/>
    <m/>
    <m/>
    <m/>
    <m/>
    <m/>
    <n v="3.0638297872340425"/>
    <n v="0"/>
    <s v=""/>
    <s v=""/>
    <n v="0"/>
    <s v=""/>
    <s v="A"/>
    <n v="1"/>
    <s v="KV"/>
    <s v="EDISON"/>
    <s v="EDISON"/>
    <s v="JUNJUN"/>
  </r>
  <r>
    <x v="17"/>
    <x v="13"/>
    <x v="0"/>
    <x v="0"/>
    <x v="0"/>
    <x v="0"/>
    <x v="0"/>
    <x v="0"/>
    <x v="0"/>
    <m/>
    <m/>
    <s v="停機"/>
    <m/>
    <m/>
    <m/>
    <s v="停機"/>
    <m/>
    <m/>
    <m/>
    <s v="停機"/>
    <m/>
    <m/>
    <m/>
    <s v="停機"/>
    <m/>
    <s v=""/>
    <s v="停機"/>
    <s v=""/>
    <s v=""/>
    <s v=""/>
    <s v=""/>
    <s v="A"/>
    <n v="1"/>
    <s v="N/A"/>
    <s v="N/A"/>
    <s v="N/A"/>
    <s v="N/A"/>
  </r>
  <r>
    <x v="17"/>
    <x v="14"/>
    <x v="26"/>
    <x v="0"/>
    <x v="14"/>
    <x v="18"/>
    <x v="1"/>
    <x v="23"/>
    <x v="2"/>
    <m/>
    <m/>
    <m/>
    <m/>
    <m/>
    <m/>
    <m/>
    <m/>
    <m/>
    <m/>
    <m/>
    <m/>
    <m/>
    <m/>
    <m/>
    <m/>
    <n v="3.0638297872340425"/>
    <n v="0"/>
    <s v=""/>
    <s v=""/>
    <n v="0"/>
    <s v=""/>
    <s v="A"/>
    <n v="1"/>
    <s v="JOHNDEL"/>
    <s v="EDISON"/>
    <s v="EDISON"/>
    <s v="JUNJUN"/>
  </r>
  <r>
    <x v="17"/>
    <x v="15"/>
    <x v="22"/>
    <x v="0"/>
    <x v="12"/>
    <x v="15"/>
    <x v="4"/>
    <x v="20"/>
    <x v="2"/>
    <m/>
    <m/>
    <m/>
    <m/>
    <m/>
    <m/>
    <m/>
    <m/>
    <m/>
    <m/>
    <m/>
    <m/>
    <m/>
    <m/>
    <m/>
    <m/>
    <n v="5.161290322580645"/>
    <n v="0"/>
    <s v=""/>
    <s v=""/>
    <n v="0"/>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DENDEN"/>
    <s v="JP"/>
    <s v="JP"/>
    <s v="JUNJUN"/>
  </r>
  <r>
    <x v="17"/>
    <x v="20"/>
    <x v="0"/>
    <x v="0"/>
    <x v="0"/>
    <x v="0"/>
    <x v="0"/>
    <x v="0"/>
    <x v="0"/>
    <m/>
    <m/>
    <s v="停機"/>
    <m/>
    <m/>
    <m/>
    <s v="停機"/>
    <m/>
    <m/>
    <m/>
    <s v="停機"/>
    <m/>
    <m/>
    <m/>
    <s v="停機"/>
    <m/>
    <s v=""/>
    <s v="停機"/>
    <s v=""/>
    <s v=""/>
    <s v=""/>
    <s v=""/>
    <s v="J"/>
    <n v="1"/>
    <s v="N/A"/>
    <s v="N/A"/>
    <s v="N/A"/>
    <s v="N/A"/>
  </r>
  <r>
    <x v="17"/>
    <x v="21"/>
    <x v="16"/>
    <x v="2"/>
    <x v="5"/>
    <x v="10"/>
    <x v="5"/>
    <x v="15"/>
    <x v="4"/>
    <m/>
    <m/>
    <m/>
    <m/>
    <m/>
    <m/>
    <m/>
    <m/>
    <m/>
    <m/>
    <m/>
    <m/>
    <m/>
    <m/>
    <m/>
    <m/>
    <n v="5.8299595141700413"/>
    <n v="0"/>
    <s v=""/>
    <s v=""/>
    <n v="0"/>
    <s v=""/>
    <s v="T"/>
    <n v="1"/>
    <s v="MAR"/>
    <s v="MAMAY"/>
    <s v="MAMAY"/>
    <s v="VIN"/>
  </r>
  <r>
    <x v="17"/>
    <x v="22"/>
    <x v="29"/>
    <x v="2"/>
    <x v="5"/>
    <x v="21"/>
    <x v="5"/>
    <x v="26"/>
    <x v="4"/>
    <m/>
    <m/>
    <m/>
    <m/>
    <m/>
    <m/>
    <m/>
    <m/>
    <m/>
    <m/>
    <m/>
    <m/>
    <m/>
    <m/>
    <m/>
    <m/>
    <n v="5.8775510204081636"/>
    <n v="0"/>
    <s v=""/>
    <s v=""/>
    <n v="0"/>
    <s v=""/>
    <s v="T"/>
    <n v="1"/>
    <s v="MAR"/>
    <s v="BRYAN"/>
    <s v="BRYAN"/>
    <s v="WILSON"/>
  </r>
  <r>
    <x v="17"/>
    <x v="23"/>
    <x v="27"/>
    <x v="2"/>
    <x v="5"/>
    <x v="19"/>
    <x v="3"/>
    <x v="24"/>
    <x v="4"/>
    <m/>
    <m/>
    <m/>
    <m/>
    <m/>
    <m/>
    <m/>
    <m/>
    <m/>
    <m/>
    <m/>
    <m/>
    <m/>
    <m/>
    <m/>
    <m/>
    <n v="5.625"/>
    <n v="0"/>
    <s v=""/>
    <s v=""/>
    <n v="0"/>
    <s v=""/>
    <s v="T"/>
    <n v="1"/>
    <s v="N/A"/>
    <s v="MAMAY"/>
    <s v="MAMAY"/>
    <s v="VIN"/>
  </r>
  <r>
    <x v="17"/>
    <x v="24"/>
    <x v="25"/>
    <x v="0"/>
    <x v="13"/>
    <x v="17"/>
    <x v="7"/>
    <x v="22"/>
    <x v="2"/>
    <m/>
    <m/>
    <s v="了機"/>
    <m/>
    <m/>
    <m/>
    <s v="了機"/>
    <m/>
    <m/>
    <m/>
    <s v="了機"/>
    <m/>
    <m/>
    <m/>
    <s v="了機"/>
    <m/>
    <n v="1.5483870967741935"/>
    <s v="了機"/>
    <s v=""/>
    <s v=""/>
    <s v=""/>
    <s v=""/>
    <s v="T"/>
    <n v="2"/>
    <s v="MAR"/>
    <s v="MAMAY"/>
    <s v="MAMAY"/>
    <s v="WILSON"/>
  </r>
  <r>
    <x v="17"/>
    <x v="24"/>
    <x v="23"/>
    <x v="2"/>
    <x v="7"/>
    <x v="16"/>
    <x v="4"/>
    <x v="21"/>
    <x v="4"/>
    <m/>
    <m/>
    <m/>
    <m/>
    <m/>
    <m/>
    <m/>
    <m/>
    <m/>
    <m/>
    <m/>
    <m/>
    <m/>
    <m/>
    <m/>
    <m/>
    <n v="6.6055045871559646"/>
    <n v="0"/>
    <s v=""/>
    <s v=""/>
    <n v="0"/>
    <s v=""/>
    <s v="T"/>
    <n v="2"/>
    <s v="MAR"/>
    <s v="MAMAY"/>
    <s v="MAMAY"/>
    <s v="WILSON"/>
  </r>
  <r>
    <x v="17"/>
    <x v="25"/>
    <x v="20"/>
    <x v="2"/>
    <x v="5"/>
    <x v="10"/>
    <x v="5"/>
    <x v="18"/>
    <x v="4"/>
    <m/>
    <m/>
    <m/>
    <m/>
    <m/>
    <m/>
    <m/>
    <m/>
    <m/>
    <m/>
    <m/>
    <m/>
    <m/>
    <m/>
    <m/>
    <m/>
    <n v="5.8299595141700413"/>
    <n v="0"/>
    <s v=""/>
    <s v=""/>
    <n v="0"/>
    <s v=""/>
    <s v="T"/>
    <n v="1"/>
    <s v="DENDEN"/>
    <s v="BRYAN"/>
    <s v="BRYAN"/>
    <s v="VIN"/>
  </r>
  <r>
    <x v="17"/>
    <x v="26"/>
    <x v="11"/>
    <x v="2"/>
    <x v="5"/>
    <x v="10"/>
    <x v="5"/>
    <x v="11"/>
    <x v="4"/>
    <m/>
    <m/>
    <m/>
    <m/>
    <m/>
    <m/>
    <m/>
    <m/>
    <m/>
    <m/>
    <m/>
    <m/>
    <m/>
    <m/>
    <m/>
    <m/>
    <n v="5.8299595141700413"/>
    <n v="0"/>
    <s v=""/>
    <s v=""/>
    <n v="0"/>
    <s v=""/>
    <s v="T"/>
    <n v="1"/>
    <s v="DENDEN"/>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29"/>
    <x v="24"/>
    <x v="0"/>
    <x v="18"/>
    <x v="24"/>
    <x v="9"/>
    <x v="29"/>
    <x v="6"/>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count="55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3"/>
    <s v="棕色"/>
    <n v="5.5"/>
    <m/>
    <m/>
    <s v="改紡"/>
    <m/>
    <m/>
    <m/>
    <s v="開車"/>
    <m/>
    <n v="21"/>
    <n v="0"/>
    <n v="8060"/>
    <n v="8890"/>
    <n v="37"/>
    <n v="0"/>
    <n v="8330"/>
    <n v="8980"/>
    <n v="5.62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3"/>
    <s v="棕色"/>
    <n v="5.5"/>
    <n v="48"/>
    <n v="0"/>
    <n v="8520"/>
    <n v="8520"/>
    <m/>
    <m/>
    <m/>
    <m/>
    <n v="53"/>
    <n v="0"/>
    <n v="8520"/>
    <n v="7870"/>
    <n v="62"/>
    <n v="0"/>
    <n v="8060"/>
    <n v="8150"/>
    <n v="5.62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停機"/>
    <m/>
    <m/>
    <m/>
    <s v="停機"/>
    <m/>
    <m/>
    <m/>
    <s v="停機"/>
    <m/>
    <m/>
    <m/>
    <s v="停機"/>
    <m/>
    <n v="1.4090019569471623"/>
    <s v="停機"/>
    <s v=""/>
    <s v=""/>
    <s v=""/>
    <s v=""/>
    <s v="A"/>
  </r>
  <r>
    <x v="17"/>
    <x v="5"/>
    <x v="2"/>
    <m/>
    <x v="2"/>
    <x v="2"/>
    <x v="1"/>
    <s v="白底藍三角"/>
    <n v="5"/>
    <m/>
    <m/>
    <m/>
    <m/>
    <m/>
    <m/>
    <m/>
    <m/>
    <m/>
    <m/>
    <m/>
    <m/>
    <m/>
    <m/>
    <m/>
    <m/>
    <n v="2.8015564202334629"/>
    <n v="0"/>
    <s v=""/>
    <s v=""/>
    <n v="0"/>
    <s v=""/>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30"/>
    <m/>
    <x v="16"/>
    <x v="22"/>
    <x v="8"/>
    <s v="白綠方塊"/>
    <n v="2"/>
    <m/>
    <m/>
    <s v="改紡"/>
    <m/>
    <m/>
    <m/>
    <m/>
    <m/>
    <m/>
    <m/>
    <m/>
    <m/>
    <m/>
    <m/>
    <m/>
    <m/>
    <s v=""/>
    <s v="改紡"/>
    <s v=""/>
    <s v=""/>
    <s v=""/>
    <s v=""/>
    <s v="A"/>
  </r>
  <r>
    <x v="17"/>
    <x v="10"/>
    <x v="31"/>
    <m/>
    <x v="17"/>
    <x v="23"/>
    <x v="8"/>
    <s v="白紅星"/>
    <n v="3"/>
    <m/>
    <m/>
    <s v="改紡"/>
    <m/>
    <m/>
    <m/>
    <m/>
    <m/>
    <m/>
    <m/>
    <m/>
    <m/>
    <m/>
    <m/>
    <m/>
    <m/>
    <s v=""/>
    <s v="改紡"/>
    <s v=""/>
    <s v=""/>
    <s v=""/>
    <s v=""/>
    <s v="A"/>
  </r>
  <r>
    <x v="17"/>
    <x v="11"/>
    <x v="28"/>
    <m/>
    <x v="15"/>
    <x v="20"/>
    <x v="4"/>
    <s v="黃色"/>
    <n v="5"/>
    <m/>
    <m/>
    <m/>
    <s v="停機"/>
    <m/>
    <m/>
    <m/>
    <s v="停機"/>
    <m/>
    <m/>
    <m/>
    <s v="停機"/>
    <m/>
    <m/>
    <m/>
    <s v="停機"/>
    <n v="5.5598455598455603"/>
    <n v="0"/>
    <s v=""/>
    <s v=""/>
    <n v="0"/>
    <s v=""/>
    <s v="A"/>
  </r>
  <r>
    <x v="17"/>
    <x v="12"/>
    <x v="15"/>
    <m/>
    <x v="10"/>
    <x v="13"/>
    <x v="7"/>
    <s v="藍底白十字"/>
    <n v="5"/>
    <m/>
    <m/>
    <m/>
    <m/>
    <m/>
    <m/>
    <m/>
    <m/>
    <m/>
    <m/>
    <m/>
    <m/>
    <m/>
    <m/>
    <m/>
    <m/>
    <n v="3.0638297872340425"/>
    <n v="0"/>
    <s v=""/>
    <s v=""/>
    <n v="0"/>
    <s v=""/>
    <s v="A"/>
  </r>
  <r>
    <x v="17"/>
    <x v="13"/>
    <x v="0"/>
    <m/>
    <x v="0"/>
    <x v="0"/>
    <x v="0"/>
    <s v=""/>
    <s v=""/>
    <m/>
    <m/>
    <s v="停機"/>
    <m/>
    <m/>
    <m/>
    <s v="停機"/>
    <m/>
    <m/>
    <m/>
    <s v="停機"/>
    <m/>
    <m/>
    <m/>
    <s v="停機"/>
    <m/>
    <s v=""/>
    <s v="停機"/>
    <s v=""/>
    <s v=""/>
    <s v=""/>
    <s v=""/>
    <s v="A"/>
  </r>
  <r>
    <x v="17"/>
    <x v="14"/>
    <x v="26"/>
    <m/>
    <x v="14"/>
    <x v="18"/>
    <x v="1"/>
    <s v="綠藍三角"/>
    <n v="5"/>
    <m/>
    <m/>
    <m/>
    <m/>
    <m/>
    <m/>
    <m/>
    <m/>
    <m/>
    <m/>
    <m/>
    <m/>
    <m/>
    <m/>
    <m/>
    <m/>
    <n v="3.0638297872340425"/>
    <n v="0"/>
    <s v=""/>
    <s v=""/>
    <n v="0"/>
    <s v=""/>
    <s v="A"/>
  </r>
  <r>
    <x v="17"/>
    <x v="15"/>
    <x v="22"/>
    <m/>
    <x v="12"/>
    <x v="15"/>
    <x v="4"/>
    <s v="白底紅三角"/>
    <n v="5"/>
    <m/>
    <m/>
    <m/>
    <m/>
    <m/>
    <m/>
    <m/>
    <m/>
    <m/>
    <m/>
    <m/>
    <m/>
    <m/>
    <m/>
    <m/>
    <m/>
    <n v="5.161290322580645"/>
    <n v="0"/>
    <s v=""/>
    <s v=""/>
    <n v="0"/>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m/>
    <m/>
    <m/>
    <m/>
    <m/>
    <m/>
    <m/>
    <m/>
    <m/>
    <m/>
    <m/>
    <m/>
    <m/>
    <m/>
    <m/>
    <m/>
    <n v="5.8299595141700413"/>
    <n v="0"/>
    <s v=""/>
    <s v=""/>
    <n v="0"/>
    <s v=""/>
    <s v="T"/>
  </r>
  <r>
    <x v="17"/>
    <x v="22"/>
    <x v="29"/>
    <s v="K"/>
    <x v="5"/>
    <x v="21"/>
    <x v="5"/>
    <s v="白桔方塊"/>
    <n v="5.5"/>
    <m/>
    <m/>
    <m/>
    <m/>
    <m/>
    <m/>
    <m/>
    <m/>
    <m/>
    <m/>
    <m/>
    <m/>
    <m/>
    <m/>
    <m/>
    <m/>
    <n v="5.8775510204081636"/>
    <n v="0"/>
    <s v=""/>
    <s v=""/>
    <n v="0"/>
    <s v=""/>
    <s v="T"/>
  </r>
  <r>
    <x v="17"/>
    <x v="23"/>
    <x v="27"/>
    <s v="K"/>
    <x v="5"/>
    <x v="19"/>
    <x v="3"/>
    <s v="棕色"/>
    <n v="5.5"/>
    <m/>
    <m/>
    <m/>
    <m/>
    <m/>
    <m/>
    <m/>
    <m/>
    <m/>
    <m/>
    <m/>
    <m/>
    <m/>
    <m/>
    <m/>
    <m/>
    <n v="5.625"/>
    <n v="0"/>
    <s v=""/>
    <s v=""/>
    <n v="0"/>
    <s v=""/>
    <s v="T"/>
  </r>
  <r>
    <x v="17"/>
    <x v="24"/>
    <x v="25"/>
    <m/>
    <x v="13"/>
    <x v="17"/>
    <x v="7"/>
    <s v="白底紫十字"/>
    <n v="5"/>
    <m/>
    <m/>
    <s v="了機"/>
    <m/>
    <m/>
    <m/>
    <s v="了機"/>
    <m/>
    <m/>
    <m/>
    <s v="了機"/>
    <m/>
    <m/>
    <m/>
    <s v="了機"/>
    <m/>
    <n v="1.5483870967741935"/>
    <s v="了機"/>
    <s v=""/>
    <s v=""/>
    <s v=""/>
    <s v=""/>
    <s v="T"/>
  </r>
  <r>
    <x v="17"/>
    <x v="24"/>
    <x v="23"/>
    <s v="K"/>
    <x v="7"/>
    <x v="16"/>
    <x v="4"/>
    <s v="白紅條紋"/>
    <n v="5.5"/>
    <m/>
    <m/>
    <m/>
    <m/>
    <m/>
    <m/>
    <m/>
    <m/>
    <m/>
    <m/>
    <m/>
    <m/>
    <m/>
    <m/>
    <m/>
    <m/>
    <n v="6.6055045871559646"/>
    <n v="0"/>
    <s v=""/>
    <s v=""/>
    <n v="0"/>
    <s v=""/>
    <s v="T"/>
  </r>
  <r>
    <x v="17"/>
    <x v="25"/>
    <x v="20"/>
    <s v="K"/>
    <x v="5"/>
    <x v="10"/>
    <x v="5"/>
    <s v="白底黑點"/>
    <n v="5.5"/>
    <m/>
    <m/>
    <m/>
    <m/>
    <m/>
    <m/>
    <m/>
    <m/>
    <m/>
    <m/>
    <m/>
    <m/>
    <m/>
    <m/>
    <m/>
    <m/>
    <n v="5.8299595141700413"/>
    <n v="0"/>
    <s v=""/>
    <s v=""/>
    <n v="0"/>
    <s v=""/>
    <s v="T"/>
  </r>
  <r>
    <x v="17"/>
    <x v="26"/>
    <x v="11"/>
    <s v="K"/>
    <x v="5"/>
    <x v="10"/>
    <x v="5"/>
    <s v="黃綠條紋"/>
    <n v="5.5"/>
    <m/>
    <m/>
    <m/>
    <m/>
    <m/>
    <m/>
    <m/>
    <m/>
    <m/>
    <m/>
    <m/>
    <m/>
    <m/>
    <m/>
    <m/>
    <m/>
    <n v="5.8299595141700413"/>
    <n v="0"/>
    <s v=""/>
    <s v=""/>
    <n v="0"/>
    <s v=""/>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29"/>
    <x v="24"/>
    <m/>
    <x v="18"/>
    <x v="24"/>
    <x v="9"/>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樞紐分析表1" cacheId="5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27" firstHeaderRow="1" firstDataRow="6" firstDataCol="1"/>
  <pivotFields count="32">
    <pivotField axis="axisRow" compact="0" numFmtId="180" outline="0" subtotalTop="0" showAll="0" includeNewItemsInFilter="1" sortType="ascending" rankBy="0">
      <items count="24">
        <item m="1" x="22"/>
        <item m="1" x="20"/>
        <item m="1" x="19"/>
        <item m="1" x="21"/>
        <item x="0"/>
        <item x="1"/>
        <item x="2"/>
        <item x="3"/>
        <item x="4"/>
        <item x="5"/>
        <item x="6"/>
        <item x="7"/>
        <item x="8"/>
        <item x="9"/>
        <item x="10"/>
        <item x="11"/>
        <item x="12"/>
        <item x="13"/>
        <item x="14"/>
        <item x="15"/>
        <item x="16"/>
        <item x="17"/>
        <item h="1" x="18"/>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9">
        <item h="1" x="24"/>
        <item x="13"/>
        <item x="0"/>
        <item m="1" x="44"/>
        <item m="1" x="43"/>
        <item m="1" x="57"/>
        <item m="1" x="35"/>
        <item m="1" x="36"/>
        <item m="1" x="34"/>
        <item m="1" x="47"/>
        <item m="1" x="49"/>
        <item m="1" x="40"/>
        <item m="1" x="58"/>
        <item m="1" x="54"/>
        <item m="1" x="37"/>
        <item m="1" x="55"/>
        <item m="1" x="53"/>
        <item m="1" x="33"/>
        <item m="1" x="56"/>
        <item m="1" x="46"/>
        <item m="1" x="41"/>
        <item m="1" x="45"/>
        <item m="1" x="50"/>
        <item m="1" x="51"/>
        <item m="1" x="39"/>
        <item h="1" m="1" x="38"/>
        <item m="1" x="42"/>
        <item m="1" x="52"/>
        <item x="1"/>
        <item x="2"/>
        <item x="3"/>
        <item x="4"/>
        <item x="5"/>
        <item x="6"/>
        <item x="7"/>
        <item x="8"/>
        <item x="9"/>
        <item x="10"/>
        <item x="11"/>
        <item x="12"/>
        <item m="1" x="32"/>
        <item x="14"/>
        <item x="15"/>
        <item x="16"/>
        <item x="17"/>
        <item x="18"/>
        <item x="19"/>
        <item m="1" x="48"/>
        <item x="20"/>
        <item x="21"/>
        <item x="22"/>
        <item x="23"/>
        <item x="25"/>
        <item x="26"/>
        <item x="27"/>
        <item x="28"/>
        <item x="29"/>
        <item x="30"/>
        <item x="31"/>
      </items>
    </pivotField>
    <pivotField compact="0" outline="0" subtotalTop="0" showAll="0" includeNewItemsInFilter="1"/>
    <pivotField axis="axisCol" compact="0" outline="0" subtotalTop="0" showAll="0" includeNewItemsInFilter="1" defaultSubtotal="0">
      <items count="31">
        <item x="0"/>
        <item x="18"/>
        <item m="1" x="29"/>
        <item m="1" x="22"/>
        <item x="4"/>
        <item m="1" x="28"/>
        <item m="1" x="30"/>
        <item m="1" x="24"/>
        <item m="1" x="23"/>
        <item m="1" x="25"/>
        <item x="10"/>
        <item m="1" x="19"/>
        <item m="1" x="20"/>
        <item m="1" x="27"/>
        <item m="1" x="26"/>
        <item m="1" x="21"/>
        <item x="5"/>
        <item x="7"/>
        <item x="1"/>
        <item x="2"/>
        <item x="3"/>
        <item x="6"/>
        <item x="8"/>
        <item x="9"/>
        <item x="11"/>
        <item x="12"/>
        <item x="13"/>
        <item x="14"/>
        <item x="15"/>
        <item x="16"/>
        <item x="17"/>
      </items>
    </pivotField>
    <pivotField axis="axisCol" compact="0" outline="0" subtotalTop="0" showAll="0" includeNewItemsInFilter="1" defaultSubtotal="0">
      <items count="46">
        <item x="0"/>
        <item x="24"/>
        <item m="1" x="39"/>
        <item m="1" x="43"/>
        <item m="1" x="36"/>
        <item m="1" x="25"/>
        <item m="1" x="26"/>
        <item m="1" x="34"/>
        <item m="1" x="41"/>
        <item m="1" x="32"/>
        <item m="1" x="28"/>
        <item m="1" x="30"/>
        <item m="1" x="29"/>
        <item m="1" x="31"/>
        <item m="1" x="37"/>
        <item m="1" x="27"/>
        <item m="1" x="44"/>
        <item m="1" x="42"/>
        <item m="1" x="38"/>
        <item m="1" x="33"/>
        <item m="1" x="35"/>
        <item m="1" x="45"/>
        <item m="1" x="40"/>
        <item x="1"/>
        <item x="2"/>
        <item x="3"/>
        <item x="4"/>
        <item x="5"/>
        <item x="6"/>
        <item x="7"/>
        <item x="8"/>
        <item x="9"/>
        <item x="10"/>
        <item x="11"/>
        <item x="12"/>
        <item x="13"/>
        <item x="14"/>
        <item x="15"/>
        <item x="16"/>
        <item x="17"/>
        <item x="18"/>
        <item x="19"/>
        <item x="20"/>
        <item x="21"/>
        <item x="22"/>
        <item x="23"/>
      </items>
    </pivotField>
    <pivotField axis="axisCol" compact="0" outline="0" subtotalTop="0" showAll="0" includeNewItemsInFilter="1">
      <items count="13">
        <item x="0"/>
        <item x="9"/>
        <item m="1" x="10"/>
        <item x="1"/>
        <item x="7"/>
        <item m="1" x="11"/>
        <item x="4"/>
        <item x="3"/>
        <item x="2"/>
        <item x="5"/>
        <item x="6"/>
        <item x="8"/>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9">
    <i>
      <x v="4"/>
    </i>
    <i>
      <x v="5"/>
    </i>
    <i>
      <x v="6"/>
    </i>
    <i>
      <x v="7"/>
    </i>
    <i>
      <x v="8"/>
    </i>
    <i>
      <x v="9"/>
    </i>
    <i>
      <x v="10"/>
    </i>
    <i>
      <x v="11"/>
    </i>
    <i>
      <x v="12"/>
    </i>
    <i>
      <x v="13"/>
    </i>
    <i>
      <x v="14"/>
    </i>
    <i>
      <x v="15"/>
    </i>
    <i>
      <x v="16"/>
    </i>
    <i>
      <x v="17"/>
    </i>
    <i>
      <x v="18"/>
    </i>
    <i>
      <x v="19"/>
    </i>
    <i>
      <x v="20"/>
    </i>
    <i>
      <x v="21"/>
    </i>
    <i t="grand">
      <x/>
    </i>
  </rowItems>
  <colFields count="5">
    <field x="1"/>
    <field x="2"/>
    <field x="4"/>
    <field x="5"/>
    <field x="6"/>
  </colFields>
  <colItems count="53">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r="1">
      <x v="57"/>
      <x v="29"/>
      <x v="44"/>
      <x v="11"/>
    </i>
    <i>
      <x v="10"/>
      <x v="2"/>
      <x/>
      <x/>
      <x/>
    </i>
    <i r="1">
      <x v="58"/>
      <x v="30"/>
      <x v="45"/>
      <x v="11"/>
    </i>
    <i>
      <x v="11"/>
      <x v="2"/>
      <x/>
      <x/>
      <x/>
    </i>
    <i r="1">
      <x v="55"/>
      <x v="28"/>
      <x v="42"/>
      <x v="6"/>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r="1">
      <x v="56"/>
      <x v="16"/>
      <x v="43"/>
      <x v="9"/>
    </i>
    <i>
      <x v="33"/>
      <x v="2"/>
      <x/>
      <x/>
      <x/>
    </i>
    <i r="1">
      <x v="33"/>
      <x v="16"/>
      <x v="28"/>
      <x v="7"/>
    </i>
    <i r="1">
      <x v="34"/>
      <x v="16"/>
      <x v="28"/>
      <x v="7"/>
    </i>
    <i r="1">
      <x v="54"/>
      <x v="16"/>
      <x v="41"/>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的斷絲(H)" fld="29" subtotal="average" baseField="0" baseItem="0"/>
  </dataFields>
  <formats count="4">
    <format dxfId="740">
      <pivotArea type="all" outline="0" fieldPosition="0"/>
    </format>
    <format dxfId="739">
      <pivotArea type="all" dataOnly="0" outline="0" fieldPosition="0"/>
    </format>
    <format dxfId="738">
      <pivotArea type="all" dataOnly="0" outline="0" fieldPosition="0"/>
    </format>
    <format dxfId="737">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56"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23"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h="1" x="2"/>
        <item m="1" x="11"/>
        <item m="1" x="20"/>
        <item m="1" x="14"/>
        <item m="1" x="10"/>
        <item m="1" x="19"/>
        <item m="1" x="15"/>
        <item m="1" x="13"/>
        <item m="1" x="22"/>
        <item m="1" x="12"/>
        <item m="1" x="8"/>
        <item m="1" x="18"/>
        <item m="1" x="16"/>
        <item m="1" x="17"/>
        <item m="1" x="21"/>
        <item m="1" x="9"/>
        <item x="0"/>
        <item x="1"/>
        <item x="3"/>
        <item x="4"/>
        <item x="5"/>
        <item x="6"/>
        <item x="7"/>
      </items>
    </pivotField>
    <pivotField axis="axisCol" showAll="0" defaultSubtotal="0">
      <items count="3">
        <item x="1"/>
        <item x="0"/>
        <item x="2"/>
      </items>
    </pivotField>
    <pivotField showAll="0"/>
    <pivotField showAll="0"/>
    <pivotField axis="axisCol" showAll="0">
      <items count="8">
        <item x="1"/>
        <item x="3"/>
        <item m="1" x="4"/>
        <item m="1" x="5"/>
        <item x="0"/>
        <item m="1" x="6"/>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7">
    <i>
      <x v="186"/>
    </i>
    <i>
      <x v="187"/>
    </i>
    <i>
      <x v="188"/>
    </i>
    <i>
      <x v="189"/>
    </i>
    <i>
      <x v="190"/>
    </i>
    <i>
      <x v="191"/>
    </i>
    <i>
      <x v="192"/>
    </i>
    <i>
      <x v="195"/>
    </i>
    <i>
      <x v="196"/>
    </i>
    <i>
      <x v="197"/>
    </i>
    <i>
      <x v="198"/>
    </i>
    <i>
      <x v="199"/>
    </i>
    <i>
      <x v="200"/>
    </i>
    <i>
      <x v="201"/>
    </i>
    <i>
      <x v="202"/>
    </i>
    <i>
      <x v="203"/>
    </i>
    <i t="grand">
      <x/>
    </i>
  </rowItems>
  <colFields count="3">
    <field x="3"/>
    <field x="4"/>
    <field x="7"/>
  </colFields>
  <colItems count="8">
    <i>
      <x v="16"/>
      <x v="1"/>
      <x v="4"/>
    </i>
    <i>
      <x v="17"/>
      <x v="1"/>
      <x v="4"/>
    </i>
    <i>
      <x v="18"/>
      <x/>
      <x v="4"/>
    </i>
    <i>
      <x v="19"/>
      <x v="1"/>
      <x v="4"/>
    </i>
    <i>
      <x v="20"/>
      <x v="1"/>
      <x v="4"/>
    </i>
    <i>
      <x v="21"/>
      <x v="2"/>
      <x v="6"/>
    </i>
    <i>
      <x v="22"/>
      <x/>
      <x v="1"/>
    </i>
    <i t="grand">
      <x/>
    </i>
  </colItems>
  <dataFields count="1">
    <dataField name="加總 - 實際產量" fld="21" baseField="0" baseItem="0"/>
  </dataFields>
  <formats count="2">
    <format dxfId="736">
      <pivotArea type="all" dataOnly="0" outline="0" fieldPosition="0"/>
    </format>
    <format dxfId="735">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31"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734">
      <pivotArea type="all" dataOnly="0" outline="0" fieldPosition="0"/>
    </format>
    <format dxfId="733">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42"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23">
        <item h="1" x="18"/>
        <item h="1" m="1" x="21"/>
        <item h="1" m="1" x="19"/>
        <item h="1" m="1" x="20"/>
        <item h="1" m="1" x="22"/>
        <item h="1" x="0"/>
        <item h="1" x="1"/>
        <item h="1" x="2"/>
        <item h="1" x="3"/>
        <item h="1" x="4"/>
        <item h="1" x="5"/>
        <item h="1" x="6"/>
        <item h="1" x="7"/>
        <item h="1" x="8"/>
        <item h="1" x="9"/>
        <item h="1" x="10"/>
        <item h="1" x="11"/>
        <item h="1" x="12"/>
        <item h="1" x="13"/>
        <item h="1" x="14"/>
        <item h="1" x="15"/>
        <item h="1" x="16"/>
        <item x="17"/>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9">
        <item h="1" x="24"/>
        <item x="13"/>
        <item x="0"/>
        <item m="1" x="52"/>
        <item m="1" x="56"/>
        <item m="1" x="32"/>
        <item m="1" x="46"/>
        <item m="1" x="51"/>
        <item m="1" x="42"/>
        <item m="1" x="48"/>
        <item m="1" x="40"/>
        <item m="1" x="54"/>
        <item m="1" x="41"/>
        <item m="1" x="35"/>
        <item m="1" x="37"/>
        <item m="1" x="34"/>
        <item m="1" x="57"/>
        <item m="1" x="55"/>
        <item m="1" x="50"/>
        <item m="1" x="39"/>
        <item m="1" x="43"/>
        <item m="1" x="58"/>
        <item m="1" x="44"/>
        <item m="1" x="49"/>
        <item m="1" x="38"/>
        <item m="1" x="36"/>
        <item m="1" x="33"/>
        <item m="1" x="47"/>
        <item x="1"/>
        <item x="2"/>
        <item x="3"/>
        <item x="4"/>
        <item x="5"/>
        <item x="6"/>
        <item x="7"/>
        <item x="8"/>
        <item x="9"/>
        <item x="10"/>
        <item x="11"/>
        <item x="12"/>
        <item m="1" x="45"/>
        <item x="14"/>
        <item x="15"/>
        <item x="16"/>
        <item x="17"/>
        <item x="18"/>
        <item x="19"/>
        <item m="1" x="53"/>
        <item x="20"/>
        <item x="21"/>
        <item x="22"/>
        <item x="23"/>
        <item x="25"/>
        <item x="26"/>
        <item x="27"/>
        <item x="28"/>
        <item x="29"/>
        <item x="30"/>
        <item x="31"/>
      </items>
    </pivotField>
    <pivotField axis="axisCol" outline="0" showAll="0" includeNewItemsInFilter="1" defaultSubtotal="0">
      <items count="3">
        <item x="0"/>
        <item x="2"/>
        <item x="1"/>
      </items>
    </pivotField>
    <pivotField axis="axisCol" showAll="0" includeNewItemsInFilter="1" defaultSubtotal="0">
      <items count="31">
        <item x="0"/>
        <item x="18"/>
        <item m="1" x="29"/>
        <item m="1" x="22"/>
        <item x="4"/>
        <item m="1" x="28"/>
        <item m="1" x="30"/>
        <item m="1" x="24"/>
        <item m="1" x="23"/>
        <item m="1" x="25"/>
        <item x="10"/>
        <item m="1" x="19"/>
        <item m="1" x="20"/>
        <item m="1" x="27"/>
        <item m="1" x="26"/>
        <item m="1" x="21"/>
        <item x="5"/>
        <item x="7"/>
        <item x="1"/>
        <item x="2"/>
        <item x="3"/>
        <item x="6"/>
        <item x="8"/>
        <item x="9"/>
        <item x="11"/>
        <item x="12"/>
        <item x="13"/>
        <item x="14"/>
        <item x="15"/>
        <item x="16"/>
        <item x="17"/>
      </items>
    </pivotField>
    <pivotField axis="axisCol" showAll="0" includeNewItemsInFilter="1" defaultSubtotal="0">
      <items count="46">
        <item x="0"/>
        <item x="24"/>
        <item m="1" x="39"/>
        <item m="1" x="43"/>
        <item m="1" x="36"/>
        <item m="1" x="25"/>
        <item m="1" x="26"/>
        <item m="1" x="34"/>
        <item m="1" x="41"/>
        <item m="1" x="32"/>
        <item m="1" x="28"/>
        <item m="1" x="30"/>
        <item m="1" x="29"/>
        <item m="1" x="31"/>
        <item m="1" x="37"/>
        <item m="1" x="27"/>
        <item m="1" x="44"/>
        <item m="1" x="42"/>
        <item m="1" x="38"/>
        <item m="1" x="33"/>
        <item m="1" x="35"/>
        <item m="1" x="45"/>
        <item m="1" x="40"/>
        <item x="1"/>
        <item x="2"/>
        <item x="3"/>
        <item x="4"/>
        <item x="5"/>
        <item x="6"/>
        <item x="7"/>
        <item x="8"/>
        <item x="9"/>
        <item x="10"/>
        <item x="11"/>
        <item x="12"/>
        <item x="13"/>
        <item x="14"/>
        <item x="15"/>
        <item x="16"/>
        <item x="17"/>
        <item x="18"/>
        <item x="19"/>
        <item x="20"/>
        <item x="21"/>
        <item x="22"/>
        <item x="23"/>
      </items>
    </pivotField>
    <pivotField axis="axisCol" showAll="0" includeNewItemsInFilter="1" defaultSubtotal="0">
      <items count="12">
        <item x="0"/>
        <item x="9"/>
        <item m="1" x="10"/>
        <item x="1"/>
        <item x="7"/>
        <item m="1" x="11"/>
        <item x="4"/>
        <item x="3"/>
        <item x="2"/>
        <item x="5"/>
        <item x="6"/>
        <item x="8"/>
      </items>
    </pivotField>
    <pivotField axis="axisCol" showAll="0" includeNewItemsInFilter="1" defaultSubtotal="0">
      <items count="45">
        <item x="0"/>
        <item x="29"/>
        <item x="11"/>
        <item x="25"/>
        <item m="1" x="35"/>
        <item m="1" x="39"/>
        <item x="4"/>
        <item m="1" x="38"/>
        <item m="1" x="33"/>
        <item m="1" x="40"/>
        <item x="21"/>
        <item m="1" x="37"/>
        <item x="8"/>
        <item m="1" x="30"/>
        <item x="3"/>
        <item m="1" x="44"/>
        <item m="1" x="31"/>
        <item m="1" x="34"/>
        <item x="5"/>
        <item m="1" x="43"/>
        <item m="1" x="42"/>
        <item m="1" x="32"/>
        <item x="26"/>
        <item m="1" x="36"/>
        <item m="1" x="41"/>
        <item x="10"/>
        <item x="1"/>
        <item x="2"/>
        <item x="6"/>
        <item x="7"/>
        <item x="9"/>
        <item x="12"/>
        <item x="13"/>
        <item x="14"/>
        <item x="15"/>
        <item x="16"/>
        <item x="17"/>
        <item x="18"/>
        <item x="19"/>
        <item x="20"/>
        <item x="22"/>
        <item x="23"/>
        <item x="24"/>
        <item x="27"/>
        <item x="28"/>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57"/>
      <x/>
      <x v="29"/>
      <x v="43"/>
      <x v="44"/>
      <x v="11"/>
      <x v="2"/>
    </i>
    <i>
      <x v="20"/>
      <x v="58"/>
      <x/>
      <x v="30"/>
      <x v="44"/>
      <x v="45"/>
      <x v="11"/>
      <x v="9"/>
    </i>
    <i>
      <x v="21"/>
      <x v="55"/>
      <x/>
      <x v="28"/>
      <x v="3"/>
      <x v="42"/>
      <x v="6"/>
      <x v="4"/>
    </i>
    <i>
      <x v="22"/>
      <x v="42"/>
      <x/>
      <x v="10"/>
      <x v="33"/>
      <x v="35"/>
      <x v="4"/>
      <x v="4"/>
    </i>
    <i>
      <x v="23"/>
      <x v="2"/>
      <x/>
      <x/>
      <x/>
      <x/>
      <x/>
      <x/>
    </i>
    <i>
      <x v="24"/>
      <x v="53"/>
      <x/>
      <x v="27"/>
      <x v="41"/>
      <x v="40"/>
      <x v="3"/>
      <x v="4"/>
    </i>
    <i>
      <x v="25"/>
      <x v="50"/>
      <x/>
      <x v="25"/>
      <x v="39"/>
      <x v="37"/>
      <x v="6"/>
      <x v="4"/>
    </i>
    <i>
      <x v="26"/>
      <x v="2"/>
      <x/>
      <x/>
      <x/>
      <x/>
      <x/>
      <x/>
    </i>
    <i>
      <x v="27"/>
      <x v="2"/>
      <x/>
      <x/>
      <x/>
      <x/>
      <x/>
      <x/>
    </i>
    <i>
      <x v="28"/>
      <x v="2"/>
      <x/>
      <x/>
      <x/>
      <x/>
      <x/>
      <x/>
    </i>
    <i>
      <x v="29"/>
      <x v="45"/>
      <x v="1"/>
      <x v="16"/>
      <x v="36"/>
      <x v="36"/>
      <x v="3"/>
      <x v="5"/>
    </i>
    <i>
      <x v="30"/>
      <x v="2"/>
      <x/>
      <x/>
      <x/>
      <x/>
      <x/>
      <x/>
    </i>
    <i>
      <x v="31"/>
      <x v="43"/>
      <x v="1"/>
      <x v="16"/>
      <x v="34"/>
      <x v="32"/>
      <x v="9"/>
      <x v="5"/>
    </i>
    <i>
      <x v="32"/>
      <x v="56"/>
      <x v="1"/>
      <x v="16"/>
      <x v="22"/>
      <x v="43"/>
      <x v="9"/>
      <x v="5"/>
    </i>
    <i>
      <x v="33"/>
      <x v="54"/>
      <x v="1"/>
      <x v="16"/>
      <x v="42"/>
      <x v="41"/>
      <x v="7"/>
      <x v="5"/>
    </i>
    <i>
      <x v="34"/>
      <x v="51"/>
      <x v="1"/>
      <x v="17"/>
      <x v="10"/>
      <x v="38"/>
      <x v="6"/>
      <x v="5"/>
    </i>
    <i r="1">
      <x v="52"/>
      <x/>
      <x v="26"/>
      <x v="40"/>
      <x v="39"/>
      <x v="4"/>
      <x v="4"/>
    </i>
    <i>
      <x v="35"/>
      <x v="48"/>
      <x v="1"/>
      <x v="16"/>
      <x v="37"/>
      <x v="32"/>
      <x v="9"/>
      <x v="5"/>
    </i>
    <i>
      <x v="36"/>
      <x v="38"/>
      <x v="1"/>
      <x v="16"/>
      <x v="2"/>
      <x v="32"/>
      <x v="9"/>
      <x v="5"/>
    </i>
    <i>
      <x v="37"/>
      <x v="2"/>
      <x/>
      <x/>
      <x/>
      <x/>
      <x/>
      <x/>
    </i>
  </colItems>
  <pageFields count="1">
    <pageField fld="0" hier="0"/>
  </pageFields>
  <formats count="2">
    <format dxfId="732">
      <pivotArea type="all" dataOnly="0" outline="0" fieldPosition="0"/>
    </format>
    <format dxfId="731">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50"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27" firstHeaderRow="1" firstDataRow="6" firstDataCol="1"/>
  <pivotFields count="32">
    <pivotField axis="axisRow" compact="0" numFmtId="180" outline="0" subtotalTop="0" showAll="0" includeNewItemsInFilter="1" sortType="ascending">
      <items count="24">
        <item m="1" x="22"/>
        <item m="1" x="20"/>
        <item m="1" x="19"/>
        <item m="1" x="21"/>
        <item x="0"/>
        <item x="1"/>
        <item x="2"/>
        <item x="3"/>
        <item x="4"/>
        <item x="5"/>
        <item x="6"/>
        <item x="7"/>
        <item x="8"/>
        <item x="9"/>
        <item x="10"/>
        <item x="11"/>
        <item x="12"/>
        <item x="13"/>
        <item x="14"/>
        <item x="15"/>
        <item x="16"/>
        <item x="17"/>
        <item h="1" x="18"/>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9">
        <item h="1" x="24"/>
        <item x="13"/>
        <item x="0"/>
        <item m="1" x="44"/>
        <item m="1" x="43"/>
        <item m="1" x="57"/>
        <item m="1" x="35"/>
        <item m="1" x="36"/>
        <item m="1" x="34"/>
        <item m="1" x="47"/>
        <item m="1" x="49"/>
        <item m="1" x="40"/>
        <item m="1" x="58"/>
        <item m="1" x="54"/>
        <item m="1" x="37"/>
        <item m="1" x="55"/>
        <item m="1" x="53"/>
        <item m="1" x="33"/>
        <item m="1" x="56"/>
        <item m="1" x="46"/>
        <item m="1" x="41"/>
        <item m="1" x="45"/>
        <item m="1" x="50"/>
        <item m="1" x="51"/>
        <item m="1" x="39"/>
        <item m="1" x="38"/>
        <item m="1" x="42"/>
        <item m="1" x="52"/>
        <item x="1"/>
        <item x="2"/>
        <item x="3"/>
        <item x="4"/>
        <item x="5"/>
        <item x="6"/>
        <item x="7"/>
        <item x="8"/>
        <item x="9"/>
        <item x="10"/>
        <item x="11"/>
        <item x="12"/>
        <item m="1" x="32"/>
        <item x="14"/>
        <item x="15"/>
        <item x="16"/>
        <item x="17"/>
        <item x="18"/>
        <item x="19"/>
        <item m="1" x="48"/>
        <item x="20"/>
        <item x="21"/>
        <item x="22"/>
        <item x="23"/>
        <item x="25"/>
        <item x="26"/>
        <item x="27"/>
        <item x="28"/>
        <item x="29"/>
        <item x="30"/>
        <item x="31"/>
      </items>
    </pivotField>
    <pivotField compact="0" outline="0" subtotalTop="0" showAll="0" includeNewItemsInFilter="1"/>
    <pivotField axis="axisCol" compact="0" outline="0" subtotalTop="0" showAll="0" includeNewItemsInFilter="1" defaultSubtotal="0">
      <items count="31">
        <item x="0"/>
        <item x="18"/>
        <item m="1" x="29"/>
        <item m="1" x="22"/>
        <item x="4"/>
        <item m="1" x="28"/>
        <item m="1" x="30"/>
        <item m="1" x="24"/>
        <item m="1" x="23"/>
        <item m="1" x="25"/>
        <item x="10"/>
        <item m="1" x="19"/>
        <item m="1" x="20"/>
        <item m="1" x="27"/>
        <item m="1" x="26"/>
        <item m="1" x="21"/>
        <item x="5"/>
        <item x="7"/>
        <item x="1"/>
        <item x="2"/>
        <item x="3"/>
        <item x="6"/>
        <item x="8"/>
        <item x="9"/>
        <item x="11"/>
        <item x="12"/>
        <item x="13"/>
        <item x="14"/>
        <item x="15"/>
        <item x="16"/>
        <item x="17"/>
      </items>
    </pivotField>
    <pivotField axis="axisCol" compact="0" outline="0" subtotalTop="0" showAll="0" includeNewItemsInFilter="1" defaultSubtotal="0">
      <items count="46">
        <item x="0"/>
        <item x="24"/>
        <item m="1" x="39"/>
        <item m="1" x="43"/>
        <item m="1" x="36"/>
        <item m="1" x="25"/>
        <item m="1" x="26"/>
        <item m="1" x="34"/>
        <item m="1" x="41"/>
        <item m="1" x="32"/>
        <item m="1" x="28"/>
        <item m="1" x="30"/>
        <item m="1" x="29"/>
        <item m="1" x="31"/>
        <item m="1" x="37"/>
        <item m="1" x="27"/>
        <item m="1" x="44"/>
        <item m="1" x="42"/>
        <item m="1" x="38"/>
        <item m="1" x="33"/>
        <item m="1" x="35"/>
        <item m="1" x="45"/>
        <item m="1" x="40"/>
        <item x="1"/>
        <item x="2"/>
        <item x="3"/>
        <item x="4"/>
        <item x="5"/>
        <item x="6"/>
        <item x="7"/>
        <item x="8"/>
        <item x="9"/>
        <item x="10"/>
        <item x="11"/>
        <item x="12"/>
        <item x="13"/>
        <item x="14"/>
        <item x="15"/>
        <item x="16"/>
        <item x="17"/>
        <item x="18"/>
        <item x="19"/>
        <item x="20"/>
        <item x="21"/>
        <item x="22"/>
        <item x="23"/>
      </items>
    </pivotField>
    <pivotField axis="axisCol" compact="0" outline="0" subtotalTop="0" showAll="0" includeNewItemsInFilter="1">
      <items count="13">
        <item x="0"/>
        <item x="9"/>
        <item m="1" x="10"/>
        <item x="1"/>
        <item x="7"/>
        <item m="1" x="11"/>
        <item x="4"/>
        <item x="3"/>
        <item x="2"/>
        <item x="5"/>
        <item x="6"/>
        <item x="8"/>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9">
    <i>
      <x v="4"/>
    </i>
    <i>
      <x v="5"/>
    </i>
    <i>
      <x v="6"/>
    </i>
    <i>
      <x v="7"/>
    </i>
    <i>
      <x v="8"/>
    </i>
    <i>
      <x v="9"/>
    </i>
    <i>
      <x v="10"/>
    </i>
    <i>
      <x v="11"/>
    </i>
    <i>
      <x v="12"/>
    </i>
    <i>
      <x v="13"/>
    </i>
    <i>
      <x v="14"/>
    </i>
    <i>
      <x v="15"/>
    </i>
    <i>
      <x v="16"/>
    </i>
    <i>
      <x v="17"/>
    </i>
    <i>
      <x v="18"/>
    </i>
    <i>
      <x v="19"/>
    </i>
    <i>
      <x v="20"/>
    </i>
    <i>
      <x v="21"/>
    </i>
    <i t="grand">
      <x/>
    </i>
  </rowItems>
  <colFields count="5">
    <field x="1"/>
    <field x="2"/>
    <field x="4"/>
    <field x="5"/>
    <field x="6"/>
  </colFields>
  <colItems count="53">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r="1">
      <x v="57"/>
      <x v="29"/>
      <x v="44"/>
      <x v="11"/>
    </i>
    <i>
      <x v="10"/>
      <x v="2"/>
      <x/>
      <x/>
      <x/>
    </i>
    <i r="1">
      <x v="58"/>
      <x v="30"/>
      <x v="45"/>
      <x v="11"/>
    </i>
    <i>
      <x v="11"/>
      <x v="2"/>
      <x/>
      <x/>
      <x/>
    </i>
    <i r="1">
      <x v="55"/>
      <x v="28"/>
      <x v="42"/>
      <x v="6"/>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r="1">
      <x v="56"/>
      <x v="16"/>
      <x v="43"/>
      <x v="9"/>
    </i>
    <i>
      <x v="33"/>
      <x v="2"/>
      <x/>
      <x/>
      <x/>
    </i>
    <i r="1">
      <x v="33"/>
      <x v="16"/>
      <x v="28"/>
      <x v="7"/>
    </i>
    <i r="1">
      <x v="34"/>
      <x v="16"/>
      <x v="28"/>
      <x v="7"/>
    </i>
    <i r="1">
      <x v="54"/>
      <x v="16"/>
      <x v="41"/>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 效率平均" fld="28" subtotal="average" baseField="0" baseItem="0"/>
  </dataFields>
  <formats count="4">
    <format dxfId="730">
      <pivotArea type="all" outline="0" fieldPosition="0"/>
    </format>
    <format dxfId="729">
      <pivotArea type="all" dataOnly="0" outline="0" fieldPosition="0"/>
    </format>
    <format dxfId="728">
      <pivotArea type="all" dataOnly="0" outline="0" fieldPosition="0"/>
    </format>
    <format dxfId="727">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3">
        <i x="0"/>
        <i x="1"/>
        <i x="2"/>
        <i x="3"/>
        <i x="4"/>
        <i x="5"/>
        <i x="6"/>
        <i x="7"/>
        <i x="8"/>
        <i x="9"/>
        <i x="10"/>
        <i x="11"/>
        <i x="12"/>
        <i x="13"/>
        <i x="14"/>
        <i x="15"/>
        <i x="16"/>
        <i x="17" s="1"/>
        <i x="21" nd="1"/>
        <i x="19" nd="1"/>
        <i x="20" nd="1"/>
        <i x="22" nd="1"/>
        <i x="18"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2" rowHeight="225425"/>
</slicers>
</file>

<file path=xl/tables/table1.xml><?xml version="1.0" encoding="utf-8"?>
<table xmlns="http://schemas.openxmlformats.org/spreadsheetml/2006/main" id="2" name="表格1_3" displayName="表格1_3" ref="A1:I116" totalsRowShown="0" headerRowDxfId="766" headerRowBorderDxfId="765" tableBorderDxfId="764" totalsRowBorderDxfId="763" headerRowCellStyle="好">
  <tableColumns count="9">
    <tableColumn id="1" name="日期" dataDxfId="762" dataCellStyle="一般 10"/>
    <tableColumn id="2" name="機台" dataDxfId="761" dataCellStyle="一般 10"/>
    <tableColumn id="3" name="批號" dataDxfId="760" dataCellStyle="一般 10"/>
    <tableColumn id="8" name="規格" dataDxfId="759" dataCellStyle="一般 10"/>
    <tableColumn id="9" name="POY" dataDxfId="758" dataCellStyle="一般 10"/>
    <tableColumn id="4" name="原車速" dataDxfId="757" dataCellStyle="一般 10"/>
    <tableColumn id="5" name="升/降速" dataDxfId="756" dataCellStyle="一般 10"/>
    <tableColumn id="6" name="Doff落紗時間" dataDxfId="755"/>
    <tableColumn id="7" name="其他" dataDxfId="754"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753" headerRowBorderDxfId="752" tableBorderDxfId="751" totalsRowBorderDxfId="750"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749" dataCellStyle="一般 11">
      <calculatedColumnFormula>ROW()-2</calculatedColumnFormula>
    </tableColumn>
    <tableColumn id="2" name="機台" dataDxfId="748" dataCellStyle="一般 11"/>
    <tableColumn id="3" name="DTY批號" dataDxfId="747" dataCellStyle="一般 11"/>
    <tableColumn id="4" name="DTY規格" dataDxfId="746" dataCellStyle="一般 11"/>
    <tableColumn id="5" name="POY批號" dataDxfId="745" dataCellStyle="一般 11"/>
    <tableColumn id="6" name="排產日期" dataDxfId="744" dataCellStyle="一般 11"/>
    <tableColumn id="7" name="實際生產狀況" dataDxfId="743" dataCellStyle="一般 11"/>
    <tableColumn id="8" name="影響產量" dataDxfId="742" dataCellStyle="一般 11"/>
    <tableColumn id="9" name="影響原因" dataDxfId="741"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66"/>
  <sheetViews>
    <sheetView showGridLines="0" zoomScale="90" zoomScaleNormal="90" zoomScaleSheetLayoutView="100" workbookViewId="0">
      <pane xSplit="1" ySplit="2" topLeftCell="B1779" activePane="bottomRight" state="frozen"/>
      <selection activeCell="M24" sqref="M24"/>
      <selection pane="topRight" activeCell="M24" sqref="M24"/>
      <selection pane="bottomLeft" activeCell="M24" sqref="M24"/>
      <selection pane="bottomRight" activeCell="F1798" sqref="F1798"/>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69" t="s">
        <v>103</v>
      </c>
      <c r="C1" s="970"/>
      <c r="D1" s="970"/>
      <c r="E1" s="970"/>
      <c r="F1" s="971"/>
      <c r="G1" s="972" t="s">
        <v>104</v>
      </c>
      <c r="H1" s="973"/>
      <c r="I1" s="973"/>
      <c r="J1" s="973"/>
      <c r="K1" s="974"/>
      <c r="L1" s="975" t="s">
        <v>105</v>
      </c>
      <c r="M1" s="976"/>
      <c r="N1" s="976"/>
      <c r="O1" s="976"/>
      <c r="P1" s="977"/>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78">
        <f>'１１直送'!A3</f>
        <v>46174</v>
      </c>
      <c r="B3" s="90" t="s">
        <v>113</v>
      </c>
      <c r="C3" s="926" t="s">
        <v>664</v>
      </c>
      <c r="D3" s="91" t="s">
        <v>114</v>
      </c>
      <c r="E3" s="92" t="s">
        <v>137</v>
      </c>
      <c r="F3" s="93" t="s">
        <v>2735</v>
      </c>
      <c r="G3" s="90" t="s">
        <v>113</v>
      </c>
      <c r="H3" s="930" t="s">
        <v>163</v>
      </c>
      <c r="I3" s="91" t="s">
        <v>114</v>
      </c>
      <c r="J3" s="92" t="s">
        <v>137</v>
      </c>
      <c r="K3" s="93" t="s">
        <v>2840</v>
      </c>
      <c r="L3" s="90" t="s">
        <v>113</v>
      </c>
      <c r="M3" s="933" t="s">
        <v>163</v>
      </c>
      <c r="N3" s="91" t="s">
        <v>114</v>
      </c>
      <c r="O3" s="92" t="s">
        <v>137</v>
      </c>
      <c r="P3" s="93" t="s">
        <v>2932</v>
      </c>
    </row>
    <row r="4" spans="1:16" ht="16.5" customHeight="1">
      <c r="A4" s="944"/>
      <c r="B4" s="958" t="s">
        <v>2729</v>
      </c>
      <c r="C4" s="927"/>
      <c r="D4" s="94" t="s">
        <v>2683</v>
      </c>
      <c r="E4" s="95" t="s">
        <v>195</v>
      </c>
      <c r="F4" s="93" t="s">
        <v>2738</v>
      </c>
      <c r="G4" s="958" t="s">
        <v>12</v>
      </c>
      <c r="H4" s="930"/>
      <c r="I4" s="94" t="s">
        <v>2683</v>
      </c>
      <c r="J4" s="95" t="s">
        <v>195</v>
      </c>
      <c r="K4" s="97" t="s">
        <v>2869</v>
      </c>
      <c r="L4" s="958" t="s">
        <v>1475</v>
      </c>
      <c r="M4" s="933"/>
      <c r="N4" s="94" t="s">
        <v>1490</v>
      </c>
      <c r="O4" s="96" t="s">
        <v>1889</v>
      </c>
      <c r="P4" s="98" t="s">
        <v>2880</v>
      </c>
    </row>
    <row r="5" spans="1:16" ht="17.25" thickBot="1">
      <c r="A5" s="944"/>
      <c r="B5" s="959"/>
      <c r="C5" s="927"/>
      <c r="D5" s="94" t="s">
        <v>1490</v>
      </c>
      <c r="E5" s="96" t="s">
        <v>146</v>
      </c>
      <c r="F5" s="98" t="s">
        <v>2737</v>
      </c>
      <c r="G5" s="959"/>
      <c r="H5" s="930"/>
      <c r="I5" s="94" t="s">
        <v>1490</v>
      </c>
      <c r="J5" s="96" t="s">
        <v>146</v>
      </c>
      <c r="K5" s="98" t="s">
        <v>2841</v>
      </c>
      <c r="L5" s="959"/>
      <c r="M5" s="933"/>
      <c r="N5" s="94" t="s">
        <v>116</v>
      </c>
      <c r="O5" s="96" t="s">
        <v>1890</v>
      </c>
      <c r="P5" s="97" t="s">
        <v>2933</v>
      </c>
    </row>
    <row r="6" spans="1:16" ht="17.25" thickBot="1">
      <c r="A6" s="944"/>
      <c r="B6" s="90" t="s">
        <v>121</v>
      </c>
      <c r="C6" s="927"/>
      <c r="D6" s="94" t="s">
        <v>116</v>
      </c>
      <c r="E6" s="96" t="s">
        <v>238</v>
      </c>
      <c r="F6" s="97" t="s">
        <v>2736</v>
      </c>
      <c r="G6" s="90" t="s">
        <v>121</v>
      </c>
      <c r="H6" s="930"/>
      <c r="I6" s="94" t="s">
        <v>116</v>
      </c>
      <c r="J6" s="96" t="s">
        <v>238</v>
      </c>
      <c r="K6" s="97" t="s">
        <v>2842</v>
      </c>
      <c r="L6" s="90" t="s">
        <v>121</v>
      </c>
      <c r="M6" s="933"/>
      <c r="N6" s="94" t="s">
        <v>165</v>
      </c>
      <c r="O6" s="96" t="s">
        <v>1891</v>
      </c>
      <c r="P6" s="97" t="s">
        <v>2843</v>
      </c>
    </row>
    <row r="7" spans="1:16">
      <c r="A7" s="944"/>
      <c r="B7" s="955" t="s">
        <v>2732</v>
      </c>
      <c r="C7" s="927"/>
      <c r="D7" s="94" t="s">
        <v>165</v>
      </c>
      <c r="E7" s="96" t="s">
        <v>196</v>
      </c>
      <c r="F7" s="97" t="s">
        <v>1065</v>
      </c>
      <c r="G7" s="955" t="s">
        <v>1481</v>
      </c>
      <c r="H7" s="930"/>
      <c r="I7" s="94" t="s">
        <v>165</v>
      </c>
      <c r="J7" s="96" t="s">
        <v>196</v>
      </c>
      <c r="K7" s="97" t="s">
        <v>2843</v>
      </c>
      <c r="L7" s="955" t="s">
        <v>2781</v>
      </c>
      <c r="M7" s="933"/>
      <c r="N7" s="94" t="s">
        <v>120</v>
      </c>
      <c r="O7" s="96" t="s">
        <v>1894</v>
      </c>
      <c r="P7" s="97" t="s">
        <v>2927</v>
      </c>
    </row>
    <row r="8" spans="1:16">
      <c r="A8" s="944"/>
      <c r="B8" s="948"/>
      <c r="C8" s="927"/>
      <c r="D8" s="94" t="s">
        <v>120</v>
      </c>
      <c r="E8" s="96" t="s">
        <v>1567</v>
      </c>
      <c r="F8" s="97" t="s">
        <v>2843</v>
      </c>
      <c r="G8" s="948"/>
      <c r="H8" s="930"/>
      <c r="I8" s="94" t="s">
        <v>120</v>
      </c>
      <c r="J8" s="96" t="s">
        <v>1567</v>
      </c>
      <c r="K8" s="97" t="s">
        <v>2844</v>
      </c>
      <c r="L8" s="948"/>
      <c r="M8" s="933"/>
      <c r="N8" s="94" t="s">
        <v>1613</v>
      </c>
      <c r="O8" s="96" t="s">
        <v>1896</v>
      </c>
      <c r="P8" s="93" t="s">
        <v>2845</v>
      </c>
    </row>
    <row r="9" spans="1:16">
      <c r="A9" s="944"/>
      <c r="B9" s="947"/>
      <c r="C9" s="927"/>
      <c r="D9" s="94" t="s">
        <v>1613</v>
      </c>
      <c r="E9" s="96" t="s">
        <v>2799</v>
      </c>
      <c r="F9" s="93" t="s">
        <v>2805</v>
      </c>
      <c r="G9" s="947"/>
      <c r="H9" s="930"/>
      <c r="I9" s="94" t="s">
        <v>1613</v>
      </c>
      <c r="J9" s="96" t="s">
        <v>1663</v>
      </c>
      <c r="K9" s="93" t="s">
        <v>2845</v>
      </c>
      <c r="L9" s="947"/>
      <c r="M9" s="933"/>
      <c r="N9" s="94"/>
      <c r="O9" s="96" t="s">
        <v>2883</v>
      </c>
      <c r="P9" s="99" t="s">
        <v>2846</v>
      </c>
    </row>
    <row r="10" spans="1:16">
      <c r="A10" s="944"/>
      <c r="B10" s="948"/>
      <c r="C10" s="927"/>
      <c r="D10" s="94"/>
      <c r="E10" s="96" t="s">
        <v>2801</v>
      </c>
      <c r="F10" s="99" t="s">
        <v>2804</v>
      </c>
      <c r="G10" s="948"/>
      <c r="H10" s="930"/>
      <c r="I10" s="94"/>
      <c r="J10" s="96" t="s">
        <v>2801</v>
      </c>
      <c r="K10" s="99" t="s">
        <v>2846</v>
      </c>
      <c r="L10" s="948"/>
      <c r="M10" s="933"/>
      <c r="N10" s="94"/>
      <c r="O10" s="96" t="s">
        <v>2884</v>
      </c>
      <c r="P10" s="733" t="s">
        <v>2848</v>
      </c>
    </row>
    <row r="11" spans="1:16">
      <c r="A11" s="944"/>
      <c r="B11" s="947"/>
      <c r="C11" s="927"/>
      <c r="D11" s="94" t="s">
        <v>1613</v>
      </c>
      <c r="E11" s="96" t="s">
        <v>2799</v>
      </c>
      <c r="F11" s="93" t="s">
        <v>2805</v>
      </c>
      <c r="G11" s="947"/>
      <c r="H11" s="930"/>
      <c r="I11" s="94"/>
      <c r="J11" s="96" t="s">
        <v>2803</v>
      </c>
      <c r="K11" s="733" t="s">
        <v>2848</v>
      </c>
      <c r="L11" s="947"/>
      <c r="M11" s="933"/>
      <c r="N11" s="94"/>
      <c r="O11" s="96" t="s">
        <v>2885</v>
      </c>
      <c r="P11" s="99" t="s">
        <v>2849</v>
      </c>
    </row>
    <row r="12" spans="1:16" ht="17.25" thickBot="1">
      <c r="A12" s="944"/>
      <c r="B12" s="948"/>
      <c r="C12" s="927"/>
      <c r="D12" s="94" t="s">
        <v>1662</v>
      </c>
      <c r="E12" s="96" t="s">
        <v>2686</v>
      </c>
      <c r="F12" s="99" t="s">
        <v>2739</v>
      </c>
      <c r="G12" s="948"/>
      <c r="H12" s="930"/>
      <c r="I12" s="94"/>
      <c r="J12" s="96" t="s">
        <v>2850</v>
      </c>
      <c r="K12" s="99" t="s">
        <v>2849</v>
      </c>
      <c r="L12" s="948"/>
      <c r="M12" s="933"/>
      <c r="N12" s="94" t="s">
        <v>1662</v>
      </c>
      <c r="O12" s="96" t="s">
        <v>2777</v>
      </c>
      <c r="P12" s="99" t="s">
        <v>2881</v>
      </c>
    </row>
    <row r="13" spans="1:16" ht="17.25" thickBot="1">
      <c r="A13" s="944"/>
      <c r="B13" s="100" t="s">
        <v>122</v>
      </c>
      <c r="C13" s="927"/>
      <c r="D13" s="94"/>
      <c r="E13" s="96" t="s">
        <v>2687</v>
      </c>
      <c r="F13" s="733" t="s">
        <v>2688</v>
      </c>
      <c r="G13" s="100" t="s">
        <v>122</v>
      </c>
      <c r="H13" s="930"/>
      <c r="I13" s="94" t="s">
        <v>1662</v>
      </c>
      <c r="J13" s="96" t="s">
        <v>2686</v>
      </c>
      <c r="K13" s="99" t="s">
        <v>2854</v>
      </c>
      <c r="L13" s="100" t="s">
        <v>122</v>
      </c>
      <c r="M13" s="933"/>
      <c r="N13" s="94"/>
      <c r="O13" s="96" t="s">
        <v>2799</v>
      </c>
      <c r="P13" s="99" t="s">
        <v>2688</v>
      </c>
    </row>
    <row r="14" spans="1:16">
      <c r="A14" s="944"/>
      <c r="B14" s="949" t="s">
        <v>2733</v>
      </c>
      <c r="C14" s="927"/>
      <c r="D14" s="94"/>
      <c r="E14" s="96" t="s">
        <v>2689</v>
      </c>
      <c r="F14" s="99" t="s">
        <v>2690</v>
      </c>
      <c r="G14" s="949" t="s">
        <v>2818</v>
      </c>
      <c r="H14" s="930"/>
      <c r="I14" s="94"/>
      <c r="J14" s="96" t="s">
        <v>2687</v>
      </c>
      <c r="K14" s="99" t="s">
        <v>2688</v>
      </c>
      <c r="L14" s="949" t="s">
        <v>2928</v>
      </c>
      <c r="M14" s="933"/>
      <c r="N14" s="94"/>
      <c r="O14" s="96" t="s">
        <v>2801</v>
      </c>
      <c r="P14" s="99" t="s">
        <v>2690</v>
      </c>
    </row>
    <row r="15" spans="1:16">
      <c r="A15" s="944"/>
      <c r="B15" s="950"/>
      <c r="C15" s="927"/>
      <c r="D15" s="94" t="s">
        <v>147</v>
      </c>
      <c r="E15" s="96" t="s">
        <v>2691</v>
      </c>
      <c r="F15" s="99" t="s">
        <v>2740</v>
      </c>
      <c r="G15" s="950"/>
      <c r="H15" s="930"/>
      <c r="I15" s="94"/>
      <c r="J15" s="96" t="s">
        <v>2689</v>
      </c>
      <c r="K15" s="99" t="s">
        <v>2690</v>
      </c>
      <c r="L15" s="950"/>
      <c r="M15" s="933"/>
      <c r="N15" s="94"/>
      <c r="O15" s="96" t="s">
        <v>2803</v>
      </c>
      <c r="P15" s="112" t="s">
        <v>2882</v>
      </c>
    </row>
    <row r="16" spans="1:16" ht="17.25" thickBot="1">
      <c r="A16" s="944"/>
      <c r="B16" s="951"/>
      <c r="C16" s="927"/>
      <c r="D16" s="94"/>
      <c r="E16" s="96" t="s">
        <v>2692</v>
      </c>
      <c r="F16" s="99" t="s">
        <v>2741</v>
      </c>
      <c r="G16" s="951"/>
      <c r="H16" s="930"/>
      <c r="I16" s="94"/>
      <c r="J16" s="96" t="s">
        <v>2852</v>
      </c>
      <c r="K16" s="101" t="s">
        <v>2853</v>
      </c>
      <c r="L16" s="951"/>
      <c r="M16" s="933"/>
      <c r="N16" s="94" t="s">
        <v>147</v>
      </c>
      <c r="O16" s="96" t="s">
        <v>2887</v>
      </c>
      <c r="P16" s="97" t="s">
        <v>2855</v>
      </c>
    </row>
    <row r="17" spans="1:16" ht="17.25" thickBot="1">
      <c r="A17" s="944"/>
      <c r="B17" s="100" t="s">
        <v>123</v>
      </c>
      <c r="C17" s="927"/>
      <c r="D17" s="94"/>
      <c r="E17" s="96" t="s">
        <v>2693</v>
      </c>
      <c r="F17" s="99" t="s">
        <v>2694</v>
      </c>
      <c r="G17" s="100" t="s">
        <v>123</v>
      </c>
      <c r="H17" s="930"/>
      <c r="I17" s="94" t="s">
        <v>147</v>
      </c>
      <c r="J17" s="96" t="s">
        <v>2691</v>
      </c>
      <c r="K17" s="97" t="s">
        <v>2857</v>
      </c>
      <c r="L17" s="100" t="s">
        <v>123</v>
      </c>
      <c r="M17" s="933"/>
      <c r="N17" s="94"/>
      <c r="O17" s="96" t="s">
        <v>2888</v>
      </c>
      <c r="P17" s="97" t="s">
        <v>2908</v>
      </c>
    </row>
    <row r="18" spans="1:16">
      <c r="A18" s="944"/>
      <c r="B18" s="962" t="s">
        <v>2734</v>
      </c>
      <c r="C18" s="927"/>
      <c r="D18" s="94"/>
      <c r="E18" s="96" t="s">
        <v>2695</v>
      </c>
      <c r="F18" s="97" t="s">
        <v>2742</v>
      </c>
      <c r="G18" s="962" t="s">
        <v>2819</v>
      </c>
      <c r="H18" s="930"/>
      <c r="I18" s="94"/>
      <c r="J18" s="96" t="s">
        <v>2692</v>
      </c>
      <c r="K18" s="97" t="s">
        <v>2858</v>
      </c>
      <c r="L18" s="962" t="s">
        <v>2929</v>
      </c>
      <c r="M18" s="933"/>
      <c r="N18" s="94"/>
      <c r="O18" s="96" t="s">
        <v>2889</v>
      </c>
      <c r="P18" s="97" t="s">
        <v>2694</v>
      </c>
    </row>
    <row r="19" spans="1:16">
      <c r="A19" s="944"/>
      <c r="B19" s="963"/>
      <c r="C19" s="927"/>
      <c r="D19" s="94"/>
      <c r="E19" s="96" t="s">
        <v>2696</v>
      </c>
      <c r="F19" s="97" t="s">
        <v>2697</v>
      </c>
      <c r="G19" s="963"/>
      <c r="H19" s="930"/>
      <c r="I19" s="94"/>
      <c r="J19" s="96" t="s">
        <v>2693</v>
      </c>
      <c r="K19" s="97" t="s">
        <v>2694</v>
      </c>
      <c r="L19" s="963"/>
      <c r="M19" s="933"/>
      <c r="N19" s="94"/>
      <c r="O19" s="96" t="s">
        <v>2890</v>
      </c>
      <c r="P19" s="97" t="s">
        <v>3046</v>
      </c>
    </row>
    <row r="20" spans="1:16" ht="17.25" thickBot="1">
      <c r="A20" s="944"/>
      <c r="B20" s="964"/>
      <c r="C20" s="927"/>
      <c r="D20" s="94" t="s">
        <v>2698</v>
      </c>
      <c r="E20" s="96" t="s">
        <v>2699</v>
      </c>
      <c r="F20" s="97" t="s">
        <v>2700</v>
      </c>
      <c r="G20" s="964"/>
      <c r="H20" s="930"/>
      <c r="I20" s="94"/>
      <c r="J20" s="96" t="s">
        <v>2695</v>
      </c>
      <c r="K20" s="97" t="s">
        <v>2859</v>
      </c>
      <c r="L20" s="964"/>
      <c r="M20" s="933"/>
      <c r="N20" s="94"/>
      <c r="O20" s="96" t="s">
        <v>2852</v>
      </c>
      <c r="P20" s="97" t="s">
        <v>2697</v>
      </c>
    </row>
    <row r="21" spans="1:16" ht="33">
      <c r="A21" s="944"/>
      <c r="B21" s="945" t="s">
        <v>124</v>
      </c>
      <c r="C21" s="927"/>
      <c r="D21" s="94" t="s">
        <v>2701</v>
      </c>
      <c r="E21" s="96" t="s">
        <v>2702</v>
      </c>
      <c r="F21" s="97" t="s">
        <v>2743</v>
      </c>
      <c r="G21" s="945" t="s">
        <v>124</v>
      </c>
      <c r="H21" s="930"/>
      <c r="I21" s="94"/>
      <c r="J21" s="96" t="s">
        <v>2696</v>
      </c>
      <c r="K21" s="112" t="s">
        <v>2697</v>
      </c>
      <c r="L21" s="945" t="s">
        <v>124</v>
      </c>
      <c r="M21" s="933"/>
      <c r="N21" s="94" t="s">
        <v>2698</v>
      </c>
      <c r="O21" s="96" t="s">
        <v>2892</v>
      </c>
      <c r="P21" s="97" t="s">
        <v>2700</v>
      </c>
    </row>
    <row r="22" spans="1:16" ht="33.75" thickBot="1">
      <c r="A22" s="944"/>
      <c r="B22" s="946"/>
      <c r="C22" s="927"/>
      <c r="D22" s="94"/>
      <c r="E22" s="96" t="s">
        <v>2703</v>
      </c>
      <c r="F22" s="97" t="s">
        <v>2745</v>
      </c>
      <c r="G22" s="946"/>
      <c r="H22" s="930"/>
      <c r="I22" s="94" t="s">
        <v>2698</v>
      </c>
      <c r="J22" s="96" t="s">
        <v>2699</v>
      </c>
      <c r="K22" s="97" t="s">
        <v>2700</v>
      </c>
      <c r="L22" s="946"/>
      <c r="M22" s="933"/>
      <c r="N22" s="94" t="s">
        <v>2701</v>
      </c>
      <c r="O22" s="96" t="s">
        <v>2893</v>
      </c>
      <c r="P22" s="97" t="s">
        <v>2744</v>
      </c>
    </row>
    <row r="23" spans="1:16" ht="33.75" thickTop="1">
      <c r="A23" s="944"/>
      <c r="B23" s="960" t="s">
        <v>125</v>
      </c>
      <c r="C23" s="927"/>
      <c r="D23" s="94" t="s">
        <v>1887</v>
      </c>
      <c r="E23" s="96" t="s">
        <v>2746</v>
      </c>
      <c r="F23" s="97" t="s">
        <v>2747</v>
      </c>
      <c r="G23" s="960" t="s">
        <v>125</v>
      </c>
      <c r="H23" s="930"/>
      <c r="I23" s="94" t="s">
        <v>2701</v>
      </c>
      <c r="J23" s="96" t="s">
        <v>2702</v>
      </c>
      <c r="K23" s="97" t="s">
        <v>2860</v>
      </c>
      <c r="L23" s="960" t="s">
        <v>125</v>
      </c>
      <c r="M23" s="933"/>
      <c r="N23" s="94" t="s">
        <v>2901</v>
      </c>
      <c r="O23" s="96" t="s">
        <v>2895</v>
      </c>
      <c r="P23" s="93" t="s">
        <v>2907</v>
      </c>
    </row>
    <row r="24" spans="1:16" ht="33.75" thickBot="1">
      <c r="A24" s="944"/>
      <c r="B24" s="943"/>
      <c r="C24" s="927"/>
      <c r="D24" s="94"/>
      <c r="E24" s="96" t="s">
        <v>2748</v>
      </c>
      <c r="F24" s="97" t="s">
        <v>2751</v>
      </c>
      <c r="G24" s="943"/>
      <c r="H24" s="930"/>
      <c r="I24" s="94"/>
      <c r="J24" s="96" t="s">
        <v>2861</v>
      </c>
      <c r="K24" s="97" t="s">
        <v>2744</v>
      </c>
      <c r="L24" s="943"/>
      <c r="M24" s="933"/>
      <c r="N24" s="94"/>
      <c r="O24" s="96" t="s">
        <v>2896</v>
      </c>
      <c r="P24" s="99" t="s">
        <v>2906</v>
      </c>
    </row>
    <row r="25" spans="1:16" ht="33">
      <c r="A25" s="944"/>
      <c r="B25" s="953">
        <v>4</v>
      </c>
      <c r="C25" s="927"/>
      <c r="D25" s="94"/>
      <c r="E25" s="96" t="s">
        <v>2749</v>
      </c>
      <c r="F25" s="97" t="s">
        <v>2750</v>
      </c>
      <c r="G25" s="953">
        <v>4</v>
      </c>
      <c r="H25" s="930"/>
      <c r="I25" s="94" t="s">
        <v>1887</v>
      </c>
      <c r="J25" s="96" t="s">
        <v>2746</v>
      </c>
      <c r="K25" s="93" t="s">
        <v>2862</v>
      </c>
      <c r="L25" s="953">
        <v>4</v>
      </c>
      <c r="M25" s="933"/>
      <c r="N25" s="94"/>
      <c r="O25" s="96" t="s">
        <v>2861</v>
      </c>
      <c r="P25" s="99" t="s">
        <v>2910</v>
      </c>
    </row>
    <row r="26" spans="1:16" ht="33.75" thickBot="1">
      <c r="A26" s="944"/>
      <c r="B26" s="961"/>
      <c r="C26" s="927"/>
      <c r="D26" s="94"/>
      <c r="E26" s="96" t="s">
        <v>2792</v>
      </c>
      <c r="F26" s="93" t="s">
        <v>2795</v>
      </c>
      <c r="G26" s="961"/>
      <c r="H26" s="930"/>
      <c r="I26" s="94"/>
      <c r="J26" s="96" t="s">
        <v>2748</v>
      </c>
      <c r="K26" s="733" t="s">
        <v>2863</v>
      </c>
      <c r="L26" s="961"/>
      <c r="M26" s="933"/>
      <c r="N26" s="94" t="s">
        <v>2902</v>
      </c>
      <c r="O26" s="96" t="s">
        <v>2903</v>
      </c>
      <c r="P26" s="99" t="s">
        <v>2925</v>
      </c>
    </row>
    <row r="27" spans="1:16" ht="43.5" customHeight="1">
      <c r="A27" s="944"/>
      <c r="B27" s="942" t="s">
        <v>126</v>
      </c>
      <c r="C27" s="927"/>
      <c r="D27" s="94"/>
      <c r="E27" s="96" t="s">
        <v>2793</v>
      </c>
      <c r="F27" s="93" t="s">
        <v>2796</v>
      </c>
      <c r="G27" s="942" t="s">
        <v>126</v>
      </c>
      <c r="H27" s="930"/>
      <c r="I27" s="94"/>
      <c r="J27" s="96" t="s">
        <v>2749</v>
      </c>
      <c r="K27" s="99" t="s">
        <v>2864</v>
      </c>
      <c r="L27" s="942" t="s">
        <v>126</v>
      </c>
      <c r="M27" s="933"/>
      <c r="N27" s="94"/>
      <c r="O27" s="96" t="s">
        <v>2749</v>
      </c>
      <c r="P27" s="733" t="s">
        <v>2915</v>
      </c>
    </row>
    <row r="28" spans="1:16" ht="33.75" thickBot="1">
      <c r="A28" s="944"/>
      <c r="B28" s="943"/>
      <c r="C28" s="927"/>
      <c r="D28" s="94"/>
      <c r="E28" s="96" t="s">
        <v>2794</v>
      </c>
      <c r="F28" s="97" t="s">
        <v>2797</v>
      </c>
      <c r="G28" s="943"/>
      <c r="H28" s="930"/>
      <c r="I28" s="94"/>
      <c r="J28" s="96" t="s">
        <v>2792</v>
      </c>
      <c r="K28" s="733" t="s">
        <v>2865</v>
      </c>
      <c r="L28" s="943"/>
      <c r="M28" s="933"/>
      <c r="N28" s="94"/>
      <c r="O28" s="96" t="s">
        <v>2792</v>
      </c>
      <c r="P28" s="733" t="s">
        <v>2914</v>
      </c>
    </row>
    <row r="29" spans="1:16" ht="33">
      <c r="A29" s="944"/>
      <c r="B29" s="953">
        <v>4</v>
      </c>
      <c r="C29" s="927"/>
      <c r="D29" s="94" t="s">
        <v>2752</v>
      </c>
      <c r="E29" s="96" t="s">
        <v>2753</v>
      </c>
      <c r="F29" s="93" t="s">
        <v>2754</v>
      </c>
      <c r="G29" s="953">
        <v>4</v>
      </c>
      <c r="H29" s="930"/>
      <c r="I29" s="94"/>
      <c r="J29" s="96" t="s">
        <v>2793</v>
      </c>
      <c r="K29" s="99" t="s">
        <v>2866</v>
      </c>
      <c r="L29" s="953">
        <v>4</v>
      </c>
      <c r="M29" s="933"/>
      <c r="N29" s="94"/>
      <c r="O29" s="96" t="s">
        <v>2793</v>
      </c>
      <c r="P29" s="733" t="s">
        <v>2924</v>
      </c>
    </row>
    <row r="30" spans="1:16" ht="33.75" thickBot="1">
      <c r="A30" s="944"/>
      <c r="B30" s="954"/>
      <c r="C30" s="927"/>
      <c r="D30" s="94"/>
      <c r="E30" s="96" t="s">
        <v>2755</v>
      </c>
      <c r="F30" s="93" t="s">
        <v>2798</v>
      </c>
      <c r="G30" s="954"/>
      <c r="H30" s="930"/>
      <c r="I30" s="94"/>
      <c r="J30" s="96" t="s">
        <v>2794</v>
      </c>
      <c r="K30" s="99" t="s">
        <v>2867</v>
      </c>
      <c r="L30" s="954"/>
      <c r="M30" s="933"/>
      <c r="N30" s="94" t="s">
        <v>2917</v>
      </c>
      <c r="O30" s="96" t="s">
        <v>2916</v>
      </c>
      <c r="P30" s="836" t="s">
        <v>2935</v>
      </c>
    </row>
    <row r="31" spans="1:16">
      <c r="A31" s="944"/>
      <c r="B31" s="952" t="s">
        <v>127</v>
      </c>
      <c r="C31" s="927"/>
      <c r="D31" s="94"/>
      <c r="E31" s="96"/>
      <c r="F31" s="93"/>
      <c r="G31" s="952" t="s">
        <v>127</v>
      </c>
      <c r="H31" s="930"/>
      <c r="I31" s="94"/>
      <c r="J31" s="96"/>
      <c r="K31" s="99"/>
      <c r="L31" s="952" t="s">
        <v>127</v>
      </c>
      <c r="M31" s="933"/>
      <c r="N31" s="94"/>
      <c r="O31" s="96"/>
      <c r="P31" s="733"/>
    </row>
    <row r="32" spans="1:16" ht="17.25" thickBot="1">
      <c r="A32" s="944"/>
      <c r="B32" s="943"/>
      <c r="C32" s="927"/>
      <c r="D32" s="94"/>
      <c r="E32" s="96"/>
      <c r="F32" s="103"/>
      <c r="G32" s="943"/>
      <c r="H32" s="930"/>
      <c r="I32" s="94"/>
      <c r="J32" s="96"/>
      <c r="K32" s="99"/>
      <c r="L32" s="943"/>
      <c r="M32" s="933"/>
      <c r="N32" s="94"/>
      <c r="O32" s="96"/>
      <c r="P32" s="93"/>
    </row>
    <row r="33" spans="1:16">
      <c r="A33" s="944"/>
      <c r="B33" s="953">
        <v>23</v>
      </c>
      <c r="C33" s="927"/>
      <c r="D33" s="94"/>
      <c r="E33" s="96"/>
      <c r="F33" s="104"/>
      <c r="G33" s="953">
        <v>15</v>
      </c>
      <c r="H33" s="930"/>
      <c r="I33" s="94"/>
      <c r="J33" s="96"/>
      <c r="K33" s="99"/>
      <c r="L33" s="953">
        <v>11</v>
      </c>
      <c r="M33" s="933"/>
      <c r="N33" s="94"/>
      <c r="O33" s="96"/>
      <c r="P33" s="97"/>
    </row>
    <row r="34" spans="1:16" ht="17.25" customHeight="1" thickBot="1">
      <c r="A34" s="944"/>
      <c r="B34" s="954"/>
      <c r="C34" s="927"/>
      <c r="D34" s="94"/>
      <c r="E34" s="96"/>
      <c r="F34" s="99"/>
      <c r="G34" s="954"/>
      <c r="H34" s="930"/>
      <c r="I34" s="94"/>
      <c r="J34" s="96"/>
      <c r="K34" s="104"/>
      <c r="L34" s="954"/>
      <c r="M34" s="933"/>
      <c r="N34" s="94"/>
      <c r="O34" s="96"/>
      <c r="P34" s="93"/>
    </row>
    <row r="35" spans="1:16">
      <c r="A35" s="944"/>
      <c r="B35" s="952" t="s">
        <v>128</v>
      </c>
      <c r="C35" s="927"/>
      <c r="D35" s="94"/>
      <c r="E35" s="96"/>
      <c r="F35" s="97"/>
      <c r="G35" s="952" t="s">
        <v>128</v>
      </c>
      <c r="H35" s="930"/>
      <c r="I35" s="94"/>
      <c r="J35" s="96"/>
      <c r="K35" s="93"/>
      <c r="L35" s="952" t="s">
        <v>128</v>
      </c>
      <c r="M35" s="933"/>
      <c r="N35" s="94"/>
      <c r="O35" s="96"/>
      <c r="P35" s="93"/>
    </row>
    <row r="36" spans="1:16" ht="17.25" thickBot="1">
      <c r="A36" s="944"/>
      <c r="B36" s="943"/>
      <c r="C36" s="927"/>
      <c r="D36" s="94"/>
      <c r="E36" s="114"/>
      <c r="F36" s="97"/>
      <c r="G36" s="943"/>
      <c r="H36" s="930"/>
      <c r="I36" s="94"/>
      <c r="J36" s="96"/>
      <c r="K36" s="93"/>
      <c r="L36" s="943"/>
      <c r="M36" s="933"/>
      <c r="N36" s="94"/>
      <c r="O36" s="96"/>
      <c r="P36" s="93"/>
    </row>
    <row r="37" spans="1:16">
      <c r="A37" s="944"/>
      <c r="B37" s="953">
        <v>23</v>
      </c>
      <c r="C37" s="927"/>
      <c r="D37" s="94"/>
      <c r="E37" s="114"/>
      <c r="F37" s="97"/>
      <c r="G37" s="953">
        <v>15</v>
      </c>
      <c r="H37" s="930"/>
      <c r="I37" s="94"/>
      <c r="J37" s="96"/>
      <c r="K37" s="93"/>
      <c r="L37" s="953">
        <v>11</v>
      </c>
      <c r="M37" s="933"/>
      <c r="N37" s="94"/>
      <c r="O37" s="96"/>
      <c r="P37" s="97"/>
    </row>
    <row r="38" spans="1:16" ht="17.25" thickBot="1">
      <c r="A38" s="944"/>
      <c r="B38" s="954"/>
      <c r="C38" s="927"/>
      <c r="D38" s="94"/>
      <c r="E38" s="114"/>
      <c r="F38" s="101"/>
      <c r="G38" s="954"/>
      <c r="H38" s="930"/>
      <c r="I38" s="94"/>
      <c r="J38" s="96"/>
      <c r="K38" s="97"/>
      <c r="L38" s="954"/>
      <c r="M38" s="933"/>
      <c r="N38" s="94"/>
      <c r="O38" s="96"/>
      <c r="P38" s="93"/>
    </row>
    <row r="39" spans="1:16">
      <c r="A39" s="944"/>
      <c r="B39" s="942" t="s">
        <v>129</v>
      </c>
      <c r="C39" s="927"/>
      <c r="D39" s="94"/>
      <c r="E39" s="96"/>
      <c r="F39" s="101"/>
      <c r="G39" s="942" t="s">
        <v>129</v>
      </c>
      <c r="H39" s="930"/>
      <c r="I39" s="94"/>
      <c r="J39" s="96"/>
      <c r="K39" s="93"/>
      <c r="L39" s="942" t="s">
        <v>129</v>
      </c>
      <c r="M39" s="933"/>
      <c r="N39" s="94"/>
      <c r="O39" s="96"/>
      <c r="P39" s="93"/>
    </row>
    <row r="40" spans="1:16" ht="17.25" thickBot="1">
      <c r="A40" s="944"/>
      <c r="B40" s="943"/>
      <c r="C40" s="927"/>
      <c r="D40" s="94"/>
      <c r="E40" s="96"/>
      <c r="F40" s="97"/>
      <c r="G40" s="943"/>
      <c r="H40" s="930"/>
      <c r="I40" s="94"/>
      <c r="J40" s="96"/>
      <c r="K40" s="93"/>
      <c r="L40" s="943"/>
      <c r="M40" s="933"/>
      <c r="N40" s="94"/>
      <c r="O40" s="96"/>
      <c r="P40" s="93"/>
    </row>
    <row r="41" spans="1:16">
      <c r="A41" s="944"/>
      <c r="B41" s="106"/>
      <c r="C41" s="927"/>
      <c r="D41" s="113"/>
      <c r="E41" s="114"/>
      <c r="F41" s="104"/>
      <c r="G41" s="106" t="s">
        <v>420</v>
      </c>
      <c r="H41" s="930"/>
      <c r="I41" s="94"/>
      <c r="J41" s="96"/>
      <c r="K41" s="93"/>
      <c r="L41" s="106" t="s">
        <v>2781</v>
      </c>
      <c r="M41" s="933"/>
      <c r="N41" s="94"/>
      <c r="O41" s="96"/>
      <c r="P41" s="93"/>
    </row>
    <row r="42" spans="1:16" ht="17.25" thickBot="1">
      <c r="A42" s="944"/>
      <c r="B42" s="110"/>
      <c r="C42" s="940"/>
      <c r="D42" s="115"/>
      <c r="E42" s="116"/>
      <c r="F42" s="117"/>
      <c r="G42" s="110" t="s">
        <v>889</v>
      </c>
      <c r="H42" s="930"/>
      <c r="I42" s="115"/>
      <c r="J42" s="116"/>
      <c r="K42" s="117"/>
      <c r="L42" s="110"/>
      <c r="M42" s="933"/>
      <c r="N42" s="115"/>
      <c r="O42" s="116"/>
      <c r="P42" s="117"/>
    </row>
    <row r="43" spans="1:16">
      <c r="A43" s="944" t="str">
        <f>TEXT(A3,"AAAA")</f>
        <v>星期一</v>
      </c>
      <c r="B43" s="109"/>
      <c r="C43" s="926" t="s">
        <v>665</v>
      </c>
      <c r="D43" s="118"/>
      <c r="E43" s="119" t="s">
        <v>137</v>
      </c>
      <c r="F43" s="97" t="s">
        <v>2756</v>
      </c>
      <c r="G43" s="109" t="s">
        <v>2821</v>
      </c>
      <c r="H43" s="929" t="s">
        <v>665</v>
      </c>
      <c r="I43" s="118"/>
      <c r="J43" s="119" t="s">
        <v>137</v>
      </c>
      <c r="K43" s="97" t="s">
        <v>2824</v>
      </c>
      <c r="L43" s="109"/>
      <c r="M43" s="932" t="s">
        <v>665</v>
      </c>
      <c r="N43" s="118"/>
      <c r="O43" s="119" t="s">
        <v>137</v>
      </c>
      <c r="P43" s="97" t="s">
        <v>2898</v>
      </c>
    </row>
    <row r="44" spans="1:16">
      <c r="A44" s="944"/>
      <c r="B44" s="110"/>
      <c r="C44" s="927"/>
      <c r="D44" s="120"/>
      <c r="E44" s="96" t="s">
        <v>195</v>
      </c>
      <c r="F44" s="97" t="s">
        <v>2757</v>
      </c>
      <c r="G44" s="110"/>
      <c r="H44" s="930"/>
      <c r="I44" s="120"/>
      <c r="J44" s="96" t="s">
        <v>195</v>
      </c>
      <c r="K44" s="97" t="s">
        <v>2825</v>
      </c>
      <c r="L44" s="110"/>
      <c r="M44" s="933"/>
      <c r="N44" s="120"/>
      <c r="O44" s="96" t="s">
        <v>195</v>
      </c>
      <c r="P44" s="97" t="s">
        <v>2899</v>
      </c>
    </row>
    <row r="45" spans="1:16">
      <c r="A45" s="944"/>
      <c r="B45" s="109"/>
      <c r="C45" s="927"/>
      <c r="D45" s="120"/>
      <c r="E45" s="96" t="s">
        <v>146</v>
      </c>
      <c r="F45" s="97" t="s">
        <v>2758</v>
      </c>
      <c r="G45" s="109"/>
      <c r="H45" s="930"/>
      <c r="I45" s="120"/>
      <c r="J45" s="96" t="s">
        <v>146</v>
      </c>
      <c r="K45" s="97" t="s">
        <v>2826</v>
      </c>
      <c r="L45" s="109"/>
      <c r="M45" s="933"/>
      <c r="N45" s="120"/>
      <c r="O45" s="96" t="s">
        <v>146</v>
      </c>
      <c r="P45" s="97" t="s">
        <v>2930</v>
      </c>
    </row>
    <row r="46" spans="1:16">
      <c r="A46" s="944"/>
      <c r="B46" s="110"/>
      <c r="C46" s="927"/>
      <c r="D46" s="120"/>
      <c r="E46" s="96" t="s">
        <v>238</v>
      </c>
      <c r="F46" s="97" t="s">
        <v>2759</v>
      </c>
      <c r="G46" s="110"/>
      <c r="H46" s="930"/>
      <c r="I46" s="120"/>
      <c r="J46" s="96" t="s">
        <v>1891</v>
      </c>
      <c r="K46" s="97" t="s">
        <v>2868</v>
      </c>
      <c r="L46" s="110"/>
      <c r="M46" s="933"/>
      <c r="N46" s="120"/>
      <c r="O46" s="96" t="s">
        <v>1891</v>
      </c>
      <c r="P46" s="97" t="s">
        <v>2918</v>
      </c>
    </row>
    <row r="47" spans="1:16">
      <c r="A47" s="944"/>
      <c r="B47" s="109"/>
      <c r="C47" s="927"/>
      <c r="D47" s="120"/>
      <c r="E47" s="96" t="s">
        <v>196</v>
      </c>
      <c r="F47" s="97" t="s">
        <v>2760</v>
      </c>
      <c r="G47" s="109"/>
      <c r="H47" s="930"/>
      <c r="I47" s="94"/>
      <c r="J47" s="96" t="s">
        <v>196</v>
      </c>
      <c r="K47" s="97" t="s">
        <v>2827</v>
      </c>
      <c r="L47" s="109"/>
      <c r="M47" s="933"/>
      <c r="N47" s="94"/>
      <c r="O47" s="96" t="s">
        <v>196</v>
      </c>
      <c r="P47" s="97" t="s">
        <v>2900</v>
      </c>
    </row>
    <row r="48" spans="1:16">
      <c r="A48" s="944"/>
      <c r="B48" s="110"/>
      <c r="C48" s="927"/>
      <c r="D48" s="120"/>
      <c r="E48" s="96" t="s">
        <v>1567</v>
      </c>
      <c r="F48" s="97" t="s">
        <v>2707</v>
      </c>
      <c r="G48" s="110"/>
      <c r="H48" s="930"/>
      <c r="I48" s="94"/>
      <c r="J48" s="96" t="s">
        <v>1567</v>
      </c>
      <c r="K48" s="97" t="s">
        <v>2707</v>
      </c>
      <c r="L48" s="110"/>
      <c r="M48" s="933"/>
      <c r="N48" s="94"/>
      <c r="O48" s="96" t="s">
        <v>1567</v>
      </c>
      <c r="P48" s="97" t="s">
        <v>2707</v>
      </c>
    </row>
    <row r="49" spans="1:16">
      <c r="A49" s="944"/>
      <c r="B49" s="109"/>
      <c r="C49" s="927"/>
      <c r="D49" s="120"/>
      <c r="E49" s="96" t="s">
        <v>2685</v>
      </c>
      <c r="F49" s="93" t="s">
        <v>2761</v>
      </c>
      <c r="G49" s="109"/>
      <c r="H49" s="930"/>
      <c r="I49" s="94"/>
      <c r="J49" s="96" t="s">
        <v>2685</v>
      </c>
      <c r="K49" s="97" t="s">
        <v>2761</v>
      </c>
      <c r="L49" s="109"/>
      <c r="M49" s="933"/>
      <c r="N49" s="94"/>
      <c r="O49" s="96" t="s">
        <v>2685</v>
      </c>
      <c r="P49" s="97" t="s">
        <v>2761</v>
      </c>
    </row>
    <row r="50" spans="1:16">
      <c r="A50" s="944"/>
      <c r="B50" s="110"/>
      <c r="C50" s="927"/>
      <c r="D50" s="120"/>
      <c r="E50" s="96"/>
      <c r="F50" s="97"/>
      <c r="G50" s="110"/>
      <c r="H50" s="930"/>
      <c r="I50" s="94"/>
      <c r="J50" s="96"/>
      <c r="K50" s="97"/>
      <c r="L50" s="110"/>
      <c r="M50" s="933"/>
      <c r="N50" s="94"/>
      <c r="O50" s="96"/>
      <c r="P50" s="97"/>
    </row>
    <row r="51" spans="1:16">
      <c r="A51" s="944"/>
      <c r="B51" s="109"/>
      <c r="C51" s="927"/>
      <c r="D51" s="94"/>
      <c r="E51" s="121"/>
      <c r="F51" s="97"/>
      <c r="G51" s="109"/>
      <c r="H51" s="930"/>
      <c r="I51" s="94"/>
      <c r="J51" s="96"/>
      <c r="K51" s="97"/>
      <c r="L51" s="109"/>
      <c r="M51" s="933"/>
      <c r="N51" s="94"/>
      <c r="O51" s="96"/>
      <c r="P51" s="97"/>
    </row>
    <row r="52" spans="1:16" ht="17.25" thickBot="1">
      <c r="A52" s="944"/>
      <c r="B52" s="110"/>
      <c r="C52" s="940"/>
      <c r="D52" s="122" t="s">
        <v>132</v>
      </c>
      <c r="E52" s="123" t="s">
        <v>133</v>
      </c>
      <c r="F52" s="124"/>
      <c r="G52" s="110"/>
      <c r="H52" s="941"/>
      <c r="I52" s="122" t="s">
        <v>132</v>
      </c>
      <c r="J52" s="123" t="s">
        <v>133</v>
      </c>
      <c r="K52" s="97"/>
      <c r="L52" s="110"/>
      <c r="M52" s="939"/>
      <c r="N52" s="122" t="s">
        <v>132</v>
      </c>
      <c r="O52" s="123" t="s">
        <v>133</v>
      </c>
      <c r="P52" s="97"/>
    </row>
    <row r="53" spans="1:16">
      <c r="A53" s="105"/>
      <c r="B53" s="109"/>
      <c r="C53" s="926" t="s">
        <v>666</v>
      </c>
      <c r="D53" s="118"/>
      <c r="E53" s="119" t="s">
        <v>137</v>
      </c>
      <c r="F53" s="640" t="s">
        <v>2762</v>
      </c>
      <c r="G53" s="109"/>
      <c r="H53" s="929" t="s">
        <v>666</v>
      </c>
      <c r="I53" s="118"/>
      <c r="J53" s="119" t="s">
        <v>137</v>
      </c>
      <c r="K53" s="640" t="s">
        <v>2762</v>
      </c>
      <c r="L53" s="109"/>
      <c r="M53" s="932" t="s">
        <v>666</v>
      </c>
      <c r="N53" s="118"/>
      <c r="O53" s="119" t="s">
        <v>137</v>
      </c>
      <c r="P53" s="640" t="s">
        <v>2762</v>
      </c>
    </row>
    <row r="54" spans="1:16">
      <c r="A54" s="105"/>
      <c r="B54" s="110"/>
      <c r="C54" s="927"/>
      <c r="D54" s="94"/>
      <c r="E54" s="96" t="s">
        <v>195</v>
      </c>
      <c r="F54" s="93" t="s">
        <v>2763</v>
      </c>
      <c r="G54" s="110"/>
      <c r="H54" s="930"/>
      <c r="I54" s="94"/>
      <c r="J54" s="96" t="s">
        <v>1889</v>
      </c>
      <c r="K54" s="93" t="s">
        <v>2763</v>
      </c>
      <c r="L54" s="110"/>
      <c r="M54" s="933"/>
      <c r="N54" s="94"/>
      <c r="O54" s="96" t="s">
        <v>1889</v>
      </c>
      <c r="P54" s="93" t="s">
        <v>2763</v>
      </c>
    </row>
    <row r="55" spans="1:16">
      <c r="A55" s="105"/>
      <c r="B55" s="126"/>
      <c r="C55" s="927"/>
      <c r="D55" s="94"/>
      <c r="E55" s="96" t="s">
        <v>146</v>
      </c>
      <c r="F55" s="93" t="s">
        <v>2764</v>
      </c>
      <c r="G55" s="126"/>
      <c r="H55" s="930"/>
      <c r="I55" s="94"/>
      <c r="J55" s="96" t="s">
        <v>146</v>
      </c>
      <c r="K55" s="93" t="s">
        <v>2764</v>
      </c>
      <c r="L55" s="126"/>
      <c r="M55" s="933"/>
      <c r="N55" s="94"/>
      <c r="O55" s="96" t="s">
        <v>146</v>
      </c>
      <c r="P55" s="93" t="s">
        <v>2764</v>
      </c>
    </row>
    <row r="56" spans="1:16" ht="33">
      <c r="A56" s="105"/>
      <c r="B56" s="107"/>
      <c r="C56" s="927"/>
      <c r="D56" s="94"/>
      <c r="E56" s="96" t="s">
        <v>238</v>
      </c>
      <c r="F56" s="136" t="s">
        <v>2765</v>
      </c>
      <c r="G56" s="107"/>
      <c r="H56" s="930"/>
      <c r="I56" s="94"/>
      <c r="J56" s="96" t="s">
        <v>238</v>
      </c>
      <c r="K56" s="136" t="s">
        <v>2765</v>
      </c>
      <c r="L56" s="107"/>
      <c r="M56" s="933"/>
      <c r="N56" s="94"/>
      <c r="O56" s="96" t="s">
        <v>238</v>
      </c>
      <c r="P56" s="136" t="s">
        <v>2765</v>
      </c>
    </row>
    <row r="57" spans="1:16">
      <c r="A57" s="105"/>
      <c r="B57" s="126"/>
      <c r="C57" s="927"/>
      <c r="D57" s="94"/>
      <c r="E57" s="96" t="s">
        <v>196</v>
      </c>
      <c r="F57" s="93" t="s">
        <v>2766</v>
      </c>
      <c r="G57" s="126"/>
      <c r="H57" s="930"/>
      <c r="I57" s="94"/>
      <c r="J57" s="96" t="s">
        <v>196</v>
      </c>
      <c r="K57" s="93" t="s">
        <v>2766</v>
      </c>
      <c r="L57" s="126"/>
      <c r="M57" s="933"/>
      <c r="N57" s="94"/>
      <c r="O57" s="96" t="s">
        <v>196</v>
      </c>
      <c r="P57" s="93" t="s">
        <v>2766</v>
      </c>
    </row>
    <row r="58" spans="1:16" ht="33">
      <c r="A58" s="105"/>
      <c r="B58" s="107"/>
      <c r="C58" s="927"/>
      <c r="D58" s="94"/>
      <c r="E58" s="96" t="s">
        <v>1567</v>
      </c>
      <c r="F58" s="136" t="s">
        <v>2767</v>
      </c>
      <c r="G58" s="107"/>
      <c r="H58" s="930"/>
      <c r="I58" s="94"/>
      <c r="J58" s="96" t="s">
        <v>1567</v>
      </c>
      <c r="K58" s="97" t="s">
        <v>2767</v>
      </c>
      <c r="L58" s="107"/>
      <c r="M58" s="933"/>
      <c r="N58" s="94"/>
      <c r="O58" s="96"/>
      <c r="P58" s="97"/>
    </row>
    <row r="59" spans="1:16">
      <c r="A59" s="105"/>
      <c r="B59" s="109"/>
      <c r="C59" s="927"/>
      <c r="D59" s="94"/>
      <c r="E59" s="96"/>
      <c r="F59" s="128"/>
      <c r="G59" s="109"/>
      <c r="H59" s="930"/>
      <c r="I59" s="94"/>
      <c r="J59" s="96"/>
      <c r="K59" s="97"/>
      <c r="L59" s="109"/>
      <c r="M59" s="933"/>
      <c r="N59" s="94"/>
      <c r="O59" s="96"/>
      <c r="P59" s="97"/>
    </row>
    <row r="60" spans="1:16">
      <c r="A60" s="105"/>
      <c r="B60" s="110"/>
      <c r="C60" s="927"/>
      <c r="D60" s="94"/>
      <c r="E60" s="96"/>
      <c r="F60" s="127"/>
      <c r="G60" s="110"/>
      <c r="H60" s="930"/>
      <c r="I60" s="94"/>
      <c r="J60" s="96"/>
      <c r="K60" s="127"/>
      <c r="L60" s="110"/>
      <c r="M60" s="933"/>
      <c r="N60" s="94"/>
      <c r="O60" s="96"/>
      <c r="P60" s="127"/>
    </row>
    <row r="61" spans="1:16">
      <c r="A61" s="105"/>
      <c r="B61" s="126"/>
      <c r="C61" s="927"/>
      <c r="D61" s="94"/>
      <c r="E61" s="96"/>
      <c r="F61" s="97"/>
      <c r="G61" s="126"/>
      <c r="H61" s="930"/>
      <c r="I61" s="94"/>
      <c r="J61" s="96"/>
      <c r="K61" s="128"/>
      <c r="L61" s="126"/>
      <c r="M61" s="933"/>
      <c r="N61" s="94"/>
      <c r="O61" s="96"/>
      <c r="P61" s="128"/>
    </row>
    <row r="62" spans="1:16" ht="17.25" thickBot="1">
      <c r="A62" s="105"/>
      <c r="B62" s="107"/>
      <c r="C62" s="940"/>
      <c r="D62" s="129"/>
      <c r="E62" s="130"/>
      <c r="F62" s="104"/>
      <c r="G62" s="107"/>
      <c r="H62" s="941"/>
      <c r="I62" s="113"/>
      <c r="J62" s="131"/>
      <c r="K62" s="127"/>
      <c r="L62" s="107"/>
      <c r="M62" s="939"/>
      <c r="N62" s="113"/>
      <c r="O62" s="131"/>
      <c r="P62" s="127"/>
    </row>
    <row r="63" spans="1:16">
      <c r="A63" s="132"/>
      <c r="B63" s="109"/>
      <c r="C63" s="926" t="s">
        <v>667</v>
      </c>
      <c r="D63" s="118" t="s">
        <v>136</v>
      </c>
      <c r="E63" s="133" t="s">
        <v>137</v>
      </c>
      <c r="F63" s="125" t="s">
        <v>2768</v>
      </c>
      <c r="G63" s="109"/>
      <c r="H63" s="929" t="s">
        <v>667</v>
      </c>
      <c r="I63" s="118" t="s">
        <v>136</v>
      </c>
      <c r="J63" s="133" t="s">
        <v>137</v>
      </c>
      <c r="K63" s="125" t="s">
        <v>2823</v>
      </c>
      <c r="L63" s="109"/>
      <c r="M63" s="932" t="s">
        <v>667</v>
      </c>
      <c r="N63" s="118" t="s">
        <v>136</v>
      </c>
      <c r="O63" s="133" t="s">
        <v>137</v>
      </c>
      <c r="P63" s="125" t="s">
        <v>2931</v>
      </c>
    </row>
    <row r="64" spans="1:16">
      <c r="A64" s="132"/>
      <c r="B64" s="110"/>
      <c r="C64" s="927"/>
      <c r="D64" s="94" t="s">
        <v>141</v>
      </c>
      <c r="E64" s="96" t="s">
        <v>195</v>
      </c>
      <c r="F64" s="134" t="s">
        <v>2769</v>
      </c>
      <c r="G64" s="110"/>
      <c r="H64" s="930"/>
      <c r="I64" s="94" t="s">
        <v>141</v>
      </c>
      <c r="J64" s="96" t="s">
        <v>195</v>
      </c>
      <c r="K64" s="134" t="s">
        <v>2822</v>
      </c>
      <c r="L64" s="110"/>
      <c r="M64" s="933"/>
      <c r="N64" s="94" t="s">
        <v>141</v>
      </c>
      <c r="O64" s="96" t="s">
        <v>195</v>
      </c>
      <c r="P64" s="134" t="s">
        <v>2822</v>
      </c>
    </row>
    <row r="65" spans="1:16">
      <c r="A65" s="132"/>
      <c r="B65" s="135"/>
      <c r="C65" s="927"/>
      <c r="D65" s="94" t="s">
        <v>145</v>
      </c>
      <c r="E65" s="96" t="s">
        <v>146</v>
      </c>
      <c r="F65" s="97" t="s">
        <v>2770</v>
      </c>
      <c r="G65" s="135"/>
      <c r="H65" s="930"/>
      <c r="I65" s="94" t="s">
        <v>145</v>
      </c>
      <c r="J65" s="96" t="s">
        <v>146</v>
      </c>
      <c r="K65" s="97" t="s">
        <v>2770</v>
      </c>
      <c r="L65" s="135"/>
      <c r="M65" s="933"/>
      <c r="N65" s="94" t="s">
        <v>145</v>
      </c>
      <c r="O65" s="96" t="s">
        <v>146</v>
      </c>
      <c r="P65" s="97" t="s">
        <v>2770</v>
      </c>
    </row>
    <row r="66" spans="1:16">
      <c r="A66" s="132"/>
      <c r="B66" s="110"/>
      <c r="C66" s="927"/>
      <c r="D66" s="94" t="s">
        <v>147</v>
      </c>
      <c r="E66" s="114" t="s">
        <v>238</v>
      </c>
      <c r="F66" s="732" t="s">
        <v>2771</v>
      </c>
      <c r="G66" s="110"/>
      <c r="H66" s="930"/>
      <c r="I66" s="94" t="s">
        <v>147</v>
      </c>
      <c r="J66" s="96" t="s">
        <v>238</v>
      </c>
      <c r="K66" s="104" t="s">
        <v>2771</v>
      </c>
      <c r="L66" s="110"/>
      <c r="M66" s="933"/>
      <c r="N66" s="94" t="s">
        <v>147</v>
      </c>
      <c r="O66" s="96" t="s">
        <v>238</v>
      </c>
      <c r="P66" s="104" t="s">
        <v>2771</v>
      </c>
    </row>
    <row r="67" spans="1:16">
      <c r="A67" s="132"/>
      <c r="B67" s="135"/>
      <c r="C67" s="927"/>
      <c r="D67" s="94" t="s">
        <v>1568</v>
      </c>
      <c r="E67" s="96" t="s">
        <v>1894</v>
      </c>
      <c r="F67" s="97" t="s">
        <v>2772</v>
      </c>
      <c r="G67" s="135"/>
      <c r="H67" s="930"/>
      <c r="I67" s="94" t="s">
        <v>1568</v>
      </c>
      <c r="J67" s="114" t="s">
        <v>196</v>
      </c>
      <c r="K67" s="136" t="s">
        <v>2772</v>
      </c>
      <c r="L67" s="135"/>
      <c r="M67" s="933"/>
      <c r="N67" s="94" t="s">
        <v>1568</v>
      </c>
      <c r="O67" s="114" t="s">
        <v>196</v>
      </c>
      <c r="P67" s="136" t="s">
        <v>2772</v>
      </c>
    </row>
    <row r="68" spans="1:16">
      <c r="A68" s="132"/>
      <c r="B68" s="110"/>
      <c r="C68" s="927"/>
      <c r="D68" s="94"/>
      <c r="E68" s="114"/>
      <c r="F68" s="112"/>
      <c r="G68" s="110"/>
      <c r="H68" s="930"/>
      <c r="I68" s="94"/>
      <c r="J68" s="96"/>
      <c r="K68" s="97"/>
      <c r="L68" s="110"/>
      <c r="M68" s="933"/>
      <c r="N68" s="94"/>
      <c r="O68" s="96"/>
      <c r="P68" s="97"/>
    </row>
    <row r="69" spans="1:16">
      <c r="A69" s="132"/>
      <c r="B69" s="135"/>
      <c r="C69" s="927"/>
      <c r="D69" s="94"/>
      <c r="E69" s="96"/>
      <c r="F69" s="97"/>
      <c r="G69" s="135"/>
      <c r="H69" s="930"/>
      <c r="I69" s="94"/>
      <c r="J69" s="114"/>
      <c r="K69" s="136"/>
      <c r="L69" s="135"/>
      <c r="M69" s="933"/>
      <c r="N69" s="94"/>
      <c r="O69" s="114"/>
      <c r="P69" s="136"/>
    </row>
    <row r="70" spans="1:16">
      <c r="A70" s="132"/>
      <c r="B70" s="110"/>
      <c r="C70" s="927"/>
      <c r="D70" s="94"/>
      <c r="E70" s="96"/>
      <c r="F70" s="97"/>
      <c r="G70" s="110"/>
      <c r="H70" s="930"/>
      <c r="I70" s="94"/>
      <c r="J70" s="96"/>
      <c r="K70" s="97"/>
      <c r="L70" s="110"/>
      <c r="M70" s="933"/>
      <c r="N70" s="94"/>
      <c r="O70" s="96"/>
      <c r="P70" s="97"/>
    </row>
    <row r="71" spans="1:16">
      <c r="A71" s="132"/>
      <c r="B71" s="135"/>
      <c r="C71" s="927"/>
      <c r="D71" s="94"/>
      <c r="E71" s="96"/>
      <c r="F71" s="97"/>
      <c r="G71" s="135"/>
      <c r="H71" s="930"/>
      <c r="I71" s="94"/>
      <c r="J71" s="96"/>
      <c r="K71" s="97"/>
      <c r="L71" s="135"/>
      <c r="M71" s="933"/>
      <c r="N71" s="94"/>
      <c r="O71" s="96"/>
      <c r="P71" s="97"/>
    </row>
    <row r="72" spans="1:16" ht="17.25" thickBot="1">
      <c r="A72" s="132"/>
      <c r="B72" s="110"/>
      <c r="C72" s="940"/>
      <c r="D72" s="115"/>
      <c r="E72" s="116"/>
      <c r="F72" s="117"/>
      <c r="G72" s="110"/>
      <c r="H72" s="941"/>
      <c r="I72" s="115"/>
      <c r="J72" s="130"/>
      <c r="K72" s="104"/>
      <c r="L72" s="110"/>
      <c r="M72" s="939"/>
      <c r="N72" s="115"/>
      <c r="O72" s="130"/>
      <c r="P72" s="104"/>
    </row>
    <row r="73" spans="1:16">
      <c r="A73" s="132"/>
      <c r="B73" s="135"/>
      <c r="C73" s="926" t="s">
        <v>668</v>
      </c>
      <c r="D73" s="137" t="s">
        <v>150</v>
      </c>
      <c r="E73" s="138"/>
      <c r="F73" s="139" t="s">
        <v>151</v>
      </c>
      <c r="G73" s="135"/>
      <c r="H73" s="929" t="s">
        <v>668</v>
      </c>
      <c r="I73" s="137" t="s">
        <v>150</v>
      </c>
      <c r="J73" s="138"/>
      <c r="K73" s="139" t="s">
        <v>151</v>
      </c>
      <c r="L73" s="135"/>
      <c r="M73" s="932" t="s">
        <v>668</v>
      </c>
      <c r="N73" s="137" t="s">
        <v>150</v>
      </c>
      <c r="O73" s="138"/>
      <c r="P73" s="139" t="s">
        <v>151</v>
      </c>
    </row>
    <row r="74" spans="1:16">
      <c r="A74" s="132"/>
      <c r="B74" s="110"/>
      <c r="C74" s="927"/>
      <c r="D74" s="120"/>
      <c r="E74" s="121"/>
      <c r="F74" s="140"/>
      <c r="G74" s="110"/>
      <c r="H74" s="930"/>
      <c r="I74" s="94"/>
      <c r="J74" s="96"/>
      <c r="K74" s="97"/>
      <c r="L74" s="110"/>
      <c r="M74" s="933"/>
      <c r="N74" s="94"/>
      <c r="O74" s="96"/>
      <c r="P74" s="97"/>
    </row>
    <row r="75" spans="1:16">
      <c r="A75" s="132"/>
      <c r="B75" s="135"/>
      <c r="C75" s="927"/>
      <c r="D75" s="94"/>
      <c r="E75" s="96"/>
      <c r="F75" s="97"/>
      <c r="G75" s="135"/>
      <c r="H75" s="930"/>
      <c r="I75" s="94"/>
      <c r="J75" s="96"/>
      <c r="K75" s="97"/>
      <c r="L75" s="135"/>
      <c r="M75" s="933"/>
      <c r="N75" s="94"/>
      <c r="O75" s="96"/>
      <c r="P75" s="97"/>
    </row>
    <row r="76" spans="1:16">
      <c r="A76" s="132"/>
      <c r="B76" s="110"/>
      <c r="C76" s="927"/>
      <c r="D76" s="113"/>
      <c r="E76" s="114"/>
      <c r="F76" s="104"/>
      <c r="G76" s="110"/>
      <c r="H76" s="930"/>
      <c r="I76" s="113"/>
      <c r="J76" s="114"/>
      <c r="K76" s="104"/>
      <c r="L76" s="110"/>
      <c r="M76" s="933"/>
      <c r="N76" s="113"/>
      <c r="O76" s="114"/>
      <c r="P76" s="104"/>
    </row>
    <row r="77" spans="1:16">
      <c r="A77" s="935"/>
      <c r="B77" s="135"/>
      <c r="C77" s="927"/>
      <c r="D77" s="94"/>
      <c r="E77" s="96"/>
      <c r="F77" s="97"/>
      <c r="G77" s="135"/>
      <c r="H77" s="930"/>
      <c r="I77" s="94"/>
      <c r="J77" s="96"/>
      <c r="K77" s="97"/>
      <c r="L77" s="135"/>
      <c r="M77" s="933"/>
      <c r="N77" s="94"/>
      <c r="O77" s="96"/>
      <c r="P77" s="97"/>
    </row>
    <row r="78" spans="1:16">
      <c r="A78" s="935"/>
      <c r="B78" s="110"/>
      <c r="C78" s="927"/>
      <c r="D78" s="94"/>
      <c r="E78" s="96"/>
      <c r="F78" s="97"/>
      <c r="G78" s="110"/>
      <c r="H78" s="930"/>
      <c r="I78" s="94"/>
      <c r="J78" s="96"/>
      <c r="K78" s="97"/>
      <c r="L78" s="110"/>
      <c r="M78" s="933"/>
      <c r="N78" s="94"/>
      <c r="O78" s="96"/>
      <c r="P78" s="97"/>
    </row>
    <row r="79" spans="1:16">
      <c r="A79" s="935"/>
      <c r="B79" s="135"/>
      <c r="C79" s="927"/>
      <c r="D79" s="113"/>
      <c r="E79" s="114"/>
      <c r="F79" s="104"/>
      <c r="G79" s="135"/>
      <c r="H79" s="930"/>
      <c r="I79" s="113"/>
      <c r="J79" s="114"/>
      <c r="K79" s="104"/>
      <c r="L79" s="135"/>
      <c r="M79" s="933"/>
      <c r="N79" s="113"/>
      <c r="O79" s="114"/>
      <c r="P79" s="104"/>
    </row>
    <row r="80" spans="1:16" ht="17.25" thickBot="1">
      <c r="A80" s="936"/>
      <c r="B80" s="141"/>
      <c r="C80" s="928"/>
      <c r="D80" s="142"/>
      <c r="E80" s="143"/>
      <c r="F80" s="144"/>
      <c r="G80" s="141"/>
      <c r="H80" s="931"/>
      <c r="I80" s="142"/>
      <c r="J80" s="143"/>
      <c r="K80" s="144"/>
      <c r="L80" s="141"/>
      <c r="M80" s="934"/>
      <c r="N80" s="142"/>
      <c r="O80" s="143"/>
      <c r="P80" s="144"/>
    </row>
    <row r="81" spans="1:16" s="146" customFormat="1" ht="27" customHeight="1" thickTop="1" thickBot="1">
      <c r="A81" s="145"/>
      <c r="B81" s="937" t="s">
        <v>152</v>
      </c>
      <c r="C81" s="937"/>
      <c r="D81" s="937"/>
      <c r="E81" s="937"/>
      <c r="F81" s="937"/>
      <c r="G81" s="938" t="s">
        <v>153</v>
      </c>
      <c r="H81" s="938"/>
      <c r="I81" s="938"/>
      <c r="J81" s="938"/>
      <c r="K81" s="938"/>
      <c r="L81" s="938"/>
      <c r="M81" s="938"/>
      <c r="N81" s="919" t="s">
        <v>154</v>
      </c>
      <c r="O81" s="919"/>
      <c r="P81" s="919"/>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66">
        <f>A3</f>
        <v>46174</v>
      </c>
      <c r="B83" s="923" t="s">
        <v>669</v>
      </c>
      <c r="C83" s="160" t="s">
        <v>850</v>
      </c>
      <c r="D83" s="161" t="s">
        <v>977</v>
      </c>
      <c r="E83" s="162" t="s">
        <v>137</v>
      </c>
      <c r="F83" s="163" t="s">
        <v>1691</v>
      </c>
      <c r="G83" s="164" t="s">
        <v>1477</v>
      </c>
      <c r="H83" s="165" t="s">
        <v>1884</v>
      </c>
      <c r="I83" s="166" t="s">
        <v>1887</v>
      </c>
      <c r="J83" s="166" t="s">
        <v>1888</v>
      </c>
      <c r="K83" s="167" t="s">
        <v>2807</v>
      </c>
      <c r="L83" s="168"/>
      <c r="M83" s="354"/>
      <c r="N83" s="170"/>
      <c r="O83" s="166"/>
      <c r="P83" s="171"/>
    </row>
    <row r="84" spans="1:16" s="172" customFormat="1">
      <c r="A84" s="967"/>
      <c r="B84" s="924"/>
      <c r="C84" s="173"/>
      <c r="D84" s="174"/>
      <c r="E84" s="175"/>
      <c r="F84" s="176"/>
      <c r="G84" s="173" t="s">
        <v>1477</v>
      </c>
      <c r="H84" s="177" t="s">
        <v>1885</v>
      </c>
      <c r="I84" s="175" t="s">
        <v>1887</v>
      </c>
      <c r="J84" s="175" t="s">
        <v>1889</v>
      </c>
      <c r="K84" s="513" t="s">
        <v>2806</v>
      </c>
      <c r="L84" s="179"/>
      <c r="M84" s="355"/>
      <c r="N84" s="181"/>
      <c r="O84" s="175"/>
      <c r="P84" s="182"/>
    </row>
    <row r="85" spans="1:16" s="172" customFormat="1" ht="33">
      <c r="A85" s="967"/>
      <c r="B85" s="924"/>
      <c r="C85" s="173"/>
      <c r="D85" s="174"/>
      <c r="E85" s="175"/>
      <c r="F85" s="176"/>
      <c r="G85" s="173" t="s">
        <v>1550</v>
      </c>
      <c r="H85" s="186" t="s">
        <v>1898</v>
      </c>
      <c r="I85" s="175" t="s">
        <v>1887</v>
      </c>
      <c r="J85" s="175" t="s">
        <v>1890</v>
      </c>
      <c r="K85" s="187" t="s">
        <v>2780</v>
      </c>
      <c r="L85" s="179"/>
      <c r="M85" s="355"/>
      <c r="N85" s="181"/>
      <c r="O85" s="175"/>
      <c r="P85" s="182"/>
    </row>
    <row r="86" spans="1:16" s="172" customFormat="1">
      <c r="A86" s="967"/>
      <c r="B86" s="924"/>
      <c r="C86" s="173"/>
      <c r="D86" s="174"/>
      <c r="E86" s="175"/>
      <c r="F86" s="176"/>
      <c r="G86" s="173" t="s">
        <v>1550</v>
      </c>
      <c r="H86" s="186" t="s">
        <v>1897</v>
      </c>
      <c r="I86" s="175" t="s">
        <v>1887</v>
      </c>
      <c r="J86" s="175" t="s">
        <v>1891</v>
      </c>
      <c r="K86" s="187" t="s">
        <v>2776</v>
      </c>
      <c r="L86" s="184"/>
      <c r="M86" s="355"/>
      <c r="N86" s="181"/>
      <c r="O86" s="175"/>
      <c r="P86" s="182"/>
    </row>
    <row r="87" spans="1:16" s="172" customFormat="1">
      <c r="A87" s="967"/>
      <c r="B87" s="924"/>
      <c r="C87" s="173"/>
      <c r="D87" s="185"/>
      <c r="E87" s="175"/>
      <c r="F87" s="182"/>
      <c r="G87" s="173" t="s">
        <v>1477</v>
      </c>
      <c r="H87" s="186" t="s">
        <v>2773</v>
      </c>
      <c r="I87" s="175" t="s">
        <v>1887</v>
      </c>
      <c r="J87" s="175" t="s">
        <v>1894</v>
      </c>
      <c r="K87" s="187" t="s">
        <v>2774</v>
      </c>
      <c r="L87" s="184"/>
      <c r="M87" s="355"/>
      <c r="N87" s="181"/>
      <c r="O87" s="175"/>
      <c r="P87" s="182"/>
    </row>
    <row r="88" spans="1:16" s="172" customFormat="1">
      <c r="A88" s="967"/>
      <c r="B88" s="924"/>
      <c r="C88" s="173"/>
      <c r="D88" s="174"/>
      <c r="E88" s="175"/>
      <c r="F88" s="188"/>
      <c r="G88" s="173" t="s">
        <v>1477</v>
      </c>
      <c r="H88" s="186" t="s">
        <v>1886</v>
      </c>
      <c r="I88" s="175" t="s">
        <v>1887</v>
      </c>
      <c r="J88" s="175" t="s">
        <v>1896</v>
      </c>
      <c r="K88" s="187" t="s">
        <v>2775</v>
      </c>
      <c r="L88" s="189"/>
      <c r="M88" s="356"/>
      <c r="N88" s="181"/>
      <c r="O88" s="175"/>
      <c r="P88" s="182"/>
    </row>
    <row r="89" spans="1:16" s="172" customFormat="1">
      <c r="A89" s="967"/>
      <c r="B89" s="924"/>
      <c r="C89" s="173"/>
      <c r="D89" s="174"/>
      <c r="E89" s="175"/>
      <c r="F89" s="182"/>
      <c r="G89" s="173" t="s">
        <v>1550</v>
      </c>
      <c r="H89" s="183" t="s">
        <v>1516</v>
      </c>
      <c r="I89" s="175" t="s">
        <v>1887</v>
      </c>
      <c r="J89" s="175" t="s">
        <v>2777</v>
      </c>
      <c r="K89" s="187" t="s">
        <v>2778</v>
      </c>
      <c r="L89" s="184"/>
      <c r="M89" s="355"/>
      <c r="N89" s="181"/>
      <c r="O89" s="175"/>
      <c r="P89" s="182"/>
    </row>
    <row r="90" spans="1:16" s="172" customFormat="1">
      <c r="A90" s="967"/>
      <c r="B90" s="924"/>
      <c r="C90" s="173"/>
      <c r="D90" s="174"/>
      <c r="E90" s="175"/>
      <c r="F90" s="182"/>
      <c r="G90" s="198"/>
      <c r="H90" s="199"/>
      <c r="I90" s="200"/>
      <c r="J90" s="200"/>
      <c r="K90" s="197"/>
      <c r="L90" s="184"/>
      <c r="M90" s="355"/>
      <c r="N90" s="181"/>
      <c r="O90" s="175"/>
      <c r="P90" s="182"/>
    </row>
    <row r="91" spans="1:16" s="172" customFormat="1">
      <c r="A91" s="967"/>
      <c r="B91" s="924"/>
      <c r="C91" s="173"/>
      <c r="D91" s="174"/>
      <c r="E91" s="175"/>
      <c r="F91" s="188"/>
      <c r="G91" s="173"/>
      <c r="H91" s="183"/>
      <c r="I91" s="175"/>
      <c r="J91" s="175"/>
      <c r="K91" s="178"/>
      <c r="L91" s="184"/>
      <c r="M91" s="355"/>
      <c r="N91" s="181"/>
      <c r="O91" s="175"/>
      <c r="P91" s="182"/>
    </row>
    <row r="92" spans="1:16" s="172" customFormat="1">
      <c r="A92" s="967"/>
      <c r="B92" s="924"/>
      <c r="C92" s="173"/>
      <c r="D92" s="174"/>
      <c r="E92" s="175"/>
      <c r="F92" s="182"/>
      <c r="G92" s="173"/>
      <c r="H92" s="183"/>
      <c r="I92" s="191"/>
      <c r="J92" s="175"/>
      <c r="K92" s="178"/>
      <c r="L92" s="184"/>
      <c r="M92" s="355"/>
      <c r="N92" s="181"/>
      <c r="O92" s="175"/>
      <c r="P92" s="182"/>
    </row>
    <row r="93" spans="1:16" s="172" customFormat="1">
      <c r="A93" s="967"/>
      <c r="B93" s="924"/>
      <c r="C93" s="192"/>
      <c r="D93" s="193"/>
      <c r="E93" s="194"/>
      <c r="F93" s="195"/>
      <c r="G93" s="173"/>
      <c r="H93" s="183"/>
      <c r="I93" s="191"/>
      <c r="J93" s="175"/>
      <c r="K93" s="178"/>
      <c r="L93" s="184"/>
      <c r="M93" s="355"/>
      <c r="N93" s="196"/>
      <c r="O93" s="194"/>
      <c r="P93" s="195"/>
    </row>
    <row r="94" spans="1:16" s="172" customFormat="1">
      <c r="A94" s="967"/>
      <c r="B94" s="924"/>
      <c r="C94" s="192"/>
      <c r="D94" s="193"/>
      <c r="E94" s="194"/>
      <c r="F94" s="195"/>
      <c r="G94" s="173"/>
      <c r="H94" s="177"/>
      <c r="I94" s="175"/>
      <c r="J94" s="175"/>
      <c r="K94" s="197"/>
      <c r="L94" s="184"/>
      <c r="M94" s="355"/>
      <c r="N94" s="196"/>
      <c r="O94" s="194"/>
      <c r="P94" s="195"/>
    </row>
    <row r="95" spans="1:16" s="172" customFormat="1">
      <c r="A95" s="967"/>
      <c r="B95" s="924"/>
      <c r="C95" s="192"/>
      <c r="D95" s="193"/>
      <c r="E95" s="194"/>
      <c r="F95" s="195"/>
      <c r="G95" s="198"/>
      <c r="H95" s="199"/>
      <c r="I95" s="200"/>
      <c r="J95" s="200"/>
      <c r="K95" s="197"/>
      <c r="L95" s="184"/>
      <c r="M95" s="355"/>
      <c r="N95" s="196"/>
      <c r="O95" s="194"/>
      <c r="P95" s="195"/>
    </row>
    <row r="96" spans="1:16" s="172" customFormat="1">
      <c r="A96" s="967"/>
      <c r="B96" s="924"/>
      <c r="C96" s="192"/>
      <c r="D96" s="193"/>
      <c r="E96" s="194"/>
      <c r="F96" s="195"/>
      <c r="G96" s="173"/>
      <c r="H96" s="201"/>
      <c r="I96" s="175"/>
      <c r="J96" s="175"/>
      <c r="K96" s="178"/>
      <c r="L96" s="184"/>
      <c r="M96" s="355"/>
      <c r="N96" s="196"/>
      <c r="O96" s="194"/>
      <c r="P96" s="195"/>
    </row>
    <row r="97" spans="1:16" s="172" customFormat="1">
      <c r="A97" s="967"/>
      <c r="B97" s="924"/>
      <c r="C97" s="192"/>
      <c r="D97" s="193"/>
      <c r="E97" s="194"/>
      <c r="F97" s="195"/>
      <c r="G97" s="198"/>
      <c r="H97" s="183"/>
      <c r="I97" s="200"/>
      <c r="J97" s="200"/>
      <c r="K97" s="197"/>
      <c r="L97" s="184"/>
      <c r="M97" s="355"/>
      <c r="N97" s="196"/>
      <c r="O97" s="194"/>
      <c r="P97" s="195"/>
    </row>
    <row r="98" spans="1:16" s="172" customFormat="1">
      <c r="A98" s="967"/>
      <c r="B98" s="924"/>
      <c r="C98" s="192"/>
      <c r="D98" s="193"/>
      <c r="E98" s="194"/>
      <c r="F98" s="195"/>
      <c r="G98" s="173"/>
      <c r="H98" s="183"/>
      <c r="I98" s="200"/>
      <c r="J98" s="200"/>
      <c r="K98" s="197"/>
      <c r="L98" s="179"/>
      <c r="M98" s="355"/>
      <c r="N98" s="196"/>
      <c r="O98" s="194"/>
      <c r="P98" s="195"/>
    </row>
    <row r="99" spans="1:16" s="172" customFormat="1">
      <c r="A99" s="967"/>
      <c r="B99" s="924"/>
      <c r="C99" s="192"/>
      <c r="D99" s="193"/>
      <c r="E99" s="194"/>
      <c r="F99" s="195"/>
      <c r="G99" s="192"/>
      <c r="H99" s="201"/>
      <c r="I99" s="202"/>
      <c r="J99" s="202"/>
      <c r="K99" s="203"/>
      <c r="L99" s="204"/>
      <c r="M99" s="356"/>
      <c r="N99" s="196"/>
      <c r="O99" s="194"/>
      <c r="P99" s="195"/>
    </row>
    <row r="100" spans="1:16" s="172" customFormat="1">
      <c r="A100" s="967"/>
      <c r="B100" s="924"/>
      <c r="C100" s="192"/>
      <c r="D100" s="193"/>
      <c r="E100" s="194"/>
      <c r="F100" s="195"/>
      <c r="G100" s="192"/>
      <c r="H100" s="201"/>
      <c r="I100" s="202"/>
      <c r="J100" s="202"/>
      <c r="K100" s="203"/>
      <c r="L100" s="204"/>
      <c r="M100" s="356"/>
      <c r="N100" s="196"/>
      <c r="O100" s="194"/>
      <c r="P100" s="195"/>
    </row>
    <row r="101" spans="1:16" s="172" customFormat="1">
      <c r="A101" s="967"/>
      <c r="B101" s="924"/>
      <c r="C101" s="192"/>
      <c r="D101" s="193"/>
      <c r="E101" s="194"/>
      <c r="F101" s="195"/>
      <c r="G101" s="192"/>
      <c r="H101" s="201"/>
      <c r="I101" s="202"/>
      <c r="J101" s="202"/>
      <c r="K101" s="203"/>
      <c r="L101" s="204"/>
      <c r="M101" s="356"/>
      <c r="N101" s="196"/>
      <c r="O101" s="194"/>
      <c r="P101" s="195"/>
    </row>
    <row r="102" spans="1:16" s="172" customFormat="1" ht="17.25" thickBot="1">
      <c r="A102" s="968"/>
      <c r="B102" s="925"/>
      <c r="C102" s="205"/>
      <c r="D102" s="206"/>
      <c r="E102" s="207"/>
      <c r="F102" s="208"/>
      <c r="G102" s="209"/>
      <c r="H102" s="210"/>
      <c r="I102" s="211"/>
      <c r="J102" s="211"/>
      <c r="K102" s="212"/>
      <c r="L102" s="213"/>
      <c r="M102" s="357"/>
      <c r="N102" s="215"/>
      <c r="O102" s="207"/>
      <c r="P102" s="208"/>
    </row>
    <row r="103" spans="1:16" s="71" customFormat="1" ht="34.5" thickTop="1" thickBot="1">
      <c r="A103" s="956">
        <f>A3+1</f>
        <v>46175</v>
      </c>
      <c r="B103" s="90" t="s">
        <v>162</v>
      </c>
      <c r="C103" s="926" t="s">
        <v>664</v>
      </c>
      <c r="D103" s="91" t="s">
        <v>114</v>
      </c>
      <c r="E103" s="92" t="s">
        <v>137</v>
      </c>
      <c r="F103" s="93" t="s">
        <v>2932</v>
      </c>
      <c r="G103" s="90" t="s">
        <v>162</v>
      </c>
      <c r="H103" s="930" t="s">
        <v>163</v>
      </c>
      <c r="I103" s="91" t="s">
        <v>114</v>
      </c>
      <c r="J103" s="92" t="s">
        <v>1888</v>
      </c>
      <c r="K103" s="93" t="s">
        <v>3020</v>
      </c>
      <c r="L103" s="90" t="s">
        <v>162</v>
      </c>
      <c r="M103" s="933" t="s">
        <v>163</v>
      </c>
      <c r="N103" s="91" t="s">
        <v>114</v>
      </c>
      <c r="O103" s="92" t="s">
        <v>137</v>
      </c>
      <c r="P103" s="93" t="s">
        <v>3055</v>
      </c>
    </row>
    <row r="104" spans="1:16" ht="18" customHeight="1">
      <c r="A104" s="957"/>
      <c r="B104" s="958" t="s">
        <v>2729</v>
      </c>
      <c r="C104" s="927"/>
      <c r="D104" s="94" t="s">
        <v>1490</v>
      </c>
      <c r="E104" s="96" t="s">
        <v>1889</v>
      </c>
      <c r="F104" s="98" t="s">
        <v>2980</v>
      </c>
      <c r="G104" s="958" t="s">
        <v>12</v>
      </c>
      <c r="H104" s="930"/>
      <c r="I104" s="94" t="s">
        <v>1490</v>
      </c>
      <c r="J104" s="95" t="s">
        <v>1889</v>
      </c>
      <c r="K104" s="93" t="s">
        <v>2979</v>
      </c>
      <c r="L104" s="958" t="s">
        <v>1475</v>
      </c>
      <c r="M104" s="933"/>
      <c r="N104" s="94" t="s">
        <v>1490</v>
      </c>
      <c r="O104" s="96" t="s">
        <v>1889</v>
      </c>
      <c r="P104" s="98" t="s">
        <v>3045</v>
      </c>
    </row>
    <row r="105" spans="1:16" ht="17.25" thickBot="1">
      <c r="A105" s="957"/>
      <c r="B105" s="959"/>
      <c r="C105" s="927"/>
      <c r="D105" s="94" t="s">
        <v>116</v>
      </c>
      <c r="E105" s="96" t="s">
        <v>1890</v>
      </c>
      <c r="F105" s="97" t="s">
        <v>2933</v>
      </c>
      <c r="G105" s="959"/>
      <c r="H105" s="930"/>
      <c r="I105" s="94" t="s">
        <v>2683</v>
      </c>
      <c r="J105" s="96" t="s">
        <v>1890</v>
      </c>
      <c r="K105" s="846" t="s">
        <v>3021</v>
      </c>
      <c r="L105" s="959"/>
      <c r="M105" s="933"/>
      <c r="N105" s="94" t="s">
        <v>116</v>
      </c>
      <c r="O105" s="96" t="s">
        <v>1890</v>
      </c>
      <c r="P105" s="97" t="s">
        <v>3058</v>
      </c>
    </row>
    <row r="106" spans="1:16" ht="17.25" thickBot="1">
      <c r="A106" s="957"/>
      <c r="B106" s="90" t="s">
        <v>167</v>
      </c>
      <c r="C106" s="927"/>
      <c r="D106" s="94" t="s">
        <v>165</v>
      </c>
      <c r="E106" s="96" t="s">
        <v>1891</v>
      </c>
      <c r="F106" s="97" t="s">
        <v>2974</v>
      </c>
      <c r="G106" s="90" t="s">
        <v>167</v>
      </c>
      <c r="H106" s="930"/>
      <c r="I106" s="94" t="s">
        <v>116</v>
      </c>
      <c r="J106" s="96" t="s">
        <v>1891</v>
      </c>
      <c r="K106" s="112" t="s">
        <v>2995</v>
      </c>
      <c r="L106" s="90" t="s">
        <v>167</v>
      </c>
      <c r="M106" s="933"/>
      <c r="N106" s="94" t="s">
        <v>165</v>
      </c>
      <c r="O106" s="96" t="s">
        <v>1891</v>
      </c>
      <c r="P106" s="97" t="s">
        <v>2843</v>
      </c>
    </row>
    <row r="107" spans="1:16">
      <c r="A107" s="957"/>
      <c r="B107" s="955" t="s">
        <v>1481</v>
      </c>
      <c r="C107" s="927"/>
      <c r="D107" s="94" t="s">
        <v>120</v>
      </c>
      <c r="E107" s="96" t="s">
        <v>1894</v>
      </c>
      <c r="F107" s="97" t="s">
        <v>2975</v>
      </c>
      <c r="G107" s="955" t="s">
        <v>1481</v>
      </c>
      <c r="H107" s="930"/>
      <c r="I107" s="94" t="s">
        <v>165</v>
      </c>
      <c r="J107" s="96" t="s">
        <v>1894</v>
      </c>
      <c r="K107" s="97" t="s">
        <v>3023</v>
      </c>
      <c r="L107" s="955" t="s">
        <v>2781</v>
      </c>
      <c r="M107" s="933"/>
      <c r="N107" s="94" t="s">
        <v>120</v>
      </c>
      <c r="O107" s="96" t="s">
        <v>1894</v>
      </c>
      <c r="P107" s="97" t="s">
        <v>2927</v>
      </c>
    </row>
    <row r="108" spans="1:16">
      <c r="A108" s="957"/>
      <c r="B108" s="948"/>
      <c r="C108" s="927"/>
      <c r="D108" s="94" t="s">
        <v>1613</v>
      </c>
      <c r="E108" s="96" t="s">
        <v>1896</v>
      </c>
      <c r="F108" s="99" t="s">
        <v>2976</v>
      </c>
      <c r="G108" s="948"/>
      <c r="H108" s="930"/>
      <c r="I108" s="94" t="s">
        <v>120</v>
      </c>
      <c r="J108" s="96" t="s">
        <v>1896</v>
      </c>
      <c r="K108" s="97" t="s">
        <v>3022</v>
      </c>
      <c r="L108" s="948"/>
      <c r="M108" s="933"/>
      <c r="N108" s="94" t="s">
        <v>1613</v>
      </c>
      <c r="O108" s="96" t="s">
        <v>2799</v>
      </c>
      <c r="P108" s="99" t="s">
        <v>2847</v>
      </c>
    </row>
    <row r="109" spans="1:16">
      <c r="A109" s="957"/>
      <c r="B109" s="947"/>
      <c r="C109" s="927"/>
      <c r="D109" s="94"/>
      <c r="E109" s="96" t="s">
        <v>2883</v>
      </c>
      <c r="F109" s="733" t="s">
        <v>2848</v>
      </c>
      <c r="G109" s="947"/>
      <c r="H109" s="930"/>
      <c r="I109" s="94" t="s">
        <v>1613</v>
      </c>
      <c r="J109" s="96" t="s">
        <v>2799</v>
      </c>
      <c r="K109" s="93" t="s">
        <v>3024</v>
      </c>
      <c r="L109" s="947"/>
      <c r="M109" s="933"/>
      <c r="N109" s="94" t="s">
        <v>1662</v>
      </c>
      <c r="O109" s="96" t="s">
        <v>2887</v>
      </c>
      <c r="P109" s="102" t="s">
        <v>3059</v>
      </c>
    </row>
    <row r="110" spans="1:16">
      <c r="A110" s="957"/>
      <c r="B110" s="948"/>
      <c r="C110" s="927"/>
      <c r="D110" s="94" t="s">
        <v>1662</v>
      </c>
      <c r="E110" s="96" t="s">
        <v>2777</v>
      </c>
      <c r="F110" s="99" t="s">
        <v>2981</v>
      </c>
      <c r="G110" s="948"/>
      <c r="H110" s="930"/>
      <c r="I110" s="94"/>
      <c r="J110" s="96" t="s">
        <v>2801</v>
      </c>
      <c r="K110" s="99" t="s">
        <v>2847</v>
      </c>
      <c r="L110" s="948"/>
      <c r="M110" s="933"/>
      <c r="N110" s="94"/>
      <c r="O110" s="96" t="s">
        <v>2888</v>
      </c>
      <c r="P110" s="99" t="s">
        <v>2688</v>
      </c>
    </row>
    <row r="111" spans="1:16">
      <c r="A111" s="957"/>
      <c r="B111" s="947"/>
      <c r="C111" s="927"/>
      <c r="D111" s="94"/>
      <c r="E111" s="96" t="s">
        <v>2799</v>
      </c>
      <c r="F111" s="99" t="s">
        <v>2688</v>
      </c>
      <c r="G111" s="947"/>
      <c r="H111" s="930"/>
      <c r="I111" s="94" t="s">
        <v>1662</v>
      </c>
      <c r="J111" s="96" t="s">
        <v>2888</v>
      </c>
      <c r="K111" s="102" t="s">
        <v>3025</v>
      </c>
      <c r="L111" s="947"/>
      <c r="M111" s="933"/>
      <c r="N111" s="94"/>
      <c r="O111" s="96" t="s">
        <v>2687</v>
      </c>
      <c r="P111" s="99" t="s">
        <v>2690</v>
      </c>
    </row>
    <row r="112" spans="1:16" ht="17.25" thickBot="1">
      <c r="A112" s="957"/>
      <c r="B112" s="948"/>
      <c r="C112" s="927"/>
      <c r="D112" s="94"/>
      <c r="E112" s="96" t="s">
        <v>2801</v>
      </c>
      <c r="F112" s="99" t="s">
        <v>2690</v>
      </c>
      <c r="G112" s="948"/>
      <c r="H112" s="930"/>
      <c r="I112" s="94"/>
      <c r="J112" s="96" t="s">
        <v>2889</v>
      </c>
      <c r="K112" s="99" t="s">
        <v>2688</v>
      </c>
      <c r="L112" s="948"/>
      <c r="M112" s="933"/>
      <c r="N112" s="94" t="s">
        <v>147</v>
      </c>
      <c r="O112" s="96" t="s">
        <v>2892</v>
      </c>
      <c r="P112" s="97" t="s">
        <v>2855</v>
      </c>
    </row>
    <row r="113" spans="1:16" ht="17.25" thickBot="1">
      <c r="A113" s="957"/>
      <c r="B113" s="100" t="s">
        <v>168</v>
      </c>
      <c r="C113" s="927"/>
      <c r="D113" s="94" t="s">
        <v>147</v>
      </c>
      <c r="E113" s="96" t="s">
        <v>2887</v>
      </c>
      <c r="F113" s="97" t="s">
        <v>2988</v>
      </c>
      <c r="G113" s="100" t="s">
        <v>168</v>
      </c>
      <c r="H113" s="930"/>
      <c r="I113" s="94"/>
      <c r="J113" s="96" t="s">
        <v>2890</v>
      </c>
      <c r="K113" s="99" t="s">
        <v>2690</v>
      </c>
      <c r="L113" s="100" t="s">
        <v>168</v>
      </c>
      <c r="M113" s="933"/>
      <c r="N113" s="94"/>
      <c r="O113" s="96" t="s">
        <v>3027</v>
      </c>
      <c r="P113" s="97" t="s">
        <v>2908</v>
      </c>
    </row>
    <row r="114" spans="1:16">
      <c r="A114" s="957"/>
      <c r="B114" s="949" t="s">
        <v>2977</v>
      </c>
      <c r="C114" s="927"/>
      <c r="D114" s="94"/>
      <c r="E114" s="96" t="s">
        <v>2888</v>
      </c>
      <c r="F114" s="97" t="s">
        <v>2741</v>
      </c>
      <c r="G114" s="949" t="s">
        <v>3011</v>
      </c>
      <c r="H114" s="930"/>
      <c r="I114" s="94" t="s">
        <v>147</v>
      </c>
      <c r="J114" s="96" t="s">
        <v>3027</v>
      </c>
      <c r="K114" s="99" t="s">
        <v>2857</v>
      </c>
      <c r="L114" s="949" t="s">
        <v>3065</v>
      </c>
      <c r="M114" s="933"/>
      <c r="N114" s="94"/>
      <c r="O114" s="96" t="s">
        <v>2692</v>
      </c>
      <c r="P114" s="97" t="s">
        <v>3047</v>
      </c>
    </row>
    <row r="115" spans="1:16">
      <c r="A115" s="957"/>
      <c r="B115" s="950"/>
      <c r="C115" s="927"/>
      <c r="D115" s="94"/>
      <c r="E115" s="96" t="s">
        <v>2889</v>
      </c>
      <c r="F115" s="97" t="s">
        <v>2999</v>
      </c>
      <c r="G115" s="950"/>
      <c r="H115" s="930"/>
      <c r="I115" s="94"/>
      <c r="J115" s="96" t="s">
        <v>3028</v>
      </c>
      <c r="K115" s="99" t="s">
        <v>3026</v>
      </c>
      <c r="L115" s="950"/>
      <c r="M115" s="933"/>
      <c r="N115" s="94"/>
      <c r="O115" s="96" t="s">
        <v>2693</v>
      </c>
      <c r="P115" s="97" t="s">
        <v>3046</v>
      </c>
    </row>
    <row r="116" spans="1:16" ht="17.25" thickBot="1">
      <c r="A116" s="957"/>
      <c r="B116" s="951"/>
      <c r="C116" s="927"/>
      <c r="D116" s="94"/>
      <c r="E116" s="96" t="s">
        <v>2890</v>
      </c>
      <c r="F116" s="97" t="s">
        <v>2989</v>
      </c>
      <c r="G116" s="951"/>
      <c r="H116" s="930"/>
      <c r="I116" s="94"/>
      <c r="J116" s="96" t="s">
        <v>3029</v>
      </c>
      <c r="K116" s="97" t="s">
        <v>2694</v>
      </c>
      <c r="L116" s="951"/>
      <c r="M116" s="933"/>
      <c r="N116" s="94"/>
      <c r="O116" s="96" t="s">
        <v>2695</v>
      </c>
      <c r="P116" s="97" t="s">
        <v>2697</v>
      </c>
    </row>
    <row r="117" spans="1:16" ht="17.25" thickBot="1">
      <c r="A117" s="957"/>
      <c r="B117" s="100" t="s">
        <v>123</v>
      </c>
      <c r="C117" s="927"/>
      <c r="D117" s="94"/>
      <c r="E117" s="96" t="s">
        <v>2852</v>
      </c>
      <c r="F117" s="97" t="s">
        <v>2697</v>
      </c>
      <c r="G117" s="100" t="s">
        <v>123</v>
      </c>
      <c r="H117" s="930"/>
      <c r="I117" s="94"/>
      <c r="J117" s="96" t="s">
        <v>3031</v>
      </c>
      <c r="K117" s="97" t="s">
        <v>3030</v>
      </c>
      <c r="L117" s="100" t="s">
        <v>123</v>
      </c>
      <c r="M117" s="933"/>
      <c r="N117" s="94" t="s">
        <v>2698</v>
      </c>
      <c r="O117" s="96" t="s">
        <v>2893</v>
      </c>
      <c r="P117" s="97" t="s">
        <v>2700</v>
      </c>
    </row>
    <row r="118" spans="1:16" ht="33">
      <c r="A118" s="957"/>
      <c r="B118" s="962" t="s">
        <v>2978</v>
      </c>
      <c r="C118" s="927"/>
      <c r="D118" s="94" t="s">
        <v>2698</v>
      </c>
      <c r="E118" s="96" t="s">
        <v>2892</v>
      </c>
      <c r="F118" s="97" t="s">
        <v>2700</v>
      </c>
      <c r="G118" s="962" t="s">
        <v>3012</v>
      </c>
      <c r="H118" s="930"/>
      <c r="I118" s="94"/>
      <c r="J118" s="96" t="s">
        <v>3032</v>
      </c>
      <c r="K118" s="97" t="s">
        <v>2697</v>
      </c>
      <c r="L118" s="962" t="s">
        <v>3066</v>
      </c>
      <c r="M118" s="933"/>
      <c r="N118" s="94" t="s">
        <v>2701</v>
      </c>
      <c r="O118" s="96" t="s">
        <v>2895</v>
      </c>
      <c r="P118" s="97" t="s">
        <v>2744</v>
      </c>
    </row>
    <row r="119" spans="1:16" ht="33">
      <c r="A119" s="957"/>
      <c r="B119" s="963"/>
      <c r="C119" s="927"/>
      <c r="D119" s="94" t="s">
        <v>2701</v>
      </c>
      <c r="E119" s="96" t="s">
        <v>2893</v>
      </c>
      <c r="F119" s="97" t="s">
        <v>2745</v>
      </c>
      <c r="G119" s="963"/>
      <c r="H119" s="930"/>
      <c r="I119" s="94" t="s">
        <v>2698</v>
      </c>
      <c r="J119" s="96" t="s">
        <v>2893</v>
      </c>
      <c r="K119" s="97" t="s">
        <v>2700</v>
      </c>
      <c r="L119" s="963"/>
      <c r="M119" s="933"/>
      <c r="N119" s="94" t="s">
        <v>1887</v>
      </c>
      <c r="O119" s="96" t="s">
        <v>2896</v>
      </c>
      <c r="P119" s="97" t="s">
        <v>3052</v>
      </c>
    </row>
    <row r="120" spans="1:16" ht="33.75" thickBot="1">
      <c r="A120" s="957"/>
      <c r="B120" s="964"/>
      <c r="C120" s="927"/>
      <c r="D120" s="94" t="s">
        <v>1887</v>
      </c>
      <c r="E120" s="96" t="s">
        <v>2896</v>
      </c>
      <c r="F120" s="97" t="s">
        <v>2985</v>
      </c>
      <c r="G120" s="964"/>
      <c r="H120" s="930"/>
      <c r="I120" s="94" t="s">
        <v>2701</v>
      </c>
      <c r="J120" s="96" t="s">
        <v>2895</v>
      </c>
      <c r="K120" s="97" t="s">
        <v>2744</v>
      </c>
      <c r="L120" s="964"/>
      <c r="M120" s="933"/>
      <c r="N120" s="94"/>
      <c r="O120" s="96" t="s">
        <v>2703</v>
      </c>
      <c r="P120" s="97" t="s">
        <v>3037</v>
      </c>
    </row>
    <row r="121" spans="1:16" ht="33">
      <c r="A121" s="957"/>
      <c r="B121" s="945" t="s">
        <v>124</v>
      </c>
      <c r="C121" s="927"/>
      <c r="D121" s="94"/>
      <c r="E121" s="96" t="s">
        <v>2861</v>
      </c>
      <c r="F121" s="97" t="s">
        <v>2986</v>
      </c>
      <c r="G121" s="945" t="s">
        <v>124</v>
      </c>
      <c r="H121" s="930"/>
      <c r="I121" s="94" t="s">
        <v>1887</v>
      </c>
      <c r="J121" s="96" t="s">
        <v>2746</v>
      </c>
      <c r="K121" s="97" t="s">
        <v>3033</v>
      </c>
      <c r="L121" s="945" t="s">
        <v>124</v>
      </c>
      <c r="M121" s="933"/>
      <c r="N121" s="94"/>
      <c r="O121" s="96" t="s">
        <v>2897</v>
      </c>
      <c r="P121" s="93" t="s">
        <v>3051</v>
      </c>
    </row>
    <row r="122" spans="1:16" ht="33.75" thickBot="1">
      <c r="A122" s="957"/>
      <c r="B122" s="946"/>
      <c r="C122" s="927"/>
      <c r="D122" s="94"/>
      <c r="E122" s="96" t="s">
        <v>2982</v>
      </c>
      <c r="F122" s="97" t="s">
        <v>2987</v>
      </c>
      <c r="G122" s="946"/>
      <c r="H122" s="930"/>
      <c r="I122" s="94"/>
      <c r="J122" s="96" t="s">
        <v>2748</v>
      </c>
      <c r="K122" s="97" t="s">
        <v>3036</v>
      </c>
      <c r="L122" s="946"/>
      <c r="M122" s="933"/>
      <c r="N122" s="94" t="s">
        <v>3056</v>
      </c>
      <c r="O122" s="96" t="s">
        <v>2903</v>
      </c>
      <c r="P122" s="112" t="s">
        <v>3061</v>
      </c>
    </row>
    <row r="123" spans="1:16" ht="17.25" thickTop="1">
      <c r="A123" s="957"/>
      <c r="B123" s="960" t="s">
        <v>125</v>
      </c>
      <c r="C123" s="927"/>
      <c r="D123" s="744"/>
      <c r="E123" s="745" t="s">
        <v>2983</v>
      </c>
      <c r="F123" s="99" t="s">
        <v>2984</v>
      </c>
      <c r="G123" s="960" t="s">
        <v>125</v>
      </c>
      <c r="H123" s="930"/>
      <c r="I123" s="94"/>
      <c r="J123" s="96" t="s">
        <v>2749</v>
      </c>
      <c r="K123" s="93" t="s">
        <v>3035</v>
      </c>
      <c r="L123" s="960" t="s">
        <v>125</v>
      </c>
      <c r="M123" s="933"/>
      <c r="N123" s="94"/>
      <c r="O123" s="96"/>
      <c r="P123" s="93"/>
    </row>
    <row r="124" spans="1:16" ht="33.75" thickBot="1">
      <c r="A124" s="957"/>
      <c r="B124" s="943"/>
      <c r="C124" s="927"/>
      <c r="D124" s="744"/>
      <c r="E124" s="745"/>
      <c r="F124" s="99"/>
      <c r="G124" s="943"/>
      <c r="H124" s="930"/>
      <c r="I124" s="94"/>
      <c r="J124" s="96" t="s">
        <v>2792</v>
      </c>
      <c r="K124" s="93" t="s">
        <v>3034</v>
      </c>
      <c r="L124" s="943"/>
      <c r="M124" s="933"/>
      <c r="N124" s="94"/>
      <c r="O124" s="96"/>
      <c r="P124" s="101"/>
    </row>
    <row r="125" spans="1:16">
      <c r="A125" s="957"/>
      <c r="B125" s="953">
        <v>4</v>
      </c>
      <c r="C125" s="927"/>
      <c r="D125" s="744"/>
      <c r="E125" s="745"/>
      <c r="F125" s="99"/>
      <c r="G125" s="953">
        <v>5</v>
      </c>
      <c r="H125" s="930"/>
      <c r="I125" s="94"/>
      <c r="J125" s="96"/>
      <c r="K125" s="97"/>
      <c r="L125" s="953">
        <v>4</v>
      </c>
      <c r="M125" s="933"/>
      <c r="N125" s="94"/>
      <c r="O125" s="96"/>
      <c r="P125" s="103"/>
    </row>
    <row r="126" spans="1:16" ht="17.25" thickBot="1">
      <c r="A126" s="957"/>
      <c r="B126" s="961"/>
      <c r="C126" s="927"/>
      <c r="D126" s="94"/>
      <c r="E126" s="96"/>
      <c r="F126" s="93"/>
      <c r="G126" s="961"/>
      <c r="H126" s="930"/>
      <c r="I126" s="94"/>
      <c r="J126" s="96"/>
      <c r="K126" s="97"/>
      <c r="L126" s="961"/>
      <c r="M126" s="933"/>
      <c r="N126" s="94"/>
      <c r="O126" s="96"/>
      <c r="P126" s="104"/>
    </row>
    <row r="127" spans="1:16">
      <c r="A127" s="957"/>
      <c r="B127" s="942" t="s">
        <v>126</v>
      </c>
      <c r="C127" s="927"/>
      <c r="D127" s="94"/>
      <c r="E127" s="96"/>
      <c r="F127" s="93"/>
      <c r="G127" s="942" t="s">
        <v>126</v>
      </c>
      <c r="H127" s="930"/>
      <c r="I127" s="94"/>
      <c r="J127" s="96"/>
      <c r="K127" s="93"/>
      <c r="L127" s="942" t="s">
        <v>126</v>
      </c>
      <c r="M127" s="933"/>
      <c r="N127" s="94"/>
      <c r="O127" s="96"/>
      <c r="P127" s="99"/>
    </row>
    <row r="128" spans="1:16" ht="17.25" thickBot="1">
      <c r="A128" s="957"/>
      <c r="B128" s="943"/>
      <c r="C128" s="927"/>
      <c r="D128" s="94"/>
      <c r="E128" s="96"/>
      <c r="F128" s="101"/>
      <c r="G128" s="943"/>
      <c r="H128" s="930"/>
      <c r="I128" s="94"/>
      <c r="J128" s="96"/>
      <c r="K128" s="101"/>
      <c r="L128" s="943"/>
      <c r="M128" s="933"/>
      <c r="N128" s="94"/>
      <c r="O128" s="96"/>
      <c r="P128" s="104"/>
    </row>
    <row r="129" spans="1:16">
      <c r="A129" s="957"/>
      <c r="B129" s="953">
        <v>4</v>
      </c>
      <c r="C129" s="927"/>
      <c r="D129" s="94"/>
      <c r="E129" s="96"/>
      <c r="F129" s="102"/>
      <c r="G129" s="953">
        <v>5</v>
      </c>
      <c r="H129" s="930"/>
      <c r="I129" s="94"/>
      <c r="J129" s="96"/>
      <c r="K129" s="103"/>
      <c r="L129" s="953">
        <v>4</v>
      </c>
      <c r="M129" s="933"/>
      <c r="N129" s="94"/>
      <c r="O129" s="96"/>
      <c r="P129" s="93"/>
    </row>
    <row r="130" spans="1:16" ht="17.25" thickBot="1">
      <c r="A130" s="957"/>
      <c r="B130" s="954"/>
      <c r="C130" s="927"/>
      <c r="D130" s="94"/>
      <c r="E130" s="96"/>
      <c r="F130" s="99"/>
      <c r="G130" s="954"/>
      <c r="H130" s="930"/>
      <c r="I130" s="94"/>
      <c r="J130" s="96"/>
      <c r="K130" s="104"/>
      <c r="L130" s="954"/>
      <c r="M130" s="933"/>
      <c r="N130" s="94"/>
      <c r="O130" s="96"/>
      <c r="P130" s="97"/>
    </row>
    <row r="131" spans="1:16">
      <c r="A131" s="957"/>
      <c r="B131" s="952" t="s">
        <v>127</v>
      </c>
      <c r="C131" s="927"/>
      <c r="D131" s="94"/>
      <c r="E131" s="96"/>
      <c r="F131" s="103"/>
      <c r="G131" s="952" t="s">
        <v>127</v>
      </c>
      <c r="H131" s="930"/>
      <c r="I131" s="94"/>
      <c r="J131" s="96"/>
      <c r="K131" s="104"/>
      <c r="L131" s="952" t="s">
        <v>127</v>
      </c>
      <c r="M131" s="933"/>
      <c r="N131" s="94"/>
      <c r="O131" s="114"/>
      <c r="P131" s="97"/>
    </row>
    <row r="132" spans="1:16" ht="17.25" thickBot="1">
      <c r="A132" s="957"/>
      <c r="B132" s="943"/>
      <c r="C132" s="927"/>
      <c r="D132" s="94"/>
      <c r="E132" s="96"/>
      <c r="F132" s="104"/>
      <c r="G132" s="943"/>
      <c r="H132" s="930"/>
      <c r="I132" s="94"/>
      <c r="J132" s="96"/>
      <c r="K132" s="99"/>
      <c r="L132" s="943"/>
      <c r="M132" s="933"/>
      <c r="N132" s="113"/>
      <c r="O132" s="96"/>
      <c r="P132" s="112"/>
    </row>
    <row r="133" spans="1:16">
      <c r="A133" s="957"/>
      <c r="B133" s="953">
        <v>25</v>
      </c>
      <c r="C133" s="927"/>
      <c r="D133" s="94"/>
      <c r="E133" s="96"/>
      <c r="F133" s="104"/>
      <c r="G133" s="953" t="s">
        <v>3013</v>
      </c>
      <c r="H133" s="930"/>
      <c r="I133" s="94"/>
      <c r="J133" s="96"/>
      <c r="K133" s="104"/>
      <c r="L133" s="953">
        <v>10</v>
      </c>
      <c r="M133" s="933"/>
      <c r="N133" s="113"/>
      <c r="O133" s="114"/>
      <c r="P133" s="97"/>
    </row>
    <row r="134" spans="1:16" ht="17.25" thickBot="1">
      <c r="A134" s="957"/>
      <c r="B134" s="954"/>
      <c r="C134" s="927"/>
      <c r="D134" s="94"/>
      <c r="E134" s="96"/>
      <c r="F134" s="99"/>
      <c r="G134" s="954"/>
      <c r="H134" s="930"/>
      <c r="I134" s="94"/>
      <c r="J134" s="96"/>
      <c r="K134" s="93"/>
      <c r="L134" s="954"/>
      <c r="M134" s="933"/>
      <c r="N134" s="94"/>
      <c r="O134" s="114"/>
      <c r="P134" s="104"/>
    </row>
    <row r="135" spans="1:16">
      <c r="A135" s="957"/>
      <c r="B135" s="952" t="s">
        <v>128</v>
      </c>
      <c r="C135" s="927"/>
      <c r="D135" s="94"/>
      <c r="E135" s="96"/>
      <c r="F135" s="104"/>
      <c r="G135" s="952" t="s">
        <v>128</v>
      </c>
      <c r="H135" s="930"/>
      <c r="I135" s="94"/>
      <c r="J135" s="96"/>
      <c r="K135" s="97"/>
      <c r="L135" s="952" t="s">
        <v>128</v>
      </c>
      <c r="M135" s="933"/>
      <c r="N135" s="94"/>
      <c r="O135" s="96"/>
      <c r="P135" s="97"/>
    </row>
    <row r="136" spans="1:16" ht="17.25" thickBot="1">
      <c r="A136" s="957"/>
      <c r="B136" s="943"/>
      <c r="C136" s="927"/>
      <c r="D136" s="94"/>
      <c r="E136" s="96"/>
      <c r="F136" s="93"/>
      <c r="G136" s="943"/>
      <c r="H136" s="930"/>
      <c r="I136" s="94"/>
      <c r="J136" s="114"/>
      <c r="K136" s="97"/>
      <c r="L136" s="943"/>
      <c r="M136" s="933"/>
      <c r="N136" s="113"/>
      <c r="O136" s="114"/>
      <c r="P136" s="97"/>
    </row>
    <row r="137" spans="1:16">
      <c r="A137" s="957"/>
      <c r="B137" s="953">
        <v>25</v>
      </c>
      <c r="C137" s="927"/>
      <c r="D137" s="94"/>
      <c r="E137" s="96"/>
      <c r="F137" s="97"/>
      <c r="G137" s="953" t="s">
        <v>3013</v>
      </c>
      <c r="H137" s="930"/>
      <c r="I137" s="94"/>
      <c r="J137" s="96"/>
      <c r="K137" s="97"/>
      <c r="L137" s="953">
        <v>10</v>
      </c>
      <c r="M137" s="933"/>
      <c r="N137" s="113"/>
      <c r="O137" s="114"/>
      <c r="P137" s="97"/>
    </row>
    <row r="138" spans="1:16" ht="17.25" thickBot="1">
      <c r="A138" s="957"/>
      <c r="B138" s="954"/>
      <c r="C138" s="927"/>
      <c r="D138" s="94"/>
      <c r="E138" s="96"/>
      <c r="F138" s="93"/>
      <c r="G138" s="954"/>
      <c r="H138" s="930"/>
      <c r="I138" s="94"/>
      <c r="J138" s="114"/>
      <c r="K138" s="97"/>
      <c r="L138" s="954"/>
      <c r="M138" s="933"/>
      <c r="N138" s="94"/>
      <c r="O138" s="114"/>
      <c r="P138" s="97"/>
    </row>
    <row r="139" spans="1:16">
      <c r="A139" s="957"/>
      <c r="B139" s="942" t="s">
        <v>129</v>
      </c>
      <c r="C139" s="927"/>
      <c r="D139" s="94"/>
      <c r="E139" s="96"/>
      <c r="F139" s="93"/>
      <c r="G139" s="942" t="s">
        <v>129</v>
      </c>
      <c r="H139" s="930"/>
      <c r="I139" s="94"/>
      <c r="J139" s="114"/>
      <c r="K139" s="97"/>
      <c r="L139" s="942" t="s">
        <v>129</v>
      </c>
      <c r="M139" s="933"/>
      <c r="N139" s="113"/>
      <c r="O139" s="114"/>
      <c r="P139" s="97"/>
    </row>
    <row r="140" spans="1:16" ht="17.25" thickBot="1">
      <c r="A140" s="957"/>
      <c r="B140" s="943"/>
      <c r="C140" s="927"/>
      <c r="D140" s="94"/>
      <c r="E140" s="96"/>
      <c r="F140" s="93"/>
      <c r="G140" s="943"/>
      <c r="H140" s="930"/>
      <c r="I140" s="94"/>
      <c r="J140" s="114"/>
      <c r="K140" s="97"/>
      <c r="L140" s="943"/>
      <c r="M140" s="933"/>
      <c r="N140" s="94"/>
      <c r="O140" s="114"/>
      <c r="P140" s="97"/>
    </row>
    <row r="141" spans="1:16">
      <c r="A141" s="957"/>
      <c r="B141" s="106" t="s">
        <v>1687</v>
      </c>
      <c r="C141" s="927"/>
      <c r="D141" s="94"/>
      <c r="E141" s="96"/>
      <c r="F141" s="97"/>
      <c r="G141" s="106" t="s">
        <v>2781</v>
      </c>
      <c r="H141" s="930"/>
      <c r="I141" s="94"/>
      <c r="J141" s="96"/>
      <c r="K141" s="112"/>
      <c r="L141" s="106" t="s">
        <v>2781</v>
      </c>
      <c r="M141" s="933"/>
      <c r="N141" s="113"/>
      <c r="O141" s="96"/>
      <c r="P141" s="112"/>
    </row>
    <row r="142" spans="1:16" ht="17.25" thickBot="1">
      <c r="A142" s="957"/>
      <c r="B142" s="110"/>
      <c r="C142" s="940"/>
      <c r="D142" s="115"/>
      <c r="E142" s="116"/>
      <c r="F142" s="117"/>
      <c r="G142" s="110"/>
      <c r="H142" s="930"/>
      <c r="I142" s="115"/>
      <c r="J142" s="116"/>
      <c r="K142" s="117"/>
      <c r="L142" s="110"/>
      <c r="M142" s="933"/>
      <c r="N142" s="115"/>
      <c r="O142" s="116"/>
      <c r="P142" s="117"/>
    </row>
    <row r="143" spans="1:16">
      <c r="A143" s="944" t="str">
        <f>TEXT(A103,"AAAA")</f>
        <v>星期二</v>
      </c>
      <c r="B143" s="109"/>
      <c r="C143" s="926" t="s">
        <v>665</v>
      </c>
      <c r="D143" s="118"/>
      <c r="E143" s="119" t="s">
        <v>137</v>
      </c>
      <c r="F143" s="97" t="s">
        <v>2756</v>
      </c>
      <c r="G143" s="109"/>
      <c r="H143" s="929" t="s">
        <v>130</v>
      </c>
      <c r="I143" s="118"/>
      <c r="J143" s="119" t="s">
        <v>137</v>
      </c>
      <c r="K143" s="97" t="s">
        <v>3015</v>
      </c>
      <c r="L143" s="109"/>
      <c r="M143" s="932" t="s">
        <v>130</v>
      </c>
      <c r="N143" s="118"/>
      <c r="O143" s="119" t="s">
        <v>137</v>
      </c>
      <c r="P143" s="97" t="s">
        <v>3041</v>
      </c>
    </row>
    <row r="144" spans="1:16">
      <c r="A144" s="944"/>
      <c r="B144" s="110"/>
      <c r="C144" s="927"/>
      <c r="D144" s="120"/>
      <c r="E144" s="96" t="s">
        <v>195</v>
      </c>
      <c r="F144" s="97" t="s">
        <v>2757</v>
      </c>
      <c r="G144" s="110"/>
      <c r="H144" s="930"/>
      <c r="I144" s="94"/>
      <c r="J144" s="96" t="s">
        <v>195</v>
      </c>
      <c r="K144" s="97" t="s">
        <v>3016</v>
      </c>
      <c r="L144" s="110"/>
      <c r="M144" s="933"/>
      <c r="N144" s="94"/>
      <c r="O144" s="96" t="s">
        <v>195</v>
      </c>
      <c r="P144" s="97" t="s">
        <v>3039</v>
      </c>
    </row>
    <row r="145" spans="1:16">
      <c r="A145" s="944"/>
      <c r="B145" s="109"/>
      <c r="C145" s="927"/>
      <c r="D145" s="120"/>
      <c r="E145" s="96" t="s">
        <v>146</v>
      </c>
      <c r="F145" s="97" t="s">
        <v>2758</v>
      </c>
      <c r="G145" s="109"/>
      <c r="H145" s="930"/>
      <c r="I145" s="94"/>
      <c r="J145" s="96" t="s">
        <v>146</v>
      </c>
      <c r="K145" s="97" t="s">
        <v>3017</v>
      </c>
      <c r="L145" s="109"/>
      <c r="M145" s="933"/>
      <c r="N145" s="94"/>
      <c r="O145" s="96" t="s">
        <v>146</v>
      </c>
      <c r="P145" s="97" t="s">
        <v>3068</v>
      </c>
    </row>
    <row r="146" spans="1:16">
      <c r="A146" s="944"/>
      <c r="B146" s="110"/>
      <c r="C146" s="927"/>
      <c r="D146" s="120"/>
      <c r="E146" s="96" t="s">
        <v>238</v>
      </c>
      <c r="F146" s="97" t="s">
        <v>2759</v>
      </c>
      <c r="G146" s="110"/>
      <c r="H146" s="930"/>
      <c r="I146" s="94"/>
      <c r="J146" s="96" t="s">
        <v>238</v>
      </c>
      <c r="K146" s="97" t="s">
        <v>3018</v>
      </c>
      <c r="L146" s="110"/>
      <c r="M146" s="933"/>
      <c r="N146" s="94"/>
      <c r="O146" s="96" t="s">
        <v>238</v>
      </c>
      <c r="P146" s="97" t="s">
        <v>3049</v>
      </c>
    </row>
    <row r="147" spans="1:16">
      <c r="A147" s="944"/>
      <c r="B147" s="109"/>
      <c r="C147" s="927"/>
      <c r="D147" s="120"/>
      <c r="E147" s="96" t="s">
        <v>196</v>
      </c>
      <c r="F147" s="97" t="s">
        <v>2760</v>
      </c>
      <c r="G147" s="109"/>
      <c r="H147" s="930"/>
      <c r="I147" s="94"/>
      <c r="J147" s="96" t="s">
        <v>196</v>
      </c>
      <c r="K147" s="97" t="s">
        <v>3019</v>
      </c>
      <c r="L147" s="109"/>
      <c r="M147" s="933"/>
      <c r="N147" s="94"/>
      <c r="O147" s="96" t="s">
        <v>196</v>
      </c>
      <c r="P147" s="97" t="s">
        <v>2900</v>
      </c>
    </row>
    <row r="148" spans="1:16">
      <c r="A148" s="944"/>
      <c r="B148" s="110"/>
      <c r="C148" s="927"/>
      <c r="D148" s="120"/>
      <c r="E148" s="96" t="s">
        <v>1567</v>
      </c>
      <c r="F148" s="97" t="s">
        <v>2707</v>
      </c>
      <c r="G148" s="110"/>
      <c r="H148" s="930"/>
      <c r="I148" s="94"/>
      <c r="J148" s="96" t="s">
        <v>1567</v>
      </c>
      <c r="K148" s="97" t="s">
        <v>2707</v>
      </c>
      <c r="L148" s="110"/>
      <c r="M148" s="933"/>
      <c r="N148" s="94"/>
      <c r="O148" s="96" t="s">
        <v>1567</v>
      </c>
      <c r="P148" s="97" t="s">
        <v>2707</v>
      </c>
    </row>
    <row r="149" spans="1:16">
      <c r="A149" s="944"/>
      <c r="B149" s="109"/>
      <c r="C149" s="927"/>
      <c r="D149" s="120"/>
      <c r="E149" s="96" t="s">
        <v>2685</v>
      </c>
      <c r="F149" s="93" t="s">
        <v>2761</v>
      </c>
      <c r="G149" s="109"/>
      <c r="H149" s="930"/>
      <c r="I149" s="94"/>
      <c r="J149" s="96" t="s">
        <v>2685</v>
      </c>
      <c r="K149" s="97" t="s">
        <v>2761</v>
      </c>
      <c r="L149" s="109"/>
      <c r="M149" s="933"/>
      <c r="N149" s="94"/>
      <c r="O149" s="96" t="s">
        <v>2685</v>
      </c>
      <c r="P149" s="97" t="s">
        <v>2761</v>
      </c>
    </row>
    <row r="150" spans="1:16">
      <c r="A150" s="944"/>
      <c r="B150" s="110"/>
      <c r="C150" s="927"/>
      <c r="D150" s="94"/>
      <c r="E150" s="96"/>
      <c r="F150" s="97"/>
      <c r="G150" s="110"/>
      <c r="H150" s="930"/>
      <c r="I150" s="94"/>
      <c r="J150" s="96"/>
      <c r="K150" s="97"/>
      <c r="L150" s="110"/>
      <c r="M150" s="933"/>
      <c r="N150" s="94"/>
      <c r="O150" s="96"/>
      <c r="P150" s="97"/>
    </row>
    <row r="151" spans="1:16">
      <c r="A151" s="944"/>
      <c r="B151" s="107"/>
      <c r="C151" s="927"/>
      <c r="D151" s="113"/>
      <c r="E151" s="121"/>
      <c r="F151" s="97"/>
      <c r="G151" s="107"/>
      <c r="H151" s="930"/>
      <c r="I151" s="113"/>
      <c r="J151" s="114"/>
      <c r="K151" s="97"/>
      <c r="L151" s="107"/>
      <c r="M151" s="933"/>
      <c r="N151" s="113"/>
      <c r="O151" s="114"/>
      <c r="P151" s="97"/>
    </row>
    <row r="152" spans="1:16" ht="17.25" thickBot="1">
      <c r="A152" s="944"/>
      <c r="B152" s="107"/>
      <c r="C152" s="940"/>
      <c r="D152" s="122" t="s">
        <v>132</v>
      </c>
      <c r="E152" s="123" t="s">
        <v>133</v>
      </c>
      <c r="F152" s="124"/>
      <c r="G152" s="107"/>
      <c r="H152" s="941"/>
      <c r="I152" s="122" t="s">
        <v>132</v>
      </c>
      <c r="J152" s="123" t="s">
        <v>133</v>
      </c>
      <c r="K152" s="97"/>
      <c r="L152" s="107"/>
      <c r="M152" s="939"/>
      <c r="N152" s="122" t="s">
        <v>132</v>
      </c>
      <c r="O152" s="123" t="s">
        <v>133</v>
      </c>
      <c r="P152" s="97"/>
    </row>
    <row r="153" spans="1:16">
      <c r="A153" s="105"/>
      <c r="B153" s="109"/>
      <c r="C153" s="926" t="s">
        <v>666</v>
      </c>
      <c r="D153" s="118"/>
      <c r="E153" s="119" t="s">
        <v>137</v>
      </c>
      <c r="F153" s="640" t="s">
        <v>2762</v>
      </c>
      <c r="G153" s="109"/>
      <c r="H153" s="929" t="s">
        <v>134</v>
      </c>
      <c r="I153" s="118"/>
      <c r="J153" s="119" t="s">
        <v>137</v>
      </c>
      <c r="K153" s="125" t="s">
        <v>2762</v>
      </c>
      <c r="L153" s="109"/>
      <c r="M153" s="932" t="s">
        <v>134</v>
      </c>
      <c r="N153" s="118"/>
      <c r="O153" s="119" t="s">
        <v>137</v>
      </c>
      <c r="P153" s="125" t="s">
        <v>2762</v>
      </c>
    </row>
    <row r="154" spans="1:16">
      <c r="A154" s="105"/>
      <c r="B154" s="110"/>
      <c r="C154" s="927"/>
      <c r="D154" s="94"/>
      <c r="E154" s="96" t="s">
        <v>195</v>
      </c>
      <c r="F154" s="93" t="s">
        <v>2763</v>
      </c>
      <c r="G154" s="110"/>
      <c r="H154" s="930"/>
      <c r="I154" s="94"/>
      <c r="J154" s="96" t="s">
        <v>195</v>
      </c>
      <c r="K154" s="97" t="s">
        <v>2763</v>
      </c>
      <c r="L154" s="110"/>
      <c r="M154" s="933"/>
      <c r="N154" s="94"/>
      <c r="O154" s="96" t="s">
        <v>195</v>
      </c>
      <c r="P154" s="97" t="s">
        <v>2763</v>
      </c>
    </row>
    <row r="155" spans="1:16">
      <c r="A155" s="105"/>
      <c r="B155" s="126"/>
      <c r="C155" s="927"/>
      <c r="D155" s="94"/>
      <c r="E155" s="96" t="s">
        <v>146</v>
      </c>
      <c r="F155" s="93" t="s">
        <v>2764</v>
      </c>
      <c r="G155" s="126"/>
      <c r="H155" s="930"/>
      <c r="I155" s="94"/>
      <c r="J155" s="96" t="s">
        <v>146</v>
      </c>
      <c r="K155" s="97" t="s">
        <v>2764</v>
      </c>
      <c r="L155" s="126"/>
      <c r="M155" s="933"/>
      <c r="N155" s="94"/>
      <c r="O155" s="96" t="s">
        <v>146</v>
      </c>
      <c r="P155" s="97" t="s">
        <v>2764</v>
      </c>
    </row>
    <row r="156" spans="1:16" ht="33">
      <c r="A156" s="105"/>
      <c r="B156" s="107"/>
      <c r="C156" s="927"/>
      <c r="D156" s="94"/>
      <c r="E156" s="96" t="s">
        <v>238</v>
      </c>
      <c r="F156" s="136" t="s">
        <v>2765</v>
      </c>
      <c r="G156" s="107"/>
      <c r="H156" s="930"/>
      <c r="I156" s="94"/>
      <c r="J156" s="96" t="s">
        <v>238</v>
      </c>
      <c r="K156" s="97" t="s">
        <v>2765</v>
      </c>
      <c r="L156" s="107"/>
      <c r="M156" s="933"/>
      <c r="N156" s="94"/>
      <c r="O156" s="96" t="s">
        <v>238</v>
      </c>
      <c r="P156" s="97" t="s">
        <v>2765</v>
      </c>
    </row>
    <row r="157" spans="1:16">
      <c r="A157" s="105"/>
      <c r="B157" s="109"/>
      <c r="C157" s="927"/>
      <c r="D157" s="94"/>
      <c r="E157" s="96" t="s">
        <v>196</v>
      </c>
      <c r="F157" s="93" t="s">
        <v>2766</v>
      </c>
      <c r="G157" s="109"/>
      <c r="H157" s="930"/>
      <c r="I157" s="94"/>
      <c r="J157" s="96" t="s">
        <v>196</v>
      </c>
      <c r="K157" s="97" t="s">
        <v>2766</v>
      </c>
      <c r="L157" s="109"/>
      <c r="M157" s="933"/>
      <c r="N157" s="94"/>
      <c r="O157" s="96" t="s">
        <v>196</v>
      </c>
      <c r="P157" s="97" t="s">
        <v>2766</v>
      </c>
    </row>
    <row r="158" spans="1:16">
      <c r="A158" s="105"/>
      <c r="B158" s="110"/>
      <c r="C158" s="927"/>
      <c r="D158" s="94"/>
      <c r="E158" s="96"/>
      <c r="F158" s="136"/>
      <c r="G158" s="110"/>
      <c r="H158" s="930"/>
      <c r="I158" s="94"/>
      <c r="J158" s="96"/>
      <c r="K158" s="127"/>
      <c r="L158" s="110"/>
      <c r="M158" s="933"/>
      <c r="N158" s="94"/>
      <c r="O158" s="96"/>
      <c r="P158" s="127"/>
    </row>
    <row r="159" spans="1:16">
      <c r="A159" s="105"/>
      <c r="B159" s="109"/>
      <c r="C159" s="927"/>
      <c r="D159" s="94"/>
      <c r="E159" s="96"/>
      <c r="F159" s="128"/>
      <c r="G159" s="109"/>
      <c r="H159" s="930"/>
      <c r="I159" s="94"/>
      <c r="J159" s="96"/>
      <c r="K159" s="128"/>
      <c r="L159" s="109"/>
      <c r="M159" s="933"/>
      <c r="N159" s="94"/>
      <c r="O159" s="96"/>
      <c r="P159" s="128"/>
    </row>
    <row r="160" spans="1:16">
      <c r="A160" s="105"/>
      <c r="B160" s="110"/>
      <c r="C160" s="927"/>
      <c r="D160" s="217"/>
      <c r="E160" s="114"/>
      <c r="F160" s="216"/>
      <c r="G160" s="110"/>
      <c r="H160" s="930"/>
      <c r="I160" s="113"/>
      <c r="J160" s="114"/>
      <c r="K160" s="216"/>
      <c r="L160" s="110"/>
      <c r="M160" s="933"/>
      <c r="N160" s="113"/>
      <c r="O160" s="114"/>
      <c r="P160" s="216"/>
    </row>
    <row r="161" spans="1:16">
      <c r="A161" s="105"/>
      <c r="B161" s="109"/>
      <c r="C161" s="927"/>
      <c r="D161" s="217"/>
      <c r="E161" s="114"/>
      <c r="F161" s="216"/>
      <c r="G161" s="109"/>
      <c r="H161" s="930"/>
      <c r="I161" s="113"/>
      <c r="J161" s="114"/>
      <c r="K161" s="216"/>
      <c r="L161" s="109"/>
      <c r="M161" s="933"/>
      <c r="N161" s="113"/>
      <c r="O161" s="114"/>
      <c r="P161" s="216"/>
    </row>
    <row r="162" spans="1:16" ht="17.25" thickBot="1">
      <c r="A162" s="105"/>
      <c r="B162" s="110"/>
      <c r="C162" s="940"/>
      <c r="D162" s="129"/>
      <c r="E162" s="130"/>
      <c r="F162" s="104"/>
      <c r="G162" s="110"/>
      <c r="H162" s="941"/>
      <c r="I162" s="113"/>
      <c r="J162" s="130"/>
      <c r="K162" s="104"/>
      <c r="L162" s="110"/>
      <c r="M162" s="939"/>
      <c r="N162" s="113"/>
      <c r="O162" s="131"/>
      <c r="P162" s="127"/>
    </row>
    <row r="163" spans="1:16">
      <c r="A163" s="132"/>
      <c r="B163" s="109"/>
      <c r="C163" s="926" t="s">
        <v>667</v>
      </c>
      <c r="D163" s="118" t="s">
        <v>136</v>
      </c>
      <c r="E163" s="133" t="s">
        <v>137</v>
      </c>
      <c r="F163" s="125" t="s">
        <v>2990</v>
      </c>
      <c r="G163" s="109"/>
      <c r="H163" s="929" t="s">
        <v>135</v>
      </c>
      <c r="I163" s="118" t="s">
        <v>136</v>
      </c>
      <c r="J163" s="133" t="s">
        <v>137</v>
      </c>
      <c r="K163" s="125" t="s">
        <v>3014</v>
      </c>
      <c r="L163" s="109"/>
      <c r="M163" s="932" t="s">
        <v>135</v>
      </c>
      <c r="N163" s="118" t="s">
        <v>136</v>
      </c>
      <c r="O163" s="133" t="s">
        <v>137</v>
      </c>
      <c r="P163" s="125" t="s">
        <v>3070</v>
      </c>
    </row>
    <row r="164" spans="1:16">
      <c r="A164" s="132"/>
      <c r="B164" s="110"/>
      <c r="C164" s="927"/>
      <c r="D164" s="94" t="s">
        <v>141</v>
      </c>
      <c r="E164" s="96" t="s">
        <v>195</v>
      </c>
      <c r="F164" s="134" t="s">
        <v>2992</v>
      </c>
      <c r="G164" s="110"/>
      <c r="H164" s="930"/>
      <c r="I164" s="94" t="s">
        <v>141</v>
      </c>
      <c r="J164" s="96" t="s">
        <v>195</v>
      </c>
      <c r="K164" s="134" t="s">
        <v>2992</v>
      </c>
      <c r="L164" s="110"/>
      <c r="M164" s="933"/>
      <c r="N164" s="94" t="s">
        <v>141</v>
      </c>
      <c r="O164" s="96" t="s">
        <v>195</v>
      </c>
      <c r="P164" s="134" t="s">
        <v>2992</v>
      </c>
    </row>
    <row r="165" spans="1:16">
      <c r="A165" s="132"/>
      <c r="B165" s="135"/>
      <c r="C165" s="927"/>
      <c r="D165" s="94" t="s">
        <v>145</v>
      </c>
      <c r="E165" s="96" t="s">
        <v>146</v>
      </c>
      <c r="F165" s="97" t="s">
        <v>2770</v>
      </c>
      <c r="G165" s="135"/>
      <c r="H165" s="930"/>
      <c r="I165" s="94" t="s">
        <v>145</v>
      </c>
      <c r="J165" s="96" t="s">
        <v>146</v>
      </c>
      <c r="K165" s="97" t="s">
        <v>2770</v>
      </c>
      <c r="L165" s="135"/>
      <c r="M165" s="933"/>
      <c r="N165" s="94" t="s">
        <v>145</v>
      </c>
      <c r="O165" s="96" t="s">
        <v>146</v>
      </c>
      <c r="P165" s="97" t="s">
        <v>2770</v>
      </c>
    </row>
    <row r="166" spans="1:16">
      <c r="A166" s="132"/>
      <c r="B166" s="110"/>
      <c r="C166" s="927"/>
      <c r="D166" s="94" t="s">
        <v>147</v>
      </c>
      <c r="E166" s="96" t="s">
        <v>238</v>
      </c>
      <c r="F166" s="104" t="s">
        <v>2771</v>
      </c>
      <c r="G166" s="110"/>
      <c r="H166" s="930"/>
      <c r="I166" s="94" t="s">
        <v>147</v>
      </c>
      <c r="J166" s="96" t="s">
        <v>238</v>
      </c>
      <c r="K166" s="104" t="s">
        <v>2771</v>
      </c>
      <c r="L166" s="110"/>
      <c r="M166" s="933"/>
      <c r="N166" s="94" t="s">
        <v>147</v>
      </c>
      <c r="O166" s="96" t="s">
        <v>238</v>
      </c>
      <c r="P166" s="104" t="s">
        <v>2771</v>
      </c>
    </row>
    <row r="167" spans="1:16">
      <c r="A167" s="132"/>
      <c r="B167" s="135"/>
      <c r="C167" s="927"/>
      <c r="D167" s="94" t="s">
        <v>1568</v>
      </c>
      <c r="E167" s="114" t="s">
        <v>196</v>
      </c>
      <c r="F167" s="136" t="s">
        <v>2772</v>
      </c>
      <c r="G167" s="135"/>
      <c r="H167" s="930"/>
      <c r="I167" s="94" t="s">
        <v>1568</v>
      </c>
      <c r="J167" s="114" t="s">
        <v>196</v>
      </c>
      <c r="K167" s="136" t="s">
        <v>2772</v>
      </c>
      <c r="L167" s="135"/>
      <c r="M167" s="933"/>
      <c r="N167" s="94" t="s">
        <v>1568</v>
      </c>
      <c r="O167" s="114" t="s">
        <v>196</v>
      </c>
      <c r="P167" s="136" t="s">
        <v>2772</v>
      </c>
    </row>
    <row r="168" spans="1:16">
      <c r="A168" s="132"/>
      <c r="B168" s="110"/>
      <c r="C168" s="927"/>
      <c r="D168" s="94"/>
      <c r="E168" s="96"/>
      <c r="F168" s="97"/>
      <c r="G168" s="110"/>
      <c r="H168" s="930"/>
      <c r="I168" s="94"/>
      <c r="J168" s="96"/>
      <c r="K168" s="97"/>
      <c r="L168" s="110"/>
      <c r="M168" s="933"/>
      <c r="N168" s="94"/>
      <c r="O168" s="96"/>
      <c r="P168" s="97"/>
    </row>
    <row r="169" spans="1:16">
      <c r="A169" s="132"/>
      <c r="B169" s="135"/>
      <c r="C169" s="927"/>
      <c r="D169" s="94"/>
      <c r="E169" s="114"/>
      <c r="F169" s="136"/>
      <c r="G169" s="135"/>
      <c r="H169" s="930"/>
      <c r="I169" s="94"/>
      <c r="J169" s="114"/>
      <c r="K169" s="136"/>
      <c r="L169" s="135"/>
      <c r="M169" s="933"/>
      <c r="N169" s="94"/>
      <c r="O169" s="114"/>
      <c r="P169" s="136"/>
    </row>
    <row r="170" spans="1:16">
      <c r="A170" s="132"/>
      <c r="B170" s="110"/>
      <c r="C170" s="927"/>
      <c r="D170" s="94"/>
      <c r="E170" s="96"/>
      <c r="F170" s="97"/>
      <c r="G170" s="110"/>
      <c r="H170" s="930"/>
      <c r="I170" s="94"/>
      <c r="J170" s="96"/>
      <c r="K170" s="97"/>
      <c r="L170" s="110"/>
      <c r="M170" s="933"/>
      <c r="N170" s="94"/>
      <c r="O170" s="96"/>
      <c r="P170" s="97"/>
    </row>
    <row r="171" spans="1:16">
      <c r="A171" s="132"/>
      <c r="B171" s="135"/>
      <c r="C171" s="927"/>
      <c r="D171" s="94"/>
      <c r="E171" s="96"/>
      <c r="F171" s="97"/>
      <c r="G171" s="135"/>
      <c r="H171" s="930"/>
      <c r="I171" s="94"/>
      <c r="J171" s="96"/>
      <c r="K171" s="97"/>
      <c r="L171" s="135"/>
      <c r="M171" s="933"/>
      <c r="N171" s="94"/>
      <c r="O171" s="96"/>
      <c r="P171" s="97"/>
    </row>
    <row r="172" spans="1:16" ht="17.25" thickBot="1">
      <c r="A172" s="132"/>
      <c r="B172" s="110"/>
      <c r="C172" s="940"/>
      <c r="D172" s="115"/>
      <c r="E172" s="116"/>
      <c r="F172" s="117"/>
      <c r="G172" s="110"/>
      <c r="H172" s="941"/>
      <c r="I172" s="115"/>
      <c r="J172" s="130"/>
      <c r="K172" s="104"/>
      <c r="L172" s="110"/>
      <c r="M172" s="939"/>
      <c r="N172" s="115"/>
      <c r="O172" s="130"/>
      <c r="P172" s="104"/>
    </row>
    <row r="173" spans="1:16">
      <c r="A173" s="132"/>
      <c r="B173" s="135"/>
      <c r="C173" s="926" t="s">
        <v>668</v>
      </c>
      <c r="D173" s="137" t="s">
        <v>150</v>
      </c>
      <c r="E173" s="138"/>
      <c r="F173" s="139" t="s">
        <v>151</v>
      </c>
      <c r="G173" s="135"/>
      <c r="H173" s="929" t="s">
        <v>149</v>
      </c>
      <c r="I173" s="137" t="s">
        <v>150</v>
      </c>
      <c r="J173" s="138"/>
      <c r="K173" s="139" t="s">
        <v>151</v>
      </c>
      <c r="L173" s="135"/>
      <c r="M173" s="932" t="s">
        <v>149</v>
      </c>
      <c r="N173" s="137" t="s">
        <v>150</v>
      </c>
      <c r="O173" s="138"/>
      <c r="P173" s="139" t="s">
        <v>151</v>
      </c>
    </row>
    <row r="174" spans="1:16">
      <c r="A174" s="132"/>
      <c r="B174" s="110"/>
      <c r="C174" s="927"/>
      <c r="D174" s="120"/>
      <c r="E174" s="121"/>
      <c r="F174" s="140"/>
      <c r="G174" s="110"/>
      <c r="H174" s="930"/>
      <c r="I174" s="94"/>
      <c r="J174" s="96"/>
      <c r="K174" s="97"/>
      <c r="L174" s="110"/>
      <c r="M174" s="933"/>
      <c r="N174" s="94"/>
      <c r="O174" s="96"/>
      <c r="P174" s="97"/>
    </row>
    <row r="175" spans="1:16">
      <c r="A175" s="132"/>
      <c r="B175" s="135"/>
      <c r="C175" s="927"/>
      <c r="D175" s="94"/>
      <c r="E175" s="96"/>
      <c r="F175" s="97"/>
      <c r="G175" s="135"/>
      <c r="H175" s="930"/>
      <c r="I175" s="94"/>
      <c r="J175" s="96"/>
      <c r="K175" s="97"/>
      <c r="L175" s="135"/>
      <c r="M175" s="933"/>
      <c r="N175" s="94"/>
      <c r="O175" s="96"/>
      <c r="P175" s="97"/>
    </row>
    <row r="176" spans="1:16">
      <c r="A176" s="132"/>
      <c r="B176" s="110"/>
      <c r="C176" s="927"/>
      <c r="D176" s="113"/>
      <c r="E176" s="114"/>
      <c r="F176" s="104"/>
      <c r="G176" s="110"/>
      <c r="H176" s="930"/>
      <c r="I176" s="113"/>
      <c r="J176" s="114"/>
      <c r="K176" s="104"/>
      <c r="L176" s="110"/>
      <c r="M176" s="933"/>
      <c r="N176" s="113"/>
      <c r="O176" s="114"/>
      <c r="P176" s="104"/>
    </row>
    <row r="177" spans="1:16">
      <c r="A177" s="935"/>
      <c r="B177" s="135"/>
      <c r="C177" s="927"/>
      <c r="D177" s="94"/>
      <c r="E177" s="96"/>
      <c r="F177" s="97"/>
      <c r="G177" s="135"/>
      <c r="H177" s="930"/>
      <c r="I177" s="94"/>
      <c r="J177" s="96"/>
      <c r="K177" s="97"/>
      <c r="L177" s="135"/>
      <c r="M177" s="933"/>
      <c r="N177" s="94"/>
      <c r="O177" s="96"/>
      <c r="P177" s="97"/>
    </row>
    <row r="178" spans="1:16">
      <c r="A178" s="935"/>
      <c r="B178" s="110"/>
      <c r="C178" s="927"/>
      <c r="D178" s="94"/>
      <c r="E178" s="96"/>
      <c r="F178" s="97"/>
      <c r="G178" s="110"/>
      <c r="H178" s="930"/>
      <c r="I178" s="94"/>
      <c r="J178" s="96"/>
      <c r="K178" s="97"/>
      <c r="L178" s="110"/>
      <c r="M178" s="933"/>
      <c r="N178" s="94"/>
      <c r="O178" s="96"/>
      <c r="P178" s="97"/>
    </row>
    <row r="179" spans="1:16">
      <c r="A179" s="935"/>
      <c r="B179" s="135"/>
      <c r="C179" s="927"/>
      <c r="D179" s="113"/>
      <c r="E179" s="114"/>
      <c r="F179" s="104"/>
      <c r="G179" s="135"/>
      <c r="H179" s="930"/>
      <c r="I179" s="113"/>
      <c r="J179" s="114"/>
      <c r="K179" s="104"/>
      <c r="L179" s="135"/>
      <c r="M179" s="933"/>
      <c r="N179" s="113"/>
      <c r="O179" s="114"/>
      <c r="P179" s="104"/>
    </row>
    <row r="180" spans="1:16" ht="17.25" thickBot="1">
      <c r="A180" s="936"/>
      <c r="B180" s="141"/>
      <c r="C180" s="928"/>
      <c r="D180" s="142"/>
      <c r="E180" s="143"/>
      <c r="F180" s="144"/>
      <c r="G180" s="141"/>
      <c r="H180" s="931"/>
      <c r="I180" s="142"/>
      <c r="J180" s="143"/>
      <c r="K180" s="144"/>
      <c r="L180" s="141"/>
      <c r="M180" s="934"/>
      <c r="N180" s="142"/>
      <c r="O180" s="143"/>
      <c r="P180" s="144"/>
    </row>
    <row r="181" spans="1:16" s="146" customFormat="1" ht="27" customHeight="1" thickTop="1" thickBot="1">
      <c r="A181" s="145"/>
      <c r="B181" s="937" t="s">
        <v>152</v>
      </c>
      <c r="C181" s="937"/>
      <c r="D181" s="937"/>
      <c r="E181" s="937"/>
      <c r="F181" s="937"/>
      <c r="G181" s="938" t="s">
        <v>153</v>
      </c>
      <c r="H181" s="938"/>
      <c r="I181" s="938"/>
      <c r="J181" s="938"/>
      <c r="K181" s="938"/>
      <c r="L181" s="938"/>
      <c r="M181" s="938"/>
      <c r="N181" s="919" t="s">
        <v>154</v>
      </c>
      <c r="O181" s="919"/>
      <c r="P181" s="919"/>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20">
        <f>A103</f>
        <v>46175</v>
      </c>
      <c r="B183" s="923" t="s">
        <v>669</v>
      </c>
      <c r="C183" s="160"/>
      <c r="D183" s="161"/>
      <c r="E183" s="162"/>
      <c r="F183" s="163"/>
      <c r="G183" s="598" t="s">
        <v>1550</v>
      </c>
      <c r="H183" s="599" t="s">
        <v>518</v>
      </c>
      <c r="I183" s="166" t="s">
        <v>1887</v>
      </c>
      <c r="J183" s="166" t="s">
        <v>1888</v>
      </c>
      <c r="K183" s="167" t="s">
        <v>2779</v>
      </c>
      <c r="L183" s="168"/>
      <c r="M183" s="169"/>
      <c r="N183" s="170"/>
      <c r="O183" s="166"/>
      <c r="P183" s="171"/>
    </row>
    <row r="184" spans="1:16" s="172" customFormat="1">
      <c r="A184" s="921"/>
      <c r="B184" s="924"/>
      <c r="C184" s="173"/>
      <c r="D184" s="174"/>
      <c r="E184" s="175"/>
      <c r="F184" s="176"/>
      <c r="G184" s="173" t="s">
        <v>1477</v>
      </c>
      <c r="H184" s="177" t="s">
        <v>1885</v>
      </c>
      <c r="I184" s="175" t="s">
        <v>1887</v>
      </c>
      <c r="J184" s="175" t="s">
        <v>1889</v>
      </c>
      <c r="K184" s="178" t="s">
        <v>2808</v>
      </c>
      <c r="L184" s="179"/>
      <c r="M184" s="180"/>
      <c r="N184" s="181"/>
      <c r="O184" s="175"/>
      <c r="P184" s="182"/>
    </row>
    <row r="185" spans="1:16" s="172" customFormat="1">
      <c r="A185" s="921"/>
      <c r="B185" s="924"/>
      <c r="C185" s="173"/>
      <c r="D185" s="174"/>
      <c r="E185" s="175"/>
      <c r="F185" s="176"/>
      <c r="G185" s="173"/>
      <c r="H185" s="183"/>
      <c r="I185" s="175"/>
      <c r="J185" s="175"/>
      <c r="K185" s="178"/>
      <c r="L185" s="184"/>
      <c r="M185" s="180"/>
      <c r="N185" s="181"/>
      <c r="O185" s="175"/>
      <c r="P185" s="182"/>
    </row>
    <row r="186" spans="1:16" s="172" customFormat="1">
      <c r="A186" s="921"/>
      <c r="B186" s="924"/>
      <c r="C186" s="173"/>
      <c r="D186" s="218"/>
      <c r="E186" s="175"/>
      <c r="F186" s="176"/>
      <c r="G186" s="173"/>
      <c r="H186" s="183"/>
      <c r="I186" s="175"/>
      <c r="J186" s="175"/>
      <c r="K186" s="187"/>
      <c r="L186" s="184"/>
      <c r="M186" s="180"/>
      <c r="N186" s="181"/>
      <c r="O186" s="175"/>
      <c r="P186" s="182"/>
    </row>
    <row r="187" spans="1:16" s="172" customFormat="1">
      <c r="A187" s="921"/>
      <c r="B187" s="924"/>
      <c r="C187" s="173"/>
      <c r="D187" s="185"/>
      <c r="E187" s="175"/>
      <c r="F187" s="182"/>
      <c r="G187" s="173"/>
      <c r="H187" s="186"/>
      <c r="I187" s="175"/>
      <c r="J187" s="175"/>
      <c r="K187" s="187"/>
      <c r="L187" s="184"/>
      <c r="M187" s="180"/>
      <c r="N187" s="181"/>
      <c r="O187" s="175"/>
      <c r="P187" s="182"/>
    </row>
    <row r="188" spans="1:16" s="172" customFormat="1">
      <c r="A188" s="921"/>
      <c r="B188" s="924"/>
      <c r="C188" s="173"/>
      <c r="D188" s="174"/>
      <c r="E188" s="175"/>
      <c r="F188" s="188"/>
      <c r="G188" s="198"/>
      <c r="H188" s="183"/>
      <c r="I188" s="191"/>
      <c r="J188" s="175"/>
      <c r="K188" s="178"/>
      <c r="L188" s="189"/>
      <c r="M188" s="190"/>
      <c r="N188" s="181"/>
      <c r="O188" s="175"/>
      <c r="P188" s="182"/>
    </row>
    <row r="189" spans="1:16" s="172" customFormat="1">
      <c r="A189" s="921"/>
      <c r="B189" s="924"/>
      <c r="C189" s="173"/>
      <c r="D189" s="174"/>
      <c r="E189" s="175"/>
      <c r="F189" s="182"/>
      <c r="G189" s="173"/>
      <c r="H189" s="183"/>
      <c r="I189" s="191"/>
      <c r="J189" s="175"/>
      <c r="K189" s="178"/>
      <c r="L189" s="184"/>
      <c r="M189" s="180"/>
      <c r="N189" s="181"/>
      <c r="O189" s="175"/>
      <c r="P189" s="182"/>
    </row>
    <row r="190" spans="1:16" s="172" customFormat="1">
      <c r="A190" s="921"/>
      <c r="B190" s="924"/>
      <c r="C190" s="173"/>
      <c r="D190" s="174"/>
      <c r="E190" s="175"/>
      <c r="F190" s="182"/>
      <c r="G190" s="219"/>
      <c r="H190" s="183"/>
      <c r="I190" s="175"/>
      <c r="J190" s="175"/>
      <c r="K190" s="178"/>
      <c r="L190" s="184"/>
      <c r="M190" s="180"/>
      <c r="N190" s="181"/>
      <c r="O190" s="175"/>
      <c r="P190" s="182"/>
    </row>
    <row r="191" spans="1:16" s="172" customFormat="1">
      <c r="A191" s="921"/>
      <c r="B191" s="924"/>
      <c r="C191" s="173"/>
      <c r="D191" s="174"/>
      <c r="E191" s="175"/>
      <c r="F191" s="188"/>
      <c r="G191" s="173"/>
      <c r="H191" s="183"/>
      <c r="I191" s="191"/>
      <c r="J191" s="175"/>
      <c r="K191" s="178"/>
      <c r="L191" s="184"/>
      <c r="M191" s="180"/>
      <c r="N191" s="181"/>
      <c r="O191" s="175"/>
      <c r="P191" s="182"/>
    </row>
    <row r="192" spans="1:16" s="172" customFormat="1">
      <c r="A192" s="921"/>
      <c r="B192" s="924"/>
      <c r="C192" s="173"/>
      <c r="D192" s="174"/>
      <c r="E192" s="175"/>
      <c r="F192" s="182"/>
      <c r="G192" s="173"/>
      <c r="H192" s="183"/>
      <c r="I192" s="191"/>
      <c r="J192" s="175"/>
      <c r="K192" s="178"/>
      <c r="L192" s="184"/>
      <c r="M192" s="180"/>
      <c r="N192" s="181"/>
      <c r="O192" s="175"/>
      <c r="P192" s="182"/>
    </row>
    <row r="193" spans="1:16" s="172" customFormat="1">
      <c r="A193" s="921"/>
      <c r="B193" s="924"/>
      <c r="C193" s="192"/>
      <c r="D193" s="193"/>
      <c r="E193" s="194"/>
      <c r="F193" s="195"/>
      <c r="G193" s="173"/>
      <c r="H193" s="177"/>
      <c r="I193" s="175"/>
      <c r="J193" s="175"/>
      <c r="K193" s="178"/>
      <c r="L193" s="184"/>
      <c r="M193" s="180"/>
      <c r="N193" s="196"/>
      <c r="O193" s="194"/>
      <c r="P193" s="195"/>
    </row>
    <row r="194" spans="1:16" s="172" customFormat="1">
      <c r="A194" s="921"/>
      <c r="B194" s="924"/>
      <c r="C194" s="192"/>
      <c r="D194" s="193"/>
      <c r="E194" s="194"/>
      <c r="F194" s="195"/>
      <c r="G194" s="198"/>
      <c r="H194" s="183"/>
      <c r="I194" s="191"/>
      <c r="J194" s="175"/>
      <c r="K194" s="178"/>
      <c r="L194" s="184"/>
      <c r="M194" s="180"/>
      <c r="N194" s="196"/>
      <c r="O194" s="194"/>
      <c r="P194" s="195"/>
    </row>
    <row r="195" spans="1:16" s="172" customFormat="1">
      <c r="A195" s="921"/>
      <c r="B195" s="924"/>
      <c r="C195" s="192"/>
      <c r="D195" s="193"/>
      <c r="E195" s="194"/>
      <c r="F195" s="195"/>
      <c r="G195" s="173"/>
      <c r="H195" s="199"/>
      <c r="I195" s="191"/>
      <c r="J195" s="200"/>
      <c r="K195" s="197"/>
      <c r="L195" s="184"/>
      <c r="M195" s="180"/>
      <c r="N195" s="196"/>
      <c r="O195" s="194"/>
      <c r="P195" s="195"/>
    </row>
    <row r="196" spans="1:16" s="172" customFormat="1">
      <c r="A196" s="921"/>
      <c r="B196" s="924"/>
      <c r="C196" s="192"/>
      <c r="D196" s="193"/>
      <c r="E196" s="194"/>
      <c r="F196" s="195"/>
      <c r="G196" s="173"/>
      <c r="H196" s="201"/>
      <c r="I196" s="175"/>
      <c r="J196" s="175"/>
      <c r="K196" s="178"/>
      <c r="L196" s="184"/>
      <c r="M196" s="180"/>
      <c r="N196" s="196"/>
      <c r="O196" s="194"/>
      <c r="P196" s="195"/>
    </row>
    <row r="197" spans="1:16" s="172" customFormat="1">
      <c r="A197" s="921"/>
      <c r="B197" s="924"/>
      <c r="C197" s="192"/>
      <c r="D197" s="193"/>
      <c r="E197" s="194"/>
      <c r="F197" s="195"/>
      <c r="G197" s="198"/>
      <c r="H197" s="183"/>
      <c r="I197" s="200"/>
      <c r="J197" s="200"/>
      <c r="K197" s="197"/>
      <c r="L197" s="184"/>
      <c r="M197" s="180"/>
      <c r="N197" s="196"/>
      <c r="O197" s="194"/>
      <c r="P197" s="195"/>
    </row>
    <row r="198" spans="1:16" s="172" customFormat="1">
      <c r="A198" s="921"/>
      <c r="B198" s="924"/>
      <c r="C198" s="192"/>
      <c r="D198" s="193"/>
      <c r="E198" s="194"/>
      <c r="F198" s="195"/>
      <c r="G198" s="173"/>
      <c r="H198" s="183"/>
      <c r="I198" s="200"/>
      <c r="J198" s="200"/>
      <c r="K198" s="197"/>
      <c r="L198" s="179"/>
      <c r="M198" s="180"/>
      <c r="N198" s="196"/>
      <c r="O198" s="194"/>
      <c r="P198" s="195"/>
    </row>
    <row r="199" spans="1:16" s="172" customFormat="1">
      <c r="A199" s="921"/>
      <c r="B199" s="924"/>
      <c r="C199" s="192"/>
      <c r="D199" s="193"/>
      <c r="E199" s="194"/>
      <c r="F199" s="195"/>
      <c r="G199" s="192"/>
      <c r="H199" s="201"/>
      <c r="I199" s="202"/>
      <c r="J199" s="202"/>
      <c r="K199" s="203"/>
      <c r="L199" s="204"/>
      <c r="M199" s="190"/>
      <c r="N199" s="196"/>
      <c r="O199" s="194"/>
      <c r="P199" s="195"/>
    </row>
    <row r="200" spans="1:16" s="172" customFormat="1">
      <c r="A200" s="921"/>
      <c r="B200" s="924"/>
      <c r="C200" s="192"/>
      <c r="D200" s="193"/>
      <c r="E200" s="194"/>
      <c r="F200" s="195"/>
      <c r="G200" s="192"/>
      <c r="H200" s="201"/>
      <c r="I200" s="202"/>
      <c r="J200" s="202"/>
      <c r="K200" s="203"/>
      <c r="L200" s="204"/>
      <c r="M200" s="190"/>
      <c r="N200" s="196"/>
      <c r="O200" s="194"/>
      <c r="P200" s="195"/>
    </row>
    <row r="201" spans="1:16" s="172" customFormat="1">
      <c r="A201" s="921"/>
      <c r="B201" s="924"/>
      <c r="C201" s="192"/>
      <c r="D201" s="193"/>
      <c r="E201" s="194"/>
      <c r="F201" s="195"/>
      <c r="G201" s="192"/>
      <c r="H201" s="201"/>
      <c r="I201" s="202"/>
      <c r="J201" s="202"/>
      <c r="K201" s="203"/>
      <c r="L201" s="204"/>
      <c r="M201" s="190"/>
      <c r="N201" s="196"/>
      <c r="O201" s="194"/>
      <c r="P201" s="195"/>
    </row>
    <row r="202" spans="1:16" s="172" customFormat="1" ht="17.25" thickBot="1">
      <c r="A202" s="922"/>
      <c r="B202" s="925"/>
      <c r="C202" s="205"/>
      <c r="D202" s="206"/>
      <c r="E202" s="207"/>
      <c r="F202" s="208"/>
      <c r="G202" s="209"/>
      <c r="H202" s="210"/>
      <c r="I202" s="211"/>
      <c r="J202" s="211"/>
      <c r="K202" s="212"/>
      <c r="L202" s="213"/>
      <c r="M202" s="214"/>
      <c r="N202" s="215"/>
      <c r="O202" s="207"/>
      <c r="P202" s="208"/>
    </row>
    <row r="203" spans="1:16" s="71" customFormat="1" ht="34.5" thickTop="1" thickBot="1">
      <c r="A203" s="956">
        <f>A103+1</f>
        <v>46176</v>
      </c>
      <c r="B203" s="90" t="s">
        <v>162</v>
      </c>
      <c r="C203" s="926" t="s">
        <v>664</v>
      </c>
      <c r="D203" s="91" t="s">
        <v>114</v>
      </c>
      <c r="E203" s="92" t="s">
        <v>137</v>
      </c>
      <c r="F203" s="93" t="s">
        <v>3062</v>
      </c>
      <c r="G203" s="90" t="s">
        <v>162</v>
      </c>
      <c r="H203" s="930" t="s">
        <v>163</v>
      </c>
      <c r="I203" s="91" t="s">
        <v>114</v>
      </c>
      <c r="J203" s="92" t="s">
        <v>137</v>
      </c>
      <c r="K203" s="93" t="s">
        <v>3062</v>
      </c>
      <c r="L203" s="90" t="s">
        <v>162</v>
      </c>
      <c r="M203" s="933" t="s">
        <v>163</v>
      </c>
      <c r="N203" s="91" t="s">
        <v>114</v>
      </c>
      <c r="O203" s="92" t="s">
        <v>137</v>
      </c>
      <c r="P203" s="93" t="s">
        <v>3165</v>
      </c>
    </row>
    <row r="204" spans="1:16" ht="18" customHeight="1">
      <c r="A204" s="957"/>
      <c r="B204" s="958" t="s">
        <v>1477</v>
      </c>
      <c r="C204" s="927"/>
      <c r="D204" s="94" t="s">
        <v>1490</v>
      </c>
      <c r="E204" s="95" t="s">
        <v>195</v>
      </c>
      <c r="F204" s="93" t="s">
        <v>3044</v>
      </c>
      <c r="G204" s="958" t="s">
        <v>20</v>
      </c>
      <c r="H204" s="930"/>
      <c r="I204" s="94" t="s">
        <v>1490</v>
      </c>
      <c r="J204" s="95" t="s">
        <v>195</v>
      </c>
      <c r="K204" s="93" t="s">
        <v>2658</v>
      </c>
      <c r="L204" s="958" t="s">
        <v>984</v>
      </c>
      <c r="M204" s="933"/>
      <c r="N204" s="94" t="s">
        <v>1490</v>
      </c>
      <c r="O204" s="95" t="s">
        <v>195</v>
      </c>
      <c r="P204" s="93" t="s">
        <v>2781</v>
      </c>
    </row>
    <row r="205" spans="1:16" ht="17.25" thickBot="1">
      <c r="A205" s="957"/>
      <c r="B205" s="959"/>
      <c r="C205" s="927"/>
      <c r="D205" s="94" t="s">
        <v>116</v>
      </c>
      <c r="E205" s="96" t="s">
        <v>146</v>
      </c>
      <c r="F205" s="98" t="s">
        <v>3057</v>
      </c>
      <c r="G205" s="959"/>
      <c r="H205" s="930"/>
      <c r="I205" s="94" t="s">
        <v>116</v>
      </c>
      <c r="J205" s="96" t="s">
        <v>146</v>
      </c>
      <c r="K205" s="98" t="s">
        <v>3057</v>
      </c>
      <c r="L205" s="959"/>
      <c r="M205" s="933"/>
      <c r="N205" s="94" t="s">
        <v>116</v>
      </c>
      <c r="O205" s="96" t="s">
        <v>146</v>
      </c>
      <c r="P205" s="98" t="s">
        <v>3164</v>
      </c>
    </row>
    <row r="206" spans="1:16" ht="17.25" thickBot="1">
      <c r="A206" s="957"/>
      <c r="B206" s="90" t="s">
        <v>167</v>
      </c>
      <c r="C206" s="927"/>
      <c r="D206" s="94" t="s">
        <v>165</v>
      </c>
      <c r="E206" s="96" t="s">
        <v>238</v>
      </c>
      <c r="F206" s="97" t="s">
        <v>2684</v>
      </c>
      <c r="G206" s="90" t="s">
        <v>167</v>
      </c>
      <c r="H206" s="930"/>
      <c r="I206" s="94" t="s">
        <v>165</v>
      </c>
      <c r="J206" s="96" t="s">
        <v>238</v>
      </c>
      <c r="K206" s="97" t="s">
        <v>2975</v>
      </c>
      <c r="L206" s="90" t="s">
        <v>167</v>
      </c>
      <c r="M206" s="933"/>
      <c r="N206" s="94" t="s">
        <v>165</v>
      </c>
      <c r="O206" s="96" t="s">
        <v>238</v>
      </c>
      <c r="P206" s="97" t="s">
        <v>2975</v>
      </c>
    </row>
    <row r="207" spans="1:16">
      <c r="A207" s="957"/>
      <c r="B207" s="955" t="s">
        <v>1505</v>
      </c>
      <c r="C207" s="927"/>
      <c r="D207" s="94" t="s">
        <v>120</v>
      </c>
      <c r="E207" s="96" t="s">
        <v>196</v>
      </c>
      <c r="F207" s="97" t="s">
        <v>2926</v>
      </c>
      <c r="G207" s="955" t="s">
        <v>1505</v>
      </c>
      <c r="H207" s="930"/>
      <c r="I207" s="94" t="s">
        <v>120</v>
      </c>
      <c r="J207" s="96" t="s">
        <v>196</v>
      </c>
      <c r="K207" s="97" t="s">
        <v>3000</v>
      </c>
      <c r="L207" s="955"/>
      <c r="M207" s="933"/>
      <c r="N207" s="94" t="s">
        <v>120</v>
      </c>
      <c r="O207" s="96" t="s">
        <v>196</v>
      </c>
      <c r="P207" s="97" t="s">
        <v>3000</v>
      </c>
    </row>
    <row r="208" spans="1:16">
      <c r="A208" s="957"/>
      <c r="B208" s="948"/>
      <c r="C208" s="927"/>
      <c r="D208" s="94" t="s">
        <v>1613</v>
      </c>
      <c r="E208" s="96" t="s">
        <v>1663</v>
      </c>
      <c r="F208" s="97" t="s">
        <v>3111</v>
      </c>
      <c r="G208" s="948"/>
      <c r="H208" s="930"/>
      <c r="I208" s="94" t="s">
        <v>1613</v>
      </c>
      <c r="J208" s="96" t="s">
        <v>1663</v>
      </c>
      <c r="K208" s="97" t="s">
        <v>3111</v>
      </c>
      <c r="L208" s="948"/>
      <c r="M208" s="933"/>
      <c r="N208" s="94" t="s">
        <v>1613</v>
      </c>
      <c r="O208" s="96" t="s">
        <v>1663</v>
      </c>
      <c r="P208" s="97" t="s">
        <v>3111</v>
      </c>
    </row>
    <row r="209" spans="1:16">
      <c r="A209" s="957"/>
      <c r="B209" s="947"/>
      <c r="C209" s="927"/>
      <c r="D209" s="94" t="s">
        <v>1662</v>
      </c>
      <c r="E209" s="96" t="s">
        <v>2886</v>
      </c>
      <c r="F209" s="93" t="s">
        <v>3063</v>
      </c>
      <c r="G209" s="947"/>
      <c r="H209" s="930"/>
      <c r="I209" s="94" t="s">
        <v>1662</v>
      </c>
      <c r="J209" s="96" t="s">
        <v>2886</v>
      </c>
      <c r="K209" s="93" t="s">
        <v>3063</v>
      </c>
      <c r="L209" s="947"/>
      <c r="M209" s="933"/>
      <c r="N209" s="94" t="s">
        <v>1662</v>
      </c>
      <c r="O209" s="96" t="s">
        <v>2886</v>
      </c>
      <c r="P209" s="93" t="s">
        <v>3063</v>
      </c>
    </row>
    <row r="210" spans="1:16">
      <c r="A210" s="957"/>
      <c r="B210" s="948"/>
      <c r="C210" s="927"/>
      <c r="D210" s="94"/>
      <c r="E210" s="96" t="s">
        <v>2686</v>
      </c>
      <c r="F210" s="99" t="s">
        <v>2688</v>
      </c>
      <c r="G210" s="948"/>
      <c r="H210" s="930"/>
      <c r="I210" s="94"/>
      <c r="J210" s="96" t="s">
        <v>2686</v>
      </c>
      <c r="K210" s="99" t="s">
        <v>2688</v>
      </c>
      <c r="L210" s="948"/>
      <c r="M210" s="933"/>
      <c r="N210" s="94"/>
      <c r="O210" s="96" t="s">
        <v>2686</v>
      </c>
      <c r="P210" s="99" t="s">
        <v>2688</v>
      </c>
    </row>
    <row r="211" spans="1:16">
      <c r="A211" s="957"/>
      <c r="B211" s="947"/>
      <c r="C211" s="927"/>
      <c r="D211" s="94"/>
      <c r="E211" s="96" t="s">
        <v>2687</v>
      </c>
      <c r="F211" s="102" t="s">
        <v>2690</v>
      </c>
      <c r="G211" s="947"/>
      <c r="H211" s="930"/>
      <c r="I211" s="94"/>
      <c r="J211" s="96" t="s">
        <v>2687</v>
      </c>
      <c r="K211" s="102" t="s">
        <v>2690</v>
      </c>
      <c r="L211" s="947"/>
      <c r="M211" s="933"/>
      <c r="N211" s="94"/>
      <c r="O211" s="96" t="s">
        <v>2687</v>
      </c>
      <c r="P211" s="102" t="s">
        <v>2690</v>
      </c>
    </row>
    <row r="212" spans="1:16" ht="17.25" thickBot="1">
      <c r="A212" s="957"/>
      <c r="B212" s="948"/>
      <c r="C212" s="927"/>
      <c r="D212" s="94" t="s">
        <v>147</v>
      </c>
      <c r="E212" s="96" t="s">
        <v>2891</v>
      </c>
      <c r="F212" s="99" t="s">
        <v>2988</v>
      </c>
      <c r="G212" s="948"/>
      <c r="H212" s="930"/>
      <c r="I212" s="94" t="s">
        <v>147</v>
      </c>
      <c r="J212" s="96" t="s">
        <v>2891</v>
      </c>
      <c r="K212" s="99" t="s">
        <v>2857</v>
      </c>
      <c r="L212" s="948"/>
      <c r="M212" s="933"/>
      <c r="N212" s="94" t="s">
        <v>147</v>
      </c>
      <c r="O212" s="96" t="s">
        <v>2891</v>
      </c>
      <c r="P212" s="99" t="s">
        <v>2909</v>
      </c>
    </row>
    <row r="213" spans="1:16" ht="17.25" thickBot="1">
      <c r="A213" s="957"/>
      <c r="B213" s="100" t="s">
        <v>168</v>
      </c>
      <c r="C213" s="927"/>
      <c r="D213" s="94"/>
      <c r="E213" s="96" t="s">
        <v>2691</v>
      </c>
      <c r="F213" s="99" t="s">
        <v>2741</v>
      </c>
      <c r="G213" s="100" t="s">
        <v>168</v>
      </c>
      <c r="H213" s="930"/>
      <c r="I213" s="94"/>
      <c r="J213" s="96" t="s">
        <v>2691</v>
      </c>
      <c r="K213" s="99" t="s">
        <v>2856</v>
      </c>
      <c r="L213" s="100" t="s">
        <v>168</v>
      </c>
      <c r="M213" s="933"/>
      <c r="N213" s="94"/>
      <c r="O213" s="96" t="s">
        <v>2691</v>
      </c>
      <c r="P213" s="99" t="s">
        <v>3166</v>
      </c>
    </row>
    <row r="214" spans="1:16">
      <c r="A214" s="957"/>
      <c r="B214" s="949" t="s">
        <v>3099</v>
      </c>
      <c r="C214" s="927"/>
      <c r="D214" s="94"/>
      <c r="E214" s="96" t="s">
        <v>2692</v>
      </c>
      <c r="F214" s="99" t="s">
        <v>3102</v>
      </c>
      <c r="G214" s="949" t="s">
        <v>3122</v>
      </c>
      <c r="H214" s="930"/>
      <c r="I214" s="94"/>
      <c r="J214" s="96" t="s">
        <v>2692</v>
      </c>
      <c r="K214" s="99" t="s">
        <v>3102</v>
      </c>
      <c r="L214" s="949" t="s">
        <v>3162</v>
      </c>
      <c r="M214" s="933"/>
      <c r="N214" s="94"/>
      <c r="O214" s="96" t="s">
        <v>2692</v>
      </c>
      <c r="P214" s="99" t="s">
        <v>3102</v>
      </c>
    </row>
    <row r="215" spans="1:16">
      <c r="A215" s="957"/>
      <c r="B215" s="950"/>
      <c r="C215" s="927"/>
      <c r="D215" s="94"/>
      <c r="E215" s="96" t="s">
        <v>2693</v>
      </c>
      <c r="F215" s="99" t="s">
        <v>3103</v>
      </c>
      <c r="G215" s="950"/>
      <c r="H215" s="930"/>
      <c r="I215" s="94"/>
      <c r="J215" s="96" t="s">
        <v>2693</v>
      </c>
      <c r="K215" s="99" t="s">
        <v>3135</v>
      </c>
      <c r="L215" s="950"/>
      <c r="M215" s="933"/>
      <c r="N215" s="94"/>
      <c r="O215" s="96" t="s">
        <v>2693</v>
      </c>
      <c r="P215" s="99" t="s">
        <v>3167</v>
      </c>
    </row>
    <row r="216" spans="1:16" ht="17.25" thickBot="1">
      <c r="A216" s="957"/>
      <c r="B216" s="951"/>
      <c r="C216" s="927"/>
      <c r="D216" s="94"/>
      <c r="E216" s="96" t="s">
        <v>2695</v>
      </c>
      <c r="F216" s="97" t="s">
        <v>2697</v>
      </c>
      <c r="G216" s="951"/>
      <c r="H216" s="930"/>
      <c r="I216" s="94"/>
      <c r="J216" s="96" t="s">
        <v>2695</v>
      </c>
      <c r="K216" s="97" t="s">
        <v>2697</v>
      </c>
      <c r="L216" s="951"/>
      <c r="M216" s="933"/>
      <c r="N216" s="94"/>
      <c r="O216" s="96" t="s">
        <v>2695</v>
      </c>
      <c r="P216" s="97" t="s">
        <v>2697</v>
      </c>
    </row>
    <row r="217" spans="1:16" ht="17.25" thickBot="1">
      <c r="A217" s="957"/>
      <c r="B217" s="100" t="s">
        <v>123</v>
      </c>
      <c r="C217" s="927"/>
      <c r="D217" s="94" t="s">
        <v>2698</v>
      </c>
      <c r="E217" s="96" t="s">
        <v>2699</v>
      </c>
      <c r="F217" s="97" t="s">
        <v>2700</v>
      </c>
      <c r="G217" s="100" t="s">
        <v>123</v>
      </c>
      <c r="H217" s="930"/>
      <c r="I217" s="94" t="s">
        <v>2698</v>
      </c>
      <c r="J217" s="96" t="s">
        <v>2699</v>
      </c>
      <c r="K217" s="97" t="s">
        <v>2700</v>
      </c>
      <c r="L217" s="100" t="s">
        <v>123</v>
      </c>
      <c r="M217" s="933"/>
      <c r="N217" s="94" t="s">
        <v>2698</v>
      </c>
      <c r="O217" s="96" t="s">
        <v>2699</v>
      </c>
      <c r="P217" s="97" t="s">
        <v>2700</v>
      </c>
    </row>
    <row r="218" spans="1:16" ht="39" customHeight="1">
      <c r="A218" s="957"/>
      <c r="B218" s="962" t="s">
        <v>3100</v>
      </c>
      <c r="C218" s="927"/>
      <c r="D218" s="94" t="s">
        <v>2701</v>
      </c>
      <c r="E218" s="96" t="s">
        <v>2894</v>
      </c>
      <c r="F218" s="97" t="s">
        <v>2744</v>
      </c>
      <c r="G218" s="962" t="s">
        <v>3123</v>
      </c>
      <c r="H218" s="930"/>
      <c r="I218" s="94" t="s">
        <v>2701</v>
      </c>
      <c r="J218" s="96" t="s">
        <v>2894</v>
      </c>
      <c r="K218" s="97" t="s">
        <v>3147</v>
      </c>
      <c r="L218" s="962" t="s">
        <v>3163</v>
      </c>
      <c r="M218" s="933"/>
      <c r="N218" s="94" t="s">
        <v>2701</v>
      </c>
      <c r="O218" s="96" t="s">
        <v>2894</v>
      </c>
      <c r="P218" s="97" t="s">
        <v>3168</v>
      </c>
    </row>
    <row r="219" spans="1:16" ht="33">
      <c r="A219" s="957"/>
      <c r="B219" s="963"/>
      <c r="C219" s="927"/>
      <c r="D219" s="94" t="s">
        <v>1887</v>
      </c>
      <c r="E219" s="96" t="s">
        <v>2746</v>
      </c>
      <c r="F219" s="97" t="s">
        <v>3064</v>
      </c>
      <c r="G219" s="963"/>
      <c r="H219" s="930"/>
      <c r="I219" s="94" t="s">
        <v>1887</v>
      </c>
      <c r="J219" s="96" t="s">
        <v>2746</v>
      </c>
      <c r="K219" s="97" t="s">
        <v>3133</v>
      </c>
      <c r="L219" s="963"/>
      <c r="M219" s="933"/>
      <c r="N219" s="94" t="s">
        <v>1887</v>
      </c>
      <c r="O219" s="96" t="s">
        <v>2746</v>
      </c>
      <c r="P219" s="97" t="s">
        <v>3133</v>
      </c>
    </row>
    <row r="220" spans="1:16" ht="33">
      <c r="A220" s="957"/>
      <c r="B220" s="963"/>
      <c r="C220" s="927"/>
      <c r="D220" s="94"/>
      <c r="E220" s="96" t="s">
        <v>2748</v>
      </c>
      <c r="F220" s="97" t="s">
        <v>3112</v>
      </c>
      <c r="G220" s="963"/>
      <c r="H220" s="930"/>
      <c r="I220" s="94"/>
      <c r="J220" s="96" t="s">
        <v>2748</v>
      </c>
      <c r="K220" s="97" t="s">
        <v>3112</v>
      </c>
      <c r="L220" s="963"/>
      <c r="M220" s="933"/>
      <c r="N220" s="94"/>
      <c r="O220" s="96" t="s">
        <v>2748</v>
      </c>
      <c r="P220" s="97" t="s">
        <v>3177</v>
      </c>
    </row>
    <row r="221" spans="1:16" ht="33">
      <c r="A221" s="957"/>
      <c r="B221" s="963"/>
      <c r="C221" s="927"/>
      <c r="D221" s="94"/>
      <c r="E221" s="96" t="s">
        <v>2749</v>
      </c>
      <c r="F221" s="97" t="s">
        <v>3113</v>
      </c>
      <c r="G221" s="963"/>
      <c r="H221" s="930"/>
      <c r="I221" s="94"/>
      <c r="J221" s="96" t="s">
        <v>2749</v>
      </c>
      <c r="K221" s="97" t="s">
        <v>3149</v>
      </c>
      <c r="L221" s="963"/>
      <c r="M221" s="933"/>
      <c r="N221" s="94"/>
      <c r="O221" s="96" t="s">
        <v>2749</v>
      </c>
      <c r="P221" s="97" t="s">
        <v>3169</v>
      </c>
    </row>
    <row r="222" spans="1:16" ht="17.25" thickBot="1">
      <c r="A222" s="957"/>
      <c r="B222" s="964"/>
      <c r="C222" s="927"/>
      <c r="D222" s="94" t="s">
        <v>2752</v>
      </c>
      <c r="E222" s="96" t="s">
        <v>2916</v>
      </c>
      <c r="F222" s="97" t="s">
        <v>3115</v>
      </c>
      <c r="G222" s="964"/>
      <c r="H222" s="930"/>
      <c r="I222" s="94" t="s">
        <v>2752</v>
      </c>
      <c r="J222" s="96" t="s">
        <v>2916</v>
      </c>
      <c r="K222" s="97" t="s">
        <v>3132</v>
      </c>
      <c r="L222" s="964"/>
      <c r="M222" s="933"/>
      <c r="N222" s="94" t="s">
        <v>3129</v>
      </c>
      <c r="O222" s="96" t="s">
        <v>2916</v>
      </c>
      <c r="P222" s="112" t="s">
        <v>3139</v>
      </c>
    </row>
    <row r="223" spans="1:16" ht="33">
      <c r="A223" s="957"/>
      <c r="B223" s="945" t="s">
        <v>124</v>
      </c>
      <c r="C223" s="927"/>
      <c r="D223" s="94" t="s">
        <v>685</v>
      </c>
      <c r="E223" s="96" t="s">
        <v>3106</v>
      </c>
      <c r="F223" s="97" t="s">
        <v>3114</v>
      </c>
      <c r="G223" s="945" t="s">
        <v>124</v>
      </c>
      <c r="H223" s="930"/>
      <c r="I223" s="94" t="s">
        <v>685</v>
      </c>
      <c r="J223" s="96" t="s">
        <v>3106</v>
      </c>
      <c r="K223" s="97" t="s">
        <v>3131</v>
      </c>
      <c r="L223" s="945" t="s">
        <v>124</v>
      </c>
      <c r="M223" s="933"/>
      <c r="N223" s="94" t="s">
        <v>3136</v>
      </c>
      <c r="O223" s="96" t="s">
        <v>3106</v>
      </c>
      <c r="P223" s="112" t="s">
        <v>3138</v>
      </c>
    </row>
    <row r="224" spans="1:16" ht="33.75" thickBot="1">
      <c r="A224" s="957"/>
      <c r="B224" s="946"/>
      <c r="C224" s="927"/>
      <c r="D224" s="94"/>
      <c r="E224" s="96"/>
      <c r="F224" s="97"/>
      <c r="G224" s="946"/>
      <c r="H224" s="930"/>
      <c r="I224" s="94" t="s">
        <v>3129</v>
      </c>
      <c r="J224" s="96" t="s">
        <v>3134</v>
      </c>
      <c r="K224" s="112" t="s">
        <v>3139</v>
      </c>
      <c r="L224" s="946"/>
      <c r="M224" s="933"/>
      <c r="N224" s="94" t="s">
        <v>2705</v>
      </c>
      <c r="O224" s="96" t="s">
        <v>3134</v>
      </c>
      <c r="P224" s="112" t="s">
        <v>3170</v>
      </c>
    </row>
    <row r="225" spans="1:16" ht="17.25" thickTop="1">
      <c r="A225" s="957"/>
      <c r="B225" s="960" t="s">
        <v>125</v>
      </c>
      <c r="C225" s="927"/>
      <c r="D225" s="94"/>
      <c r="E225" s="96"/>
      <c r="F225" s="93"/>
      <c r="G225" s="960" t="s">
        <v>125</v>
      </c>
      <c r="H225" s="930"/>
      <c r="I225" s="94" t="s">
        <v>3136</v>
      </c>
      <c r="J225" s="96" t="s">
        <v>3137</v>
      </c>
      <c r="K225" s="93" t="s">
        <v>3138</v>
      </c>
      <c r="L225" s="960" t="s">
        <v>125</v>
      </c>
      <c r="M225" s="933"/>
      <c r="N225" s="94"/>
      <c r="O225" s="96"/>
      <c r="P225" s="93"/>
    </row>
    <row r="226" spans="1:16" ht="17.25" thickBot="1">
      <c r="A226" s="957"/>
      <c r="B226" s="943"/>
      <c r="C226" s="927"/>
      <c r="D226" s="94"/>
      <c r="E226" s="96"/>
      <c r="F226" s="93"/>
      <c r="G226" s="943"/>
      <c r="H226" s="930"/>
      <c r="I226" s="94"/>
      <c r="J226" s="96"/>
      <c r="K226" s="93"/>
      <c r="L226" s="943"/>
      <c r="M226" s="933"/>
      <c r="N226" s="94"/>
      <c r="O226" s="96"/>
      <c r="P226" s="101"/>
    </row>
    <row r="227" spans="1:16">
      <c r="A227" s="957"/>
      <c r="B227" s="953">
        <v>5</v>
      </c>
      <c r="C227" s="927"/>
      <c r="D227" s="94"/>
      <c r="E227" s="96"/>
      <c r="F227" s="97"/>
      <c r="G227" s="953">
        <v>4</v>
      </c>
      <c r="H227" s="930"/>
      <c r="I227" s="94"/>
      <c r="J227" s="96"/>
      <c r="K227" s="97"/>
      <c r="L227" s="953">
        <v>3</v>
      </c>
      <c r="M227" s="933"/>
      <c r="N227" s="94"/>
      <c r="O227" s="96"/>
      <c r="P227" s="103"/>
    </row>
    <row r="228" spans="1:16" ht="17.25" thickBot="1">
      <c r="A228" s="957"/>
      <c r="B228" s="961"/>
      <c r="C228" s="927"/>
      <c r="D228" s="94"/>
      <c r="E228" s="96"/>
      <c r="F228" s="97"/>
      <c r="G228" s="961"/>
      <c r="H228" s="930"/>
      <c r="I228" s="94"/>
      <c r="J228" s="96"/>
      <c r="K228" s="97"/>
      <c r="L228" s="961"/>
      <c r="M228" s="933"/>
      <c r="N228" s="94"/>
      <c r="O228" s="96"/>
      <c r="P228" s="104"/>
    </row>
    <row r="229" spans="1:16">
      <c r="A229" s="957"/>
      <c r="B229" s="942" t="s">
        <v>126</v>
      </c>
      <c r="C229" s="927"/>
      <c r="D229" s="94"/>
      <c r="E229" s="96"/>
      <c r="F229" s="93"/>
      <c r="G229" s="942" t="s">
        <v>126</v>
      </c>
      <c r="H229" s="930"/>
      <c r="I229" s="94"/>
      <c r="J229" s="96"/>
      <c r="K229" s="93"/>
      <c r="L229" s="942" t="s">
        <v>126</v>
      </c>
      <c r="M229" s="933"/>
      <c r="N229" s="94"/>
      <c r="O229" s="96"/>
      <c r="P229" s="99"/>
    </row>
    <row r="230" spans="1:16" ht="17.25" thickBot="1">
      <c r="A230" s="957"/>
      <c r="B230" s="943"/>
      <c r="C230" s="927"/>
      <c r="D230" s="94"/>
      <c r="E230" s="96"/>
      <c r="F230" s="101"/>
      <c r="G230" s="943"/>
      <c r="H230" s="930"/>
      <c r="I230" s="94"/>
      <c r="J230" s="96"/>
      <c r="K230" s="101"/>
      <c r="L230" s="943"/>
      <c r="M230" s="933"/>
      <c r="N230" s="94"/>
      <c r="O230" s="96"/>
      <c r="P230" s="104"/>
    </row>
    <row r="231" spans="1:16">
      <c r="A231" s="957"/>
      <c r="B231" s="953">
        <v>5</v>
      </c>
      <c r="C231" s="927"/>
      <c r="D231" s="94"/>
      <c r="E231" s="96"/>
      <c r="F231" s="102"/>
      <c r="G231" s="953">
        <v>4</v>
      </c>
      <c r="H231" s="930"/>
      <c r="I231" s="94"/>
      <c r="J231" s="96"/>
      <c r="K231" s="103"/>
      <c r="L231" s="953">
        <v>3</v>
      </c>
      <c r="M231" s="933"/>
      <c r="N231" s="94"/>
      <c r="O231" s="96"/>
      <c r="P231" s="93"/>
    </row>
    <row r="232" spans="1:16" ht="17.25" thickBot="1">
      <c r="A232" s="957"/>
      <c r="B232" s="954"/>
      <c r="C232" s="927"/>
      <c r="D232" s="94"/>
      <c r="E232" s="96"/>
      <c r="F232" s="99"/>
      <c r="G232" s="954"/>
      <c r="H232" s="930"/>
      <c r="I232" s="94"/>
      <c r="J232" s="96"/>
      <c r="K232" s="104"/>
      <c r="L232" s="954"/>
      <c r="M232" s="933"/>
      <c r="N232" s="94"/>
      <c r="O232" s="96"/>
      <c r="P232" s="97"/>
    </row>
    <row r="233" spans="1:16">
      <c r="A233" s="957"/>
      <c r="B233" s="952" t="s">
        <v>127</v>
      </c>
      <c r="C233" s="927"/>
      <c r="D233" s="94"/>
      <c r="E233" s="96"/>
      <c r="F233" s="103"/>
      <c r="G233" s="952" t="s">
        <v>127</v>
      </c>
      <c r="H233" s="930"/>
      <c r="I233" s="94"/>
      <c r="J233" s="96"/>
      <c r="K233" s="104"/>
      <c r="L233" s="952" t="s">
        <v>127</v>
      </c>
      <c r="M233" s="933"/>
      <c r="N233" s="94"/>
      <c r="O233" s="114"/>
      <c r="P233" s="97"/>
    </row>
    <row r="234" spans="1:16" ht="17.25" thickBot="1">
      <c r="A234" s="957"/>
      <c r="B234" s="943"/>
      <c r="C234" s="927"/>
      <c r="D234" s="94"/>
      <c r="E234" s="96"/>
      <c r="F234" s="104"/>
      <c r="G234" s="943"/>
      <c r="H234" s="930"/>
      <c r="I234" s="94"/>
      <c r="J234" s="96"/>
      <c r="K234" s="99"/>
      <c r="L234" s="943"/>
      <c r="M234" s="933"/>
      <c r="N234" s="113"/>
      <c r="O234" s="96"/>
      <c r="P234" s="112"/>
    </row>
    <row r="235" spans="1:16">
      <c r="A235" s="957"/>
      <c r="B235" s="953">
        <v>27</v>
      </c>
      <c r="C235" s="927"/>
      <c r="D235" s="94"/>
      <c r="E235" s="96"/>
      <c r="F235" s="104"/>
      <c r="G235" s="953" t="s">
        <v>3013</v>
      </c>
      <c r="H235" s="930"/>
      <c r="I235" s="94"/>
      <c r="J235" s="96"/>
      <c r="K235" s="104"/>
      <c r="L235" s="953">
        <v>11</v>
      </c>
      <c r="M235" s="933"/>
      <c r="N235" s="113"/>
      <c r="O235" s="114"/>
      <c r="P235" s="97"/>
    </row>
    <row r="236" spans="1:16" ht="17.25" thickBot="1">
      <c r="A236" s="957"/>
      <c r="B236" s="954"/>
      <c r="C236" s="927"/>
      <c r="D236" s="94"/>
      <c r="E236" s="96"/>
      <c r="F236" s="99"/>
      <c r="G236" s="954"/>
      <c r="H236" s="930"/>
      <c r="I236" s="94"/>
      <c r="J236" s="96"/>
      <c r="K236" s="93"/>
      <c r="L236" s="954"/>
      <c r="M236" s="933"/>
      <c r="N236" s="94"/>
      <c r="O236" s="114"/>
      <c r="P236" s="104"/>
    </row>
    <row r="237" spans="1:16">
      <c r="A237" s="957"/>
      <c r="B237" s="952" t="s">
        <v>128</v>
      </c>
      <c r="C237" s="927"/>
      <c r="D237" s="94"/>
      <c r="E237" s="96"/>
      <c r="F237" s="104"/>
      <c r="G237" s="952" t="s">
        <v>128</v>
      </c>
      <c r="H237" s="930"/>
      <c r="I237" s="94"/>
      <c r="J237" s="96"/>
      <c r="K237" s="97"/>
      <c r="L237" s="952" t="s">
        <v>128</v>
      </c>
      <c r="M237" s="933"/>
      <c r="N237" s="94"/>
      <c r="O237" s="96"/>
      <c r="P237" s="97"/>
    </row>
    <row r="238" spans="1:16" ht="17.25" thickBot="1">
      <c r="A238" s="957"/>
      <c r="B238" s="943"/>
      <c r="C238" s="927"/>
      <c r="D238" s="94"/>
      <c r="E238" s="96"/>
      <c r="F238" s="93"/>
      <c r="G238" s="943"/>
      <c r="H238" s="930"/>
      <c r="I238" s="94"/>
      <c r="J238" s="114"/>
      <c r="K238" s="97"/>
      <c r="L238" s="943"/>
      <c r="M238" s="933"/>
      <c r="N238" s="113"/>
      <c r="O238" s="114"/>
      <c r="P238" s="97"/>
    </row>
    <row r="239" spans="1:16">
      <c r="A239" s="957"/>
      <c r="B239" s="953">
        <v>27</v>
      </c>
      <c r="C239" s="927"/>
      <c r="D239" s="94"/>
      <c r="E239" s="96"/>
      <c r="F239" s="97"/>
      <c r="G239" s="953" t="s">
        <v>3013</v>
      </c>
      <c r="H239" s="930"/>
      <c r="I239" s="94"/>
      <c r="J239" s="96"/>
      <c r="K239" s="97"/>
      <c r="L239" s="953">
        <v>11</v>
      </c>
      <c r="M239" s="933"/>
      <c r="N239" s="113"/>
      <c r="O239" s="114"/>
      <c r="P239" s="97"/>
    </row>
    <row r="240" spans="1:16" ht="17.25" thickBot="1">
      <c r="A240" s="957"/>
      <c r="B240" s="954"/>
      <c r="C240" s="927"/>
      <c r="D240" s="94"/>
      <c r="E240" s="96"/>
      <c r="F240" s="93"/>
      <c r="G240" s="954"/>
      <c r="H240" s="930"/>
      <c r="I240" s="94"/>
      <c r="J240" s="114"/>
      <c r="K240" s="97"/>
      <c r="L240" s="954"/>
      <c r="M240" s="933"/>
      <c r="N240" s="94"/>
      <c r="O240" s="114"/>
      <c r="P240" s="97"/>
    </row>
    <row r="241" spans="1:16">
      <c r="A241" s="957"/>
      <c r="B241" s="942" t="s">
        <v>129</v>
      </c>
      <c r="C241" s="927"/>
      <c r="D241" s="94"/>
      <c r="E241" s="96"/>
      <c r="F241" s="93"/>
      <c r="G241" s="942" t="s">
        <v>129</v>
      </c>
      <c r="H241" s="930"/>
      <c r="I241" s="94"/>
      <c r="J241" s="114"/>
      <c r="K241" s="97"/>
      <c r="L241" s="942" t="s">
        <v>129</v>
      </c>
      <c r="M241" s="933"/>
      <c r="N241" s="113"/>
      <c r="O241" s="114"/>
      <c r="P241" s="97"/>
    </row>
    <row r="242" spans="1:16" ht="17.25" thickBot="1">
      <c r="A242" s="957"/>
      <c r="B242" s="943"/>
      <c r="C242" s="927"/>
      <c r="D242" s="94"/>
      <c r="E242" s="96"/>
      <c r="F242" s="93"/>
      <c r="G242" s="943"/>
      <c r="H242" s="930"/>
      <c r="I242" s="94"/>
      <c r="J242" s="114"/>
      <c r="K242" s="97"/>
      <c r="L242" s="943"/>
      <c r="M242" s="933"/>
      <c r="N242" s="94"/>
      <c r="O242" s="114"/>
      <c r="P242" s="97"/>
    </row>
    <row r="243" spans="1:16">
      <c r="A243" s="957"/>
      <c r="B243" s="106" t="s">
        <v>2781</v>
      </c>
      <c r="C243" s="927"/>
      <c r="D243" s="94"/>
      <c r="E243" s="96"/>
      <c r="F243" s="97"/>
      <c r="G243" s="106" t="s">
        <v>2781</v>
      </c>
      <c r="H243" s="930"/>
      <c r="I243" s="94"/>
      <c r="J243" s="96"/>
      <c r="K243" s="112"/>
      <c r="L243" s="106" t="s">
        <v>2781</v>
      </c>
      <c r="M243" s="933"/>
      <c r="N243" s="113"/>
      <c r="O243" s="96"/>
      <c r="P243" s="112"/>
    </row>
    <row r="244" spans="1:16">
      <c r="A244" s="957"/>
      <c r="B244" s="107"/>
      <c r="C244" s="927"/>
      <c r="D244" s="94"/>
      <c r="E244" s="96"/>
      <c r="F244" s="93"/>
      <c r="G244" s="107"/>
      <c r="H244" s="930"/>
      <c r="I244" s="94"/>
      <c r="J244" s="96"/>
      <c r="K244" s="97"/>
      <c r="L244" s="107"/>
      <c r="M244" s="933"/>
      <c r="N244" s="113"/>
      <c r="O244" s="114"/>
      <c r="P244" s="97"/>
    </row>
    <row r="245" spans="1:16">
      <c r="A245" s="957"/>
      <c r="B245" s="109"/>
      <c r="C245" s="927"/>
      <c r="D245" s="94"/>
      <c r="E245" s="96"/>
      <c r="F245" s="93"/>
      <c r="G245" s="109"/>
      <c r="H245" s="930"/>
      <c r="I245" s="113"/>
      <c r="J245" s="114"/>
      <c r="K245" s="97"/>
      <c r="L245" s="109"/>
      <c r="M245" s="933"/>
      <c r="N245" s="113"/>
      <c r="O245" s="114"/>
      <c r="P245" s="104"/>
    </row>
    <row r="246" spans="1:16">
      <c r="A246" s="957"/>
      <c r="B246" s="110"/>
      <c r="C246" s="927"/>
      <c r="D246" s="94"/>
      <c r="E246" s="96"/>
      <c r="F246" s="93"/>
      <c r="G246" s="110"/>
      <c r="H246" s="930"/>
      <c r="I246" s="113"/>
      <c r="J246" s="114"/>
      <c r="K246" s="104"/>
      <c r="L246" s="110"/>
      <c r="M246" s="933"/>
      <c r="N246" s="111"/>
      <c r="O246" s="96"/>
      <c r="P246" s="97"/>
    </row>
    <row r="247" spans="1:16">
      <c r="A247" s="957"/>
      <c r="B247" s="109"/>
      <c r="C247" s="927"/>
      <c r="D247" s="111"/>
      <c r="E247" s="96"/>
      <c r="F247" s="97"/>
      <c r="G247" s="109"/>
      <c r="H247" s="930"/>
      <c r="I247" s="111"/>
      <c r="J247" s="96"/>
      <c r="K247" s="112"/>
      <c r="L247" s="109"/>
      <c r="M247" s="933"/>
      <c r="N247" s="94"/>
      <c r="O247" s="96"/>
      <c r="P247" s="112"/>
    </row>
    <row r="248" spans="1:16">
      <c r="A248" s="957"/>
      <c r="B248" s="110"/>
      <c r="C248" s="927"/>
      <c r="D248" s="94"/>
      <c r="E248" s="96"/>
      <c r="F248" s="108"/>
      <c r="G248" s="110"/>
      <c r="H248" s="930"/>
      <c r="I248" s="94"/>
      <c r="J248" s="96"/>
      <c r="K248" s="97"/>
      <c r="L248" s="110"/>
      <c r="M248" s="933"/>
      <c r="N248" s="113"/>
      <c r="O248" s="114"/>
      <c r="P248" s="97"/>
    </row>
    <row r="249" spans="1:16">
      <c r="A249" s="957"/>
      <c r="B249" s="109"/>
      <c r="C249" s="927"/>
      <c r="D249" s="94"/>
      <c r="E249" s="96"/>
      <c r="F249" s="97"/>
      <c r="G249" s="109"/>
      <c r="H249" s="930"/>
      <c r="I249" s="113"/>
      <c r="J249" s="114"/>
      <c r="K249" s="97"/>
      <c r="L249" s="109"/>
      <c r="M249" s="933"/>
      <c r="N249" s="113"/>
      <c r="O249" s="114"/>
      <c r="P249" s="97"/>
    </row>
    <row r="250" spans="1:16" ht="17.25" thickBot="1">
      <c r="A250" s="957"/>
      <c r="B250" s="110"/>
      <c r="C250" s="940"/>
      <c r="D250" s="115"/>
      <c r="E250" s="116"/>
      <c r="F250" s="117"/>
      <c r="G250" s="110"/>
      <c r="H250" s="930"/>
      <c r="I250" s="115"/>
      <c r="J250" s="116"/>
      <c r="K250" s="117"/>
      <c r="L250" s="110"/>
      <c r="M250" s="933"/>
      <c r="N250" s="115"/>
      <c r="O250" s="116"/>
      <c r="P250" s="117"/>
    </row>
    <row r="251" spans="1:16">
      <c r="A251" s="944" t="str">
        <f>TEXT(A203,"AAAA")</f>
        <v>星期三</v>
      </c>
      <c r="B251" s="109"/>
      <c r="C251" s="926" t="s">
        <v>665</v>
      </c>
      <c r="D251" s="118"/>
      <c r="E251" s="119" t="s">
        <v>137</v>
      </c>
      <c r="F251" s="97" t="s">
        <v>3040</v>
      </c>
      <c r="G251" s="109"/>
      <c r="H251" s="929" t="s">
        <v>130</v>
      </c>
      <c r="I251" s="118"/>
      <c r="J251" s="119" t="s">
        <v>137</v>
      </c>
      <c r="K251" s="97" t="s">
        <v>3015</v>
      </c>
      <c r="L251" s="109"/>
      <c r="M251" s="932" t="s">
        <v>130</v>
      </c>
      <c r="N251" s="118"/>
      <c r="O251" s="119" t="s">
        <v>137</v>
      </c>
      <c r="P251" s="97" t="s">
        <v>3172</v>
      </c>
    </row>
    <row r="252" spans="1:16">
      <c r="A252" s="944"/>
      <c r="B252" s="110"/>
      <c r="C252" s="927"/>
      <c r="D252" s="120"/>
      <c r="E252" s="96" t="s">
        <v>195</v>
      </c>
      <c r="F252" s="97" t="s">
        <v>3038</v>
      </c>
      <c r="G252" s="110"/>
      <c r="H252" s="930"/>
      <c r="I252" s="94"/>
      <c r="J252" s="96" t="s">
        <v>195</v>
      </c>
      <c r="K252" s="97" t="s">
        <v>3016</v>
      </c>
      <c r="L252" s="110"/>
      <c r="M252" s="933"/>
      <c r="N252" s="94"/>
      <c r="O252" s="96" t="s">
        <v>195</v>
      </c>
      <c r="P252" s="97" t="s">
        <v>3173</v>
      </c>
    </row>
    <row r="253" spans="1:16">
      <c r="A253" s="944"/>
      <c r="B253" s="109"/>
      <c r="C253" s="927"/>
      <c r="D253" s="120"/>
      <c r="E253" s="96" t="s">
        <v>146</v>
      </c>
      <c r="F253" s="97" t="s">
        <v>3067</v>
      </c>
      <c r="G253" s="109"/>
      <c r="H253" s="930"/>
      <c r="I253" s="94"/>
      <c r="J253" s="96" t="s">
        <v>146</v>
      </c>
      <c r="K253" s="97" t="s">
        <v>3124</v>
      </c>
      <c r="L253" s="109"/>
      <c r="M253" s="933"/>
      <c r="N253" s="94"/>
      <c r="O253" s="96" t="s">
        <v>146</v>
      </c>
      <c r="P253" s="97" t="s">
        <v>3174</v>
      </c>
    </row>
    <row r="254" spans="1:16">
      <c r="A254" s="944"/>
      <c r="B254" s="110"/>
      <c r="C254" s="927"/>
      <c r="D254" s="120"/>
      <c r="E254" s="96" t="s">
        <v>238</v>
      </c>
      <c r="F254" s="97" t="s">
        <v>3048</v>
      </c>
      <c r="G254" s="110"/>
      <c r="H254" s="930"/>
      <c r="I254" s="94"/>
      <c r="J254" s="96" t="s">
        <v>238</v>
      </c>
      <c r="K254" s="97" t="s">
        <v>2868</v>
      </c>
      <c r="L254" s="110"/>
      <c r="M254" s="933"/>
      <c r="N254" s="94"/>
      <c r="O254" s="96" t="s">
        <v>238</v>
      </c>
      <c r="P254" s="97" t="s">
        <v>3175</v>
      </c>
    </row>
    <row r="255" spans="1:16">
      <c r="A255" s="944"/>
      <c r="B255" s="109"/>
      <c r="C255" s="927"/>
      <c r="D255" s="120"/>
      <c r="E255" s="96" t="s">
        <v>196</v>
      </c>
      <c r="F255" s="97" t="s">
        <v>2760</v>
      </c>
      <c r="G255" s="109"/>
      <c r="H255" s="930"/>
      <c r="I255" s="94"/>
      <c r="J255" s="96" t="s">
        <v>196</v>
      </c>
      <c r="K255" s="97" t="s">
        <v>3019</v>
      </c>
      <c r="L255" s="109"/>
      <c r="M255" s="933"/>
      <c r="N255" s="94"/>
      <c r="O255" s="96" t="s">
        <v>196</v>
      </c>
      <c r="P255" s="97" t="s">
        <v>2900</v>
      </c>
    </row>
    <row r="256" spans="1:16">
      <c r="A256" s="944"/>
      <c r="B256" s="110"/>
      <c r="C256" s="927"/>
      <c r="D256" s="120"/>
      <c r="E256" s="96" t="s">
        <v>1567</v>
      </c>
      <c r="F256" s="97" t="s">
        <v>2707</v>
      </c>
      <c r="G256" s="110"/>
      <c r="H256" s="930"/>
      <c r="I256" s="94"/>
      <c r="J256" s="96" t="s">
        <v>1567</v>
      </c>
      <c r="K256" s="97" t="s">
        <v>2707</v>
      </c>
      <c r="L256" s="110"/>
      <c r="M256" s="933"/>
      <c r="N256" s="94"/>
      <c r="O256" s="96" t="s">
        <v>1567</v>
      </c>
      <c r="P256" s="97" t="s">
        <v>2707</v>
      </c>
    </row>
    <row r="257" spans="1:16">
      <c r="A257" s="944"/>
      <c r="B257" s="109"/>
      <c r="C257" s="927"/>
      <c r="D257" s="120"/>
      <c r="E257" s="96" t="s">
        <v>2685</v>
      </c>
      <c r="F257" s="97" t="s">
        <v>2761</v>
      </c>
      <c r="G257" s="109"/>
      <c r="H257" s="930"/>
      <c r="I257" s="94"/>
      <c r="J257" s="96" t="s">
        <v>2685</v>
      </c>
      <c r="K257" s="97" t="s">
        <v>2761</v>
      </c>
      <c r="L257" s="109"/>
      <c r="M257" s="933"/>
      <c r="N257" s="94"/>
      <c r="O257" s="96" t="s">
        <v>2685</v>
      </c>
      <c r="P257" s="97" t="s">
        <v>2761</v>
      </c>
    </row>
    <row r="258" spans="1:16">
      <c r="A258" s="944"/>
      <c r="B258" s="110"/>
      <c r="C258" s="927"/>
      <c r="D258" s="94"/>
      <c r="E258" s="96"/>
      <c r="F258" s="97"/>
      <c r="G258" s="110"/>
      <c r="H258" s="930"/>
      <c r="I258" s="94"/>
      <c r="J258" s="96"/>
      <c r="K258" s="97"/>
      <c r="L258" s="110"/>
      <c r="M258" s="933"/>
      <c r="N258" s="94"/>
      <c r="O258" s="96"/>
      <c r="P258" s="97"/>
    </row>
    <row r="259" spans="1:16">
      <c r="A259" s="944"/>
      <c r="B259" s="107"/>
      <c r="C259" s="927"/>
      <c r="D259" s="113"/>
      <c r="E259" s="114"/>
      <c r="F259" s="104"/>
      <c r="G259" s="107"/>
      <c r="H259" s="930"/>
      <c r="I259" s="113"/>
      <c r="J259" s="114"/>
      <c r="K259" s="97"/>
      <c r="L259" s="107"/>
      <c r="M259" s="933"/>
      <c r="N259" s="113"/>
      <c r="O259" s="114"/>
      <c r="P259" s="97"/>
    </row>
    <row r="260" spans="1:16" ht="17.25" thickBot="1">
      <c r="A260" s="944"/>
      <c r="B260" s="107"/>
      <c r="C260" s="940"/>
      <c r="D260" s="122" t="s">
        <v>132</v>
      </c>
      <c r="E260" s="123" t="s">
        <v>133</v>
      </c>
      <c r="F260" s="124"/>
      <c r="G260" s="107"/>
      <c r="H260" s="941"/>
      <c r="I260" s="122" t="s">
        <v>132</v>
      </c>
      <c r="J260" s="123" t="s">
        <v>133</v>
      </c>
      <c r="K260" s="97"/>
      <c r="L260" s="107"/>
      <c r="M260" s="939"/>
      <c r="N260" s="122" t="s">
        <v>132</v>
      </c>
      <c r="O260" s="123" t="s">
        <v>133</v>
      </c>
      <c r="P260" s="97"/>
    </row>
    <row r="261" spans="1:16">
      <c r="A261" s="105"/>
      <c r="B261" s="109"/>
      <c r="C261" s="926" t="s">
        <v>666</v>
      </c>
      <c r="D261" s="118"/>
      <c r="E261" s="119" t="s">
        <v>137</v>
      </c>
      <c r="F261" s="125" t="s">
        <v>2762</v>
      </c>
      <c r="G261" s="109"/>
      <c r="H261" s="929" t="s">
        <v>134</v>
      </c>
      <c r="I261" s="118"/>
      <c r="J261" s="119" t="s">
        <v>137</v>
      </c>
      <c r="K261" s="125" t="s">
        <v>2762</v>
      </c>
      <c r="L261" s="109"/>
      <c r="M261" s="932" t="s">
        <v>134</v>
      </c>
      <c r="N261" s="118"/>
      <c r="O261" s="119" t="s">
        <v>137</v>
      </c>
      <c r="P261" s="125" t="s">
        <v>2762</v>
      </c>
    </row>
    <row r="262" spans="1:16">
      <c r="A262" s="105"/>
      <c r="B262" s="110"/>
      <c r="C262" s="927"/>
      <c r="D262" s="94"/>
      <c r="E262" s="96" t="s">
        <v>195</v>
      </c>
      <c r="F262" s="97" t="s">
        <v>2763</v>
      </c>
      <c r="G262" s="110"/>
      <c r="H262" s="930"/>
      <c r="I262" s="94"/>
      <c r="J262" s="96" t="s">
        <v>195</v>
      </c>
      <c r="K262" s="97" t="s">
        <v>2763</v>
      </c>
      <c r="L262" s="110"/>
      <c r="M262" s="933"/>
      <c r="N262" s="94"/>
      <c r="O262" s="96" t="s">
        <v>195</v>
      </c>
      <c r="P262" s="97" t="s">
        <v>3180</v>
      </c>
    </row>
    <row r="263" spans="1:16">
      <c r="A263" s="105"/>
      <c r="B263" s="126"/>
      <c r="C263" s="927"/>
      <c r="D263" s="94"/>
      <c r="E263" s="96" t="s">
        <v>146</v>
      </c>
      <c r="F263" s="97" t="s">
        <v>2764</v>
      </c>
      <c r="G263" s="126"/>
      <c r="H263" s="930"/>
      <c r="I263" s="94"/>
      <c r="J263" s="96" t="s">
        <v>146</v>
      </c>
      <c r="K263" s="97" t="s">
        <v>3151</v>
      </c>
      <c r="L263" s="126"/>
      <c r="M263" s="933"/>
      <c r="N263" s="94"/>
      <c r="O263" s="96" t="s">
        <v>146</v>
      </c>
      <c r="P263" s="97" t="s">
        <v>3151</v>
      </c>
    </row>
    <row r="264" spans="1:16" ht="33">
      <c r="A264" s="105"/>
      <c r="B264" s="107"/>
      <c r="C264" s="927"/>
      <c r="D264" s="94"/>
      <c r="E264" s="96" t="s">
        <v>238</v>
      </c>
      <c r="F264" s="97" t="s">
        <v>2765</v>
      </c>
      <c r="G264" s="107"/>
      <c r="H264" s="930"/>
      <c r="I264" s="94"/>
      <c r="J264" s="96" t="s">
        <v>238</v>
      </c>
      <c r="K264" s="97" t="s">
        <v>3126</v>
      </c>
      <c r="L264" s="107"/>
      <c r="M264" s="933"/>
      <c r="N264" s="94"/>
      <c r="O264" s="96" t="s">
        <v>238</v>
      </c>
      <c r="P264" s="97" t="s">
        <v>3126</v>
      </c>
    </row>
    <row r="265" spans="1:16">
      <c r="A265" s="105"/>
      <c r="B265" s="109"/>
      <c r="C265" s="927"/>
      <c r="D265" s="94"/>
      <c r="E265" s="96" t="s">
        <v>196</v>
      </c>
      <c r="F265" s="97" t="s">
        <v>2766</v>
      </c>
      <c r="G265" s="109"/>
      <c r="H265" s="930"/>
      <c r="I265" s="94"/>
      <c r="J265" s="96" t="s">
        <v>196</v>
      </c>
      <c r="K265" s="97" t="s">
        <v>2766</v>
      </c>
      <c r="L265" s="109"/>
      <c r="M265" s="933"/>
      <c r="N265" s="94"/>
      <c r="O265" s="96" t="s">
        <v>196</v>
      </c>
      <c r="P265" s="97" t="s">
        <v>2766</v>
      </c>
    </row>
    <row r="266" spans="1:16">
      <c r="A266" s="105"/>
      <c r="B266" s="110"/>
      <c r="C266" s="927"/>
      <c r="D266" s="94"/>
      <c r="E266" s="96"/>
      <c r="F266" s="127"/>
      <c r="G266" s="110"/>
      <c r="H266" s="930"/>
      <c r="I266" s="94"/>
      <c r="J266" s="96"/>
      <c r="K266" s="127"/>
      <c r="L266" s="110"/>
      <c r="M266" s="933"/>
      <c r="N266" s="94"/>
      <c r="O266" s="96"/>
      <c r="P266" s="127"/>
    </row>
    <row r="267" spans="1:16">
      <c r="A267" s="105"/>
      <c r="B267" s="109"/>
      <c r="C267" s="927"/>
      <c r="D267" s="94"/>
      <c r="E267" s="96"/>
      <c r="F267" s="128"/>
      <c r="G267" s="109"/>
      <c r="H267" s="930"/>
      <c r="I267" s="94"/>
      <c r="J267" s="96"/>
      <c r="K267" s="128"/>
      <c r="L267" s="109"/>
      <c r="M267" s="933"/>
      <c r="N267" s="94"/>
      <c r="O267" s="96"/>
      <c r="P267" s="128"/>
    </row>
    <row r="268" spans="1:16">
      <c r="A268" s="105"/>
      <c r="B268" s="110"/>
      <c r="C268" s="927"/>
      <c r="D268" s="217"/>
      <c r="E268" s="114"/>
      <c r="F268" s="216"/>
      <c r="G268" s="110"/>
      <c r="H268" s="930"/>
      <c r="I268" s="113"/>
      <c r="J268" s="114"/>
      <c r="K268" s="216"/>
      <c r="L268" s="110"/>
      <c r="M268" s="933"/>
      <c r="N268" s="113"/>
      <c r="O268" s="114"/>
      <c r="P268" s="216"/>
    </row>
    <row r="269" spans="1:16">
      <c r="A269" s="105"/>
      <c r="B269" s="109"/>
      <c r="C269" s="927"/>
      <c r="D269" s="217"/>
      <c r="E269" s="114"/>
      <c r="F269" s="216"/>
      <c r="G269" s="109"/>
      <c r="H269" s="930"/>
      <c r="I269" s="113"/>
      <c r="J269" s="114"/>
      <c r="K269" s="216"/>
      <c r="L269" s="109"/>
      <c r="M269" s="933"/>
      <c r="N269" s="113"/>
      <c r="O269" s="114"/>
      <c r="P269" s="216"/>
    </row>
    <row r="270" spans="1:16" ht="17.25" thickBot="1">
      <c r="A270" s="105"/>
      <c r="B270" s="110"/>
      <c r="C270" s="940"/>
      <c r="D270" s="129"/>
      <c r="E270" s="130"/>
      <c r="F270" s="104"/>
      <c r="G270" s="110"/>
      <c r="H270" s="941"/>
      <c r="I270" s="113"/>
      <c r="J270" s="130"/>
      <c r="K270" s="104"/>
      <c r="L270" s="110"/>
      <c r="M270" s="939"/>
      <c r="N270" s="113"/>
      <c r="O270" s="130"/>
      <c r="P270" s="104"/>
    </row>
    <row r="271" spans="1:16">
      <c r="A271" s="132"/>
      <c r="B271" s="109"/>
      <c r="C271" s="926" t="s">
        <v>667</v>
      </c>
      <c r="D271" s="118" t="s">
        <v>136</v>
      </c>
      <c r="E271" s="133" t="s">
        <v>137</v>
      </c>
      <c r="F271" s="125" t="s">
        <v>3069</v>
      </c>
      <c r="G271" s="109"/>
      <c r="H271" s="929" t="s">
        <v>135</v>
      </c>
      <c r="I271" s="118" t="s">
        <v>136</v>
      </c>
      <c r="J271" s="133" t="s">
        <v>137</v>
      </c>
      <c r="K271" s="125" t="s">
        <v>3148</v>
      </c>
      <c r="L271" s="109"/>
      <c r="M271" s="932" t="s">
        <v>135</v>
      </c>
      <c r="N271" s="118" t="s">
        <v>136</v>
      </c>
      <c r="O271" s="133" t="s">
        <v>137</v>
      </c>
      <c r="P271" s="125" t="s">
        <v>3176</v>
      </c>
    </row>
    <row r="272" spans="1:16">
      <c r="A272" s="132"/>
      <c r="B272" s="110"/>
      <c r="C272" s="927"/>
      <c r="D272" s="94" t="s">
        <v>141</v>
      </c>
      <c r="E272" s="96" t="s">
        <v>195</v>
      </c>
      <c r="F272" s="134" t="s">
        <v>2991</v>
      </c>
      <c r="G272" s="110"/>
      <c r="H272" s="930"/>
      <c r="I272" s="94" t="s">
        <v>141</v>
      </c>
      <c r="J272" s="96" t="s">
        <v>195</v>
      </c>
      <c r="K272" s="134" t="s">
        <v>2992</v>
      </c>
      <c r="L272" s="110"/>
      <c r="M272" s="933"/>
      <c r="N272" s="94" t="s">
        <v>141</v>
      </c>
      <c r="O272" s="96" t="s">
        <v>195</v>
      </c>
      <c r="P272" s="134" t="s">
        <v>2992</v>
      </c>
    </row>
    <row r="273" spans="1:16">
      <c r="A273" s="132"/>
      <c r="B273" s="135"/>
      <c r="C273" s="927"/>
      <c r="D273" s="94" t="s">
        <v>145</v>
      </c>
      <c r="E273" s="96" t="s">
        <v>146</v>
      </c>
      <c r="F273" s="97" t="s">
        <v>2770</v>
      </c>
      <c r="G273" s="135"/>
      <c r="H273" s="930"/>
      <c r="I273" s="94" t="s">
        <v>145</v>
      </c>
      <c r="J273" s="96" t="s">
        <v>146</v>
      </c>
      <c r="K273" s="97" t="s">
        <v>2770</v>
      </c>
      <c r="L273" s="135"/>
      <c r="M273" s="933"/>
      <c r="N273" s="94" t="s">
        <v>145</v>
      </c>
      <c r="O273" s="96" t="s">
        <v>146</v>
      </c>
      <c r="P273" s="97" t="s">
        <v>2770</v>
      </c>
    </row>
    <row r="274" spans="1:16">
      <c r="A274" s="132"/>
      <c r="B274" s="110"/>
      <c r="C274" s="927"/>
      <c r="D274" s="94" t="s">
        <v>147</v>
      </c>
      <c r="E274" s="96" t="s">
        <v>238</v>
      </c>
      <c r="F274" s="104" t="s">
        <v>2771</v>
      </c>
      <c r="G274" s="110"/>
      <c r="H274" s="930"/>
      <c r="I274" s="94" t="s">
        <v>147</v>
      </c>
      <c r="J274" s="96" t="s">
        <v>238</v>
      </c>
      <c r="K274" s="104" t="s">
        <v>2771</v>
      </c>
      <c r="L274" s="110"/>
      <c r="M274" s="933"/>
      <c r="N274" s="94" t="s">
        <v>147</v>
      </c>
      <c r="O274" s="96" t="s">
        <v>238</v>
      </c>
      <c r="P274" s="104" t="s">
        <v>2771</v>
      </c>
    </row>
    <row r="275" spans="1:16">
      <c r="A275" s="132"/>
      <c r="B275" s="135"/>
      <c r="C275" s="927"/>
      <c r="D275" s="94"/>
      <c r="E275" s="114" t="s">
        <v>196</v>
      </c>
      <c r="F275" s="136" t="s">
        <v>2772</v>
      </c>
      <c r="G275" s="135"/>
      <c r="H275" s="930"/>
      <c r="I275" s="94" t="s">
        <v>1568</v>
      </c>
      <c r="J275" s="114" t="s">
        <v>196</v>
      </c>
      <c r="K275" s="136" t="s">
        <v>2772</v>
      </c>
      <c r="L275" s="135"/>
      <c r="M275" s="933"/>
      <c r="N275" s="94" t="s">
        <v>1568</v>
      </c>
      <c r="O275" s="114" t="s">
        <v>196</v>
      </c>
      <c r="P275" s="136" t="s">
        <v>2772</v>
      </c>
    </row>
    <row r="276" spans="1:16">
      <c r="A276" s="132"/>
      <c r="B276" s="110"/>
      <c r="C276" s="927"/>
      <c r="D276" s="94"/>
      <c r="E276" s="96"/>
      <c r="F276" s="97"/>
      <c r="G276" s="110"/>
      <c r="H276" s="930"/>
      <c r="I276" s="866"/>
      <c r="J276" s="867"/>
      <c r="K276" s="112"/>
      <c r="L276" s="110"/>
      <c r="M276" s="933"/>
      <c r="N276" s="94"/>
      <c r="O276" s="96"/>
      <c r="P276" s="97"/>
    </row>
    <row r="277" spans="1:16">
      <c r="A277" s="132"/>
      <c r="B277" s="135"/>
      <c r="C277" s="927"/>
      <c r="D277" s="94"/>
      <c r="E277" s="114"/>
      <c r="F277" s="136"/>
      <c r="G277" s="135"/>
      <c r="H277" s="930"/>
      <c r="I277" s="94"/>
      <c r="J277" s="114"/>
      <c r="K277" s="136"/>
      <c r="L277" s="135"/>
      <c r="M277" s="933"/>
      <c r="N277" s="94"/>
      <c r="O277" s="114"/>
      <c r="P277" s="136"/>
    </row>
    <row r="278" spans="1:16">
      <c r="A278" s="132"/>
      <c r="B278" s="110"/>
      <c r="C278" s="927"/>
      <c r="D278" s="94"/>
      <c r="E278" s="96"/>
      <c r="F278" s="97"/>
      <c r="G278" s="110"/>
      <c r="H278" s="930"/>
      <c r="I278" s="94"/>
      <c r="J278" s="96"/>
      <c r="K278" s="97"/>
      <c r="L278" s="110"/>
      <c r="M278" s="933"/>
      <c r="N278" s="94"/>
      <c r="O278" s="96"/>
      <c r="P278" s="97"/>
    </row>
    <row r="279" spans="1:16">
      <c r="A279" s="132"/>
      <c r="B279" s="135"/>
      <c r="C279" s="927"/>
      <c r="D279" s="94"/>
      <c r="E279" s="96"/>
      <c r="F279" s="97"/>
      <c r="G279" s="135"/>
      <c r="H279" s="930"/>
      <c r="I279" s="94"/>
      <c r="J279" s="96"/>
      <c r="K279" s="97"/>
      <c r="L279" s="135"/>
      <c r="M279" s="933"/>
      <c r="N279" s="94"/>
      <c r="O279" s="96"/>
      <c r="P279" s="97"/>
    </row>
    <row r="280" spans="1:16" ht="17.25" thickBot="1">
      <c r="A280" s="132"/>
      <c r="B280" s="110"/>
      <c r="C280" s="940"/>
      <c r="D280" s="115"/>
      <c r="E280" s="116"/>
      <c r="F280" s="117"/>
      <c r="G280" s="110"/>
      <c r="H280" s="941"/>
      <c r="I280" s="115"/>
      <c r="J280" s="130"/>
      <c r="K280" s="104"/>
      <c r="L280" s="110"/>
      <c r="M280" s="939"/>
      <c r="N280" s="115"/>
      <c r="O280" s="130"/>
      <c r="P280" s="104"/>
    </row>
    <row r="281" spans="1:16">
      <c r="A281" s="132"/>
      <c r="B281" s="135"/>
      <c r="C281" s="926" t="s">
        <v>668</v>
      </c>
      <c r="D281" s="137" t="s">
        <v>150</v>
      </c>
      <c r="E281" s="138"/>
      <c r="F281" s="139" t="s">
        <v>151</v>
      </c>
      <c r="G281" s="135"/>
      <c r="H281" s="929" t="s">
        <v>149</v>
      </c>
      <c r="I281" s="137" t="s">
        <v>150</v>
      </c>
      <c r="J281" s="138"/>
      <c r="K281" s="139" t="s">
        <v>151</v>
      </c>
      <c r="L281" s="135"/>
      <c r="M281" s="932" t="s">
        <v>149</v>
      </c>
      <c r="N281" s="137" t="s">
        <v>150</v>
      </c>
      <c r="O281" s="138"/>
      <c r="P281" s="139" t="s">
        <v>151</v>
      </c>
    </row>
    <row r="282" spans="1:16">
      <c r="A282" s="132"/>
      <c r="B282" s="110"/>
      <c r="C282" s="927"/>
      <c r="D282" s="120"/>
      <c r="E282" s="121"/>
      <c r="F282" s="140"/>
      <c r="G282" s="110"/>
      <c r="H282" s="930"/>
      <c r="I282" s="94"/>
      <c r="J282" s="96"/>
      <c r="K282" s="97"/>
      <c r="L282" s="110"/>
      <c r="M282" s="933"/>
      <c r="N282" s="94"/>
      <c r="O282" s="96"/>
      <c r="P282" s="97"/>
    </row>
    <row r="283" spans="1:16">
      <c r="A283" s="132"/>
      <c r="B283" s="135"/>
      <c r="C283" s="927"/>
      <c r="D283" s="94"/>
      <c r="E283" s="96"/>
      <c r="F283" s="97"/>
      <c r="G283" s="135"/>
      <c r="H283" s="930"/>
      <c r="I283" s="94"/>
      <c r="J283" s="96"/>
      <c r="K283" s="97"/>
      <c r="L283" s="135"/>
      <c r="M283" s="933"/>
      <c r="N283" s="94"/>
      <c r="O283" s="96"/>
      <c r="P283" s="97"/>
    </row>
    <row r="284" spans="1:16">
      <c r="A284" s="132"/>
      <c r="B284" s="110"/>
      <c r="C284" s="927"/>
      <c r="D284" s="113"/>
      <c r="E284" s="114"/>
      <c r="F284" s="104"/>
      <c r="G284" s="110"/>
      <c r="H284" s="930"/>
      <c r="I284" s="113"/>
      <c r="J284" s="114"/>
      <c r="K284" s="104"/>
      <c r="L284" s="110"/>
      <c r="M284" s="933"/>
      <c r="N284" s="113"/>
      <c r="O284" s="114"/>
      <c r="P284" s="104"/>
    </row>
    <row r="285" spans="1:16">
      <c r="A285" s="935"/>
      <c r="B285" s="135"/>
      <c r="C285" s="927"/>
      <c r="D285" s="94"/>
      <c r="E285" s="96"/>
      <c r="F285" s="97"/>
      <c r="G285" s="135"/>
      <c r="H285" s="930"/>
      <c r="I285" s="94"/>
      <c r="J285" s="96"/>
      <c r="K285" s="97"/>
      <c r="L285" s="135"/>
      <c r="M285" s="933"/>
      <c r="N285" s="94"/>
      <c r="O285" s="96"/>
      <c r="P285" s="97"/>
    </row>
    <row r="286" spans="1:16">
      <c r="A286" s="935"/>
      <c r="B286" s="110"/>
      <c r="C286" s="927"/>
      <c r="D286" s="94"/>
      <c r="E286" s="96"/>
      <c r="F286" s="97"/>
      <c r="G286" s="110"/>
      <c r="H286" s="930"/>
      <c r="I286" s="94"/>
      <c r="J286" s="96"/>
      <c r="K286" s="97"/>
      <c r="L286" s="110"/>
      <c r="M286" s="933"/>
      <c r="N286" s="94"/>
      <c r="O286" s="96"/>
      <c r="P286" s="97"/>
    </row>
    <row r="287" spans="1:16">
      <c r="A287" s="935"/>
      <c r="B287" s="135"/>
      <c r="C287" s="927"/>
      <c r="D287" s="113"/>
      <c r="E287" s="114"/>
      <c r="F287" s="104"/>
      <c r="G287" s="135"/>
      <c r="H287" s="930"/>
      <c r="I287" s="113"/>
      <c r="J287" s="114"/>
      <c r="K287" s="104"/>
      <c r="L287" s="135"/>
      <c r="M287" s="933"/>
      <c r="N287" s="113"/>
      <c r="O287" s="114"/>
      <c r="P287" s="104"/>
    </row>
    <row r="288" spans="1:16" ht="17.25" thickBot="1">
      <c r="A288" s="936"/>
      <c r="B288" s="141"/>
      <c r="C288" s="928"/>
      <c r="D288" s="142"/>
      <c r="E288" s="143"/>
      <c r="F288" s="144"/>
      <c r="G288" s="141"/>
      <c r="H288" s="931"/>
      <c r="I288" s="142"/>
      <c r="J288" s="143"/>
      <c r="K288" s="144"/>
      <c r="L288" s="141"/>
      <c r="M288" s="934"/>
      <c r="N288" s="142"/>
      <c r="O288" s="143"/>
      <c r="P288" s="144"/>
    </row>
    <row r="289" spans="1:16" s="146" customFormat="1" ht="27" customHeight="1" thickTop="1" thickBot="1">
      <c r="A289" s="145"/>
      <c r="B289" s="937" t="s">
        <v>152</v>
      </c>
      <c r="C289" s="937"/>
      <c r="D289" s="937"/>
      <c r="E289" s="937"/>
      <c r="F289" s="937"/>
      <c r="G289" s="938" t="s">
        <v>153</v>
      </c>
      <c r="H289" s="938"/>
      <c r="I289" s="938"/>
      <c r="J289" s="938"/>
      <c r="K289" s="938"/>
      <c r="L289" s="938"/>
      <c r="M289" s="938"/>
      <c r="N289" s="919" t="s">
        <v>154</v>
      </c>
      <c r="O289" s="919"/>
      <c r="P289" s="919"/>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20">
        <f>A203</f>
        <v>46176</v>
      </c>
      <c r="B291" s="923" t="s">
        <v>669</v>
      </c>
      <c r="C291" s="160"/>
      <c r="D291" s="161"/>
      <c r="E291" s="162"/>
      <c r="F291" s="862"/>
      <c r="G291" s="598" t="s">
        <v>1550</v>
      </c>
      <c r="H291" s="165" t="s">
        <v>1560</v>
      </c>
      <c r="I291" s="166" t="s">
        <v>1887</v>
      </c>
      <c r="J291" s="166" t="s">
        <v>1888</v>
      </c>
      <c r="K291" s="167" t="s">
        <v>3108</v>
      </c>
      <c r="L291" s="168"/>
      <c r="M291" s="169"/>
      <c r="N291" s="170"/>
      <c r="O291" s="166"/>
      <c r="P291" s="171"/>
    </row>
    <row r="292" spans="1:16" s="172" customFormat="1">
      <c r="A292" s="921"/>
      <c r="B292" s="924"/>
      <c r="C292" s="173"/>
      <c r="D292" s="174"/>
      <c r="E292" s="175"/>
      <c r="F292" s="858"/>
      <c r="G292" s="173" t="s">
        <v>1477</v>
      </c>
      <c r="H292" s="177" t="s">
        <v>2993</v>
      </c>
      <c r="I292" s="512" t="s">
        <v>1887</v>
      </c>
      <c r="J292" s="512" t="s">
        <v>1889</v>
      </c>
      <c r="K292" s="586" t="s">
        <v>2994</v>
      </c>
      <c r="L292" s="179"/>
      <c r="M292" s="180"/>
      <c r="N292" s="181"/>
      <c r="O292" s="175"/>
      <c r="P292" s="182"/>
    </row>
    <row r="293" spans="1:16" s="172" customFormat="1">
      <c r="A293" s="921"/>
      <c r="B293" s="924"/>
      <c r="C293" s="173"/>
      <c r="D293" s="174"/>
      <c r="E293" s="175"/>
      <c r="F293" s="858"/>
      <c r="G293" s="865" t="s">
        <v>1550</v>
      </c>
      <c r="H293" s="851" t="s">
        <v>1560</v>
      </c>
      <c r="I293" s="191" t="s">
        <v>1893</v>
      </c>
      <c r="J293" s="191" t="s">
        <v>1890</v>
      </c>
      <c r="K293" s="852" t="s">
        <v>3109</v>
      </c>
      <c r="L293" s="184"/>
      <c r="M293" s="180"/>
      <c r="N293" s="181"/>
      <c r="O293" s="175"/>
      <c r="P293" s="182"/>
    </row>
    <row r="294" spans="1:16" s="172" customFormat="1">
      <c r="A294" s="921"/>
      <c r="B294" s="924"/>
      <c r="C294" s="173"/>
      <c r="D294" s="218"/>
      <c r="E294" s="175"/>
      <c r="F294" s="858"/>
      <c r="G294" s="173"/>
      <c r="H294" s="183"/>
      <c r="I294" s="175"/>
      <c r="J294" s="175"/>
      <c r="K294" s="187"/>
      <c r="L294" s="184"/>
      <c r="M294" s="180"/>
      <c r="N294" s="181"/>
      <c r="O294" s="175"/>
      <c r="P294" s="182"/>
    </row>
    <row r="295" spans="1:16" s="172" customFormat="1">
      <c r="A295" s="921"/>
      <c r="B295" s="924"/>
      <c r="C295" s="173"/>
      <c r="D295" s="185"/>
      <c r="E295" s="175"/>
      <c r="F295" s="863"/>
      <c r="G295" s="173"/>
      <c r="H295" s="186"/>
      <c r="I295" s="175"/>
      <c r="J295" s="175"/>
      <c r="K295" s="187"/>
      <c r="L295" s="184"/>
      <c r="M295" s="180"/>
      <c r="N295" s="181"/>
      <c r="O295" s="175"/>
      <c r="P295" s="182"/>
    </row>
    <row r="296" spans="1:16" s="172" customFormat="1">
      <c r="A296" s="921"/>
      <c r="B296" s="924"/>
      <c r="C296" s="173"/>
      <c r="D296" s="174"/>
      <c r="E296" s="175"/>
      <c r="F296" s="864"/>
      <c r="G296" s="198"/>
      <c r="H296" s="183"/>
      <c r="I296" s="191"/>
      <c r="J296" s="175"/>
      <c r="K296" s="178"/>
      <c r="L296" s="189"/>
      <c r="M296" s="190"/>
      <c r="N296" s="181"/>
      <c r="O296" s="175"/>
      <c r="P296" s="182"/>
    </row>
    <row r="297" spans="1:16" s="172" customFormat="1">
      <c r="A297" s="921"/>
      <c r="B297" s="924"/>
      <c r="C297" s="173"/>
      <c r="D297" s="174"/>
      <c r="E297" s="175"/>
      <c r="F297" s="863"/>
      <c r="G297" s="173"/>
      <c r="H297" s="183"/>
      <c r="I297" s="191"/>
      <c r="J297" s="175"/>
      <c r="K297" s="178"/>
      <c r="L297" s="184"/>
      <c r="M297" s="180"/>
      <c r="N297" s="181"/>
      <c r="O297" s="175"/>
      <c r="P297" s="182"/>
    </row>
    <row r="298" spans="1:16" s="172" customFormat="1">
      <c r="A298" s="921"/>
      <c r="B298" s="924"/>
      <c r="C298" s="173"/>
      <c r="D298" s="174"/>
      <c r="E298" s="175"/>
      <c r="F298" s="863"/>
      <c r="G298" s="173"/>
      <c r="H298" s="183"/>
      <c r="I298" s="175"/>
      <c r="J298" s="175"/>
      <c r="K298" s="178"/>
      <c r="L298" s="184"/>
      <c r="M298" s="180"/>
      <c r="N298" s="181"/>
      <c r="O298" s="175"/>
      <c r="P298" s="182"/>
    </row>
    <row r="299" spans="1:16" s="172" customFormat="1">
      <c r="A299" s="921"/>
      <c r="B299" s="924"/>
      <c r="C299" s="173"/>
      <c r="D299" s="174"/>
      <c r="E299" s="175"/>
      <c r="F299" s="864"/>
      <c r="G299" s="173"/>
      <c r="H299" s="183"/>
      <c r="I299" s="191"/>
      <c r="J299" s="175"/>
      <c r="K299" s="178"/>
      <c r="L299" s="184"/>
      <c r="M299" s="180"/>
      <c r="N299" s="181"/>
      <c r="O299" s="175"/>
      <c r="P299" s="182"/>
    </row>
    <row r="300" spans="1:16" s="172" customFormat="1">
      <c r="A300" s="921"/>
      <c r="B300" s="924"/>
      <c r="C300" s="173"/>
      <c r="D300" s="174"/>
      <c r="E300" s="175"/>
      <c r="F300" s="182"/>
      <c r="G300" s="173"/>
      <c r="H300" s="183"/>
      <c r="I300" s="191"/>
      <c r="J300" s="175"/>
      <c r="K300" s="178"/>
      <c r="L300" s="184"/>
      <c r="M300" s="180"/>
      <c r="N300" s="181"/>
      <c r="O300" s="175"/>
      <c r="P300" s="182"/>
    </row>
    <row r="301" spans="1:16" s="172" customFormat="1">
      <c r="A301" s="921"/>
      <c r="B301" s="924"/>
      <c r="C301" s="192"/>
      <c r="D301" s="193"/>
      <c r="E301" s="194"/>
      <c r="F301" s="195"/>
      <c r="G301" s="173"/>
      <c r="H301" s="177"/>
      <c r="I301" s="175"/>
      <c r="J301" s="175"/>
      <c r="K301" s="178"/>
      <c r="L301" s="184"/>
      <c r="M301" s="180"/>
      <c r="N301" s="196"/>
      <c r="O301" s="194"/>
      <c r="P301" s="195"/>
    </row>
    <row r="302" spans="1:16" s="172" customFormat="1">
      <c r="A302" s="921"/>
      <c r="B302" s="924"/>
      <c r="C302" s="192"/>
      <c r="D302" s="193"/>
      <c r="E302" s="194"/>
      <c r="F302" s="195"/>
      <c r="G302" s="198"/>
      <c r="H302" s="183"/>
      <c r="I302" s="191"/>
      <c r="J302" s="175"/>
      <c r="K302" s="178"/>
      <c r="L302" s="184"/>
      <c r="M302" s="180"/>
      <c r="N302" s="196"/>
      <c r="O302" s="194"/>
      <c r="P302" s="195"/>
    </row>
    <row r="303" spans="1:16" s="172" customFormat="1">
      <c r="A303" s="921"/>
      <c r="B303" s="924"/>
      <c r="C303" s="192"/>
      <c r="D303" s="193"/>
      <c r="E303" s="194"/>
      <c r="F303" s="195"/>
      <c r="G303" s="173"/>
      <c r="H303" s="199"/>
      <c r="I303" s="191"/>
      <c r="J303" s="200"/>
      <c r="K303" s="197"/>
      <c r="L303" s="184"/>
      <c r="M303" s="180"/>
      <c r="N303" s="196"/>
      <c r="O303" s="194"/>
      <c r="P303" s="195"/>
    </row>
    <row r="304" spans="1:16" s="172" customFormat="1">
      <c r="A304" s="921"/>
      <c r="B304" s="924"/>
      <c r="C304" s="192"/>
      <c r="D304" s="193"/>
      <c r="E304" s="194"/>
      <c r="F304" s="195"/>
      <c r="G304" s="173"/>
      <c r="H304" s="201"/>
      <c r="I304" s="175"/>
      <c r="J304" s="175"/>
      <c r="K304" s="178"/>
      <c r="L304" s="184"/>
      <c r="M304" s="180"/>
      <c r="N304" s="196"/>
      <c r="O304" s="194"/>
      <c r="P304" s="195"/>
    </row>
    <row r="305" spans="1:16" s="172" customFormat="1">
      <c r="A305" s="921"/>
      <c r="B305" s="924"/>
      <c r="C305" s="192"/>
      <c r="D305" s="193"/>
      <c r="E305" s="194"/>
      <c r="F305" s="195"/>
      <c r="G305" s="198"/>
      <c r="H305" s="183"/>
      <c r="I305" s="200"/>
      <c r="J305" s="200"/>
      <c r="K305" s="197"/>
      <c r="L305" s="184"/>
      <c r="M305" s="180"/>
      <c r="N305" s="196"/>
      <c r="O305" s="194"/>
      <c r="P305" s="195"/>
    </row>
    <row r="306" spans="1:16" s="172" customFormat="1">
      <c r="A306" s="921"/>
      <c r="B306" s="924"/>
      <c r="C306" s="192"/>
      <c r="D306" s="193"/>
      <c r="E306" s="194"/>
      <c r="F306" s="195"/>
      <c r="G306" s="173"/>
      <c r="H306" s="183"/>
      <c r="I306" s="200"/>
      <c r="J306" s="200"/>
      <c r="K306" s="197"/>
      <c r="L306" s="179"/>
      <c r="M306" s="180"/>
      <c r="N306" s="196"/>
      <c r="O306" s="194"/>
      <c r="P306" s="195"/>
    </row>
    <row r="307" spans="1:16" s="172" customFormat="1">
      <c r="A307" s="921"/>
      <c r="B307" s="924"/>
      <c r="C307" s="192"/>
      <c r="D307" s="193"/>
      <c r="E307" s="194"/>
      <c r="F307" s="195"/>
      <c r="G307" s="192"/>
      <c r="H307" s="201"/>
      <c r="I307" s="202"/>
      <c r="J307" s="202"/>
      <c r="K307" s="203"/>
      <c r="L307" s="204"/>
      <c r="M307" s="190"/>
      <c r="N307" s="196"/>
      <c r="O307" s="194"/>
      <c r="P307" s="195"/>
    </row>
    <row r="308" spans="1:16" s="172" customFormat="1">
      <c r="A308" s="921"/>
      <c r="B308" s="924"/>
      <c r="C308" s="192"/>
      <c r="D308" s="193"/>
      <c r="E308" s="194"/>
      <c r="F308" s="195"/>
      <c r="G308" s="192"/>
      <c r="H308" s="201"/>
      <c r="I308" s="202"/>
      <c r="J308" s="202"/>
      <c r="K308" s="203"/>
      <c r="L308" s="204"/>
      <c r="M308" s="190"/>
      <c r="N308" s="196"/>
      <c r="O308" s="194"/>
      <c r="P308" s="195"/>
    </row>
    <row r="309" spans="1:16" s="172" customFormat="1">
      <c r="A309" s="921"/>
      <c r="B309" s="924"/>
      <c r="C309" s="192"/>
      <c r="D309" s="193"/>
      <c r="E309" s="194"/>
      <c r="F309" s="195"/>
      <c r="G309" s="192"/>
      <c r="H309" s="201"/>
      <c r="I309" s="202"/>
      <c r="J309" s="202"/>
      <c r="K309" s="203"/>
      <c r="L309" s="204"/>
      <c r="M309" s="190"/>
      <c r="N309" s="196"/>
      <c r="O309" s="194"/>
      <c r="P309" s="195"/>
    </row>
    <row r="310" spans="1:16" s="172" customFormat="1" ht="17.25" thickBot="1">
      <c r="A310" s="922"/>
      <c r="B310" s="925"/>
      <c r="C310" s="205"/>
      <c r="D310" s="206"/>
      <c r="E310" s="207"/>
      <c r="F310" s="208"/>
      <c r="G310" s="209"/>
      <c r="H310" s="210"/>
      <c r="I310" s="211"/>
      <c r="J310" s="211"/>
      <c r="K310" s="212"/>
      <c r="L310" s="213"/>
      <c r="M310" s="214"/>
      <c r="N310" s="215"/>
      <c r="O310" s="207"/>
      <c r="P310" s="208"/>
    </row>
    <row r="311" spans="1:16" s="71" customFormat="1" ht="33.75" customHeight="1" thickTop="1" thickBot="1">
      <c r="A311" s="956">
        <f>A203+1</f>
        <v>46177</v>
      </c>
      <c r="B311" s="90" t="s">
        <v>162</v>
      </c>
      <c r="C311" s="926" t="s">
        <v>664</v>
      </c>
      <c r="D311" s="91" t="s">
        <v>114</v>
      </c>
      <c r="E311" s="92" t="s">
        <v>137</v>
      </c>
      <c r="F311" s="93" t="s">
        <v>3189</v>
      </c>
      <c r="G311" s="90" t="s">
        <v>162</v>
      </c>
      <c r="H311" s="930" t="s">
        <v>163</v>
      </c>
      <c r="I311" s="91" t="s">
        <v>114</v>
      </c>
      <c r="J311" s="92" t="s">
        <v>137</v>
      </c>
      <c r="K311" s="93" t="s">
        <v>3189</v>
      </c>
      <c r="L311" s="90" t="s">
        <v>162</v>
      </c>
      <c r="M311" s="933" t="s">
        <v>163</v>
      </c>
      <c r="N311" s="91" t="s">
        <v>114</v>
      </c>
      <c r="O311" s="92" t="s">
        <v>137</v>
      </c>
      <c r="P311" s="93" t="s">
        <v>3189</v>
      </c>
    </row>
    <row r="312" spans="1:16" ht="18" customHeight="1">
      <c r="A312" s="957"/>
      <c r="B312" s="958" t="s">
        <v>1550</v>
      </c>
      <c r="C312" s="927"/>
      <c r="D312" s="94" t="s">
        <v>1490</v>
      </c>
      <c r="E312" s="95" t="s">
        <v>195</v>
      </c>
      <c r="F312" s="93" t="s">
        <v>1065</v>
      </c>
      <c r="G312" s="958" t="s">
        <v>20</v>
      </c>
      <c r="H312" s="930"/>
      <c r="I312" s="94" t="s">
        <v>1490</v>
      </c>
      <c r="J312" s="95" t="s">
        <v>195</v>
      </c>
      <c r="K312" s="93" t="s">
        <v>1065</v>
      </c>
      <c r="L312" s="958" t="s">
        <v>984</v>
      </c>
      <c r="M312" s="933"/>
      <c r="N312" s="94" t="s">
        <v>1490</v>
      </c>
      <c r="O312" s="95" t="s">
        <v>195</v>
      </c>
      <c r="P312" s="93" t="s">
        <v>1065</v>
      </c>
    </row>
    <row r="313" spans="1:16" ht="17.25" thickBot="1">
      <c r="A313" s="957"/>
      <c r="B313" s="959"/>
      <c r="C313" s="927"/>
      <c r="D313" s="94" t="s">
        <v>116</v>
      </c>
      <c r="E313" s="96" t="s">
        <v>146</v>
      </c>
      <c r="F313" s="98" t="s">
        <v>3190</v>
      </c>
      <c r="G313" s="959"/>
      <c r="H313" s="930"/>
      <c r="I313" s="94" t="s">
        <v>116</v>
      </c>
      <c r="J313" s="96" t="s">
        <v>146</v>
      </c>
      <c r="K313" s="98" t="s">
        <v>3190</v>
      </c>
      <c r="L313" s="959"/>
      <c r="M313" s="933"/>
      <c r="N313" s="94" t="s">
        <v>116</v>
      </c>
      <c r="O313" s="96" t="s">
        <v>146</v>
      </c>
      <c r="P313" s="98" t="s">
        <v>3190</v>
      </c>
    </row>
    <row r="314" spans="1:16" ht="17.25" thickBot="1">
      <c r="A314" s="957"/>
      <c r="B314" s="90" t="s">
        <v>167</v>
      </c>
      <c r="C314" s="927"/>
      <c r="D314" s="94" t="s">
        <v>165</v>
      </c>
      <c r="E314" s="96" t="s">
        <v>238</v>
      </c>
      <c r="F314" s="97" t="s">
        <v>3192</v>
      </c>
      <c r="G314" s="90" t="s">
        <v>167</v>
      </c>
      <c r="H314" s="930"/>
      <c r="I314" s="94" t="s">
        <v>165</v>
      </c>
      <c r="J314" s="96" t="s">
        <v>238</v>
      </c>
      <c r="K314" s="97" t="s">
        <v>3192</v>
      </c>
      <c r="L314" s="90" t="s">
        <v>167</v>
      </c>
      <c r="M314" s="933"/>
      <c r="N314" s="94" t="s">
        <v>165</v>
      </c>
      <c r="O314" s="96" t="s">
        <v>238</v>
      </c>
      <c r="P314" s="97" t="s">
        <v>3232</v>
      </c>
    </row>
    <row r="315" spans="1:16">
      <c r="A315" s="957"/>
      <c r="B315" s="955" t="s">
        <v>3191</v>
      </c>
      <c r="C315" s="927"/>
      <c r="D315" s="94" t="s">
        <v>120</v>
      </c>
      <c r="E315" s="96" t="s">
        <v>196</v>
      </c>
      <c r="F315" s="97" t="s">
        <v>1027</v>
      </c>
      <c r="G315" s="955" t="s">
        <v>3221</v>
      </c>
      <c r="H315" s="930"/>
      <c r="I315" s="94" t="s">
        <v>120</v>
      </c>
      <c r="J315" s="96" t="s">
        <v>196</v>
      </c>
      <c r="K315" s="97" t="s">
        <v>1027</v>
      </c>
      <c r="L315" s="955"/>
      <c r="M315" s="933"/>
      <c r="N315" s="94" t="s">
        <v>120</v>
      </c>
      <c r="O315" s="96" t="s">
        <v>196</v>
      </c>
      <c r="P315" s="97" t="s">
        <v>1027</v>
      </c>
    </row>
    <row r="316" spans="1:16">
      <c r="A316" s="957"/>
      <c r="B316" s="948"/>
      <c r="C316" s="927"/>
      <c r="D316" s="94" t="s">
        <v>1613</v>
      </c>
      <c r="E316" s="96" t="s">
        <v>1663</v>
      </c>
      <c r="F316" s="97" t="s">
        <v>3110</v>
      </c>
      <c r="G316" s="948"/>
      <c r="H316" s="930"/>
      <c r="I316" s="94" t="s">
        <v>1613</v>
      </c>
      <c r="J316" s="96" t="s">
        <v>1663</v>
      </c>
      <c r="K316" s="97" t="s">
        <v>3110</v>
      </c>
      <c r="L316" s="948"/>
      <c r="M316" s="933"/>
      <c r="N316" s="94" t="s">
        <v>1613</v>
      </c>
      <c r="O316" s="96" t="s">
        <v>1663</v>
      </c>
      <c r="P316" s="97" t="s">
        <v>3110</v>
      </c>
    </row>
    <row r="317" spans="1:16">
      <c r="A317" s="957"/>
      <c r="B317" s="947"/>
      <c r="C317" s="927"/>
      <c r="D317" s="94" t="s">
        <v>1662</v>
      </c>
      <c r="E317" s="96" t="s">
        <v>2886</v>
      </c>
      <c r="F317" s="93" t="s">
        <v>3063</v>
      </c>
      <c r="G317" s="947"/>
      <c r="H317" s="930"/>
      <c r="I317" s="94" t="s">
        <v>1662</v>
      </c>
      <c r="J317" s="96" t="s">
        <v>2886</v>
      </c>
      <c r="K317" s="93" t="s">
        <v>3222</v>
      </c>
      <c r="L317" s="947"/>
      <c r="M317" s="933"/>
      <c r="N317" s="94" t="s">
        <v>1662</v>
      </c>
      <c r="O317" s="96" t="s">
        <v>2886</v>
      </c>
      <c r="P317" s="93" t="s">
        <v>3242</v>
      </c>
    </row>
    <row r="318" spans="1:16">
      <c r="A318" s="957"/>
      <c r="B318" s="948"/>
      <c r="C318" s="927"/>
      <c r="D318" s="94"/>
      <c r="E318" s="96" t="s">
        <v>2686</v>
      </c>
      <c r="F318" s="99" t="s">
        <v>2688</v>
      </c>
      <c r="G318" s="948"/>
      <c r="H318" s="930"/>
      <c r="I318" s="94"/>
      <c r="J318" s="96" t="s">
        <v>2686</v>
      </c>
      <c r="K318" s="99" t="s">
        <v>2688</v>
      </c>
      <c r="L318" s="948"/>
      <c r="M318" s="933"/>
      <c r="N318" s="94"/>
      <c r="O318" s="96" t="s">
        <v>2686</v>
      </c>
      <c r="P318" s="99" t="s">
        <v>2688</v>
      </c>
    </row>
    <row r="319" spans="1:16">
      <c r="A319" s="957"/>
      <c r="B319" s="947"/>
      <c r="C319" s="927"/>
      <c r="D319" s="94"/>
      <c r="E319" s="96" t="s">
        <v>2687</v>
      </c>
      <c r="F319" s="102" t="s">
        <v>2690</v>
      </c>
      <c r="G319" s="947"/>
      <c r="H319" s="930"/>
      <c r="I319" s="94"/>
      <c r="J319" s="96" t="s">
        <v>2687</v>
      </c>
      <c r="K319" s="102" t="s">
        <v>2690</v>
      </c>
      <c r="L319" s="947"/>
      <c r="M319" s="933"/>
      <c r="N319" s="94"/>
      <c r="O319" s="96" t="s">
        <v>2687</v>
      </c>
      <c r="P319" s="733" t="s">
        <v>2690</v>
      </c>
    </row>
    <row r="320" spans="1:16" ht="17.25" thickBot="1">
      <c r="A320" s="957"/>
      <c r="B320" s="948"/>
      <c r="C320" s="927"/>
      <c r="D320" s="94" t="s">
        <v>147</v>
      </c>
      <c r="E320" s="96" t="s">
        <v>2891</v>
      </c>
      <c r="F320" s="99" t="s">
        <v>2740</v>
      </c>
      <c r="G320" s="948"/>
      <c r="H320" s="930"/>
      <c r="I320" s="94" t="s">
        <v>147</v>
      </c>
      <c r="J320" s="96" t="s">
        <v>2891</v>
      </c>
      <c r="K320" s="99" t="s">
        <v>3215</v>
      </c>
      <c r="L320" s="948"/>
      <c r="M320" s="933"/>
      <c r="N320" s="94" t="s">
        <v>147</v>
      </c>
      <c r="O320" s="96" t="s">
        <v>2891</v>
      </c>
      <c r="P320" s="99" t="s">
        <v>2909</v>
      </c>
    </row>
    <row r="321" spans="1:16" ht="17.25" thickBot="1">
      <c r="A321" s="957"/>
      <c r="B321" s="100" t="s">
        <v>168</v>
      </c>
      <c r="C321" s="927"/>
      <c r="D321" s="94"/>
      <c r="E321" s="96" t="s">
        <v>2691</v>
      </c>
      <c r="F321" s="99" t="s">
        <v>2741</v>
      </c>
      <c r="G321" s="100" t="s">
        <v>168</v>
      </c>
      <c r="H321" s="930"/>
      <c r="I321" s="94"/>
      <c r="J321" s="96" t="s">
        <v>2691</v>
      </c>
      <c r="K321" s="99" t="s">
        <v>2856</v>
      </c>
      <c r="L321" s="100" t="s">
        <v>168</v>
      </c>
      <c r="M321" s="933"/>
      <c r="N321" s="94"/>
      <c r="O321" s="96" t="s">
        <v>2691</v>
      </c>
      <c r="P321" s="99" t="s">
        <v>3233</v>
      </c>
    </row>
    <row r="322" spans="1:16">
      <c r="A322" s="957"/>
      <c r="B322" s="949" t="s">
        <v>3122</v>
      </c>
      <c r="C322" s="927"/>
      <c r="D322" s="94"/>
      <c r="E322" s="96" t="s">
        <v>2692</v>
      </c>
      <c r="F322" s="99" t="s">
        <v>3101</v>
      </c>
      <c r="G322" s="949" t="s">
        <v>3219</v>
      </c>
      <c r="H322" s="930"/>
      <c r="I322" s="94"/>
      <c r="J322" s="96" t="s">
        <v>2692</v>
      </c>
      <c r="K322" s="99" t="s">
        <v>3101</v>
      </c>
      <c r="L322" s="949" t="s">
        <v>3229</v>
      </c>
      <c r="M322" s="933"/>
      <c r="N322" s="94"/>
      <c r="O322" s="96" t="s">
        <v>2692</v>
      </c>
      <c r="P322" s="99" t="s">
        <v>3101</v>
      </c>
    </row>
    <row r="323" spans="1:16">
      <c r="A323" s="957"/>
      <c r="B323" s="950"/>
      <c r="C323" s="927"/>
      <c r="D323" s="94"/>
      <c r="E323" s="96" t="s">
        <v>2693</v>
      </c>
      <c r="F323" s="99" t="s">
        <v>3103</v>
      </c>
      <c r="G323" s="950"/>
      <c r="H323" s="930"/>
      <c r="I323" s="94"/>
      <c r="J323" s="96" t="s">
        <v>2693</v>
      </c>
      <c r="K323" s="99" t="s">
        <v>3135</v>
      </c>
      <c r="L323" s="950"/>
      <c r="M323" s="933"/>
      <c r="N323" s="94"/>
      <c r="O323" s="96" t="s">
        <v>2693</v>
      </c>
      <c r="P323" s="99" t="s">
        <v>3167</v>
      </c>
    </row>
    <row r="324" spans="1:16" ht="17.25" thickBot="1">
      <c r="A324" s="957"/>
      <c r="B324" s="951"/>
      <c r="C324" s="927"/>
      <c r="D324" s="94"/>
      <c r="E324" s="96" t="s">
        <v>2695</v>
      </c>
      <c r="F324" s="97" t="s">
        <v>2697</v>
      </c>
      <c r="G324" s="951"/>
      <c r="H324" s="930"/>
      <c r="I324" s="94"/>
      <c r="J324" s="96" t="s">
        <v>2695</v>
      </c>
      <c r="K324" s="97" t="s">
        <v>2697</v>
      </c>
      <c r="L324" s="951"/>
      <c r="M324" s="933"/>
      <c r="N324" s="94"/>
      <c r="O324" s="96" t="s">
        <v>2695</v>
      </c>
      <c r="P324" s="97" t="s">
        <v>2697</v>
      </c>
    </row>
    <row r="325" spans="1:16" ht="17.25" thickBot="1">
      <c r="A325" s="957"/>
      <c r="B325" s="100" t="s">
        <v>123</v>
      </c>
      <c r="C325" s="927"/>
      <c r="D325" s="94" t="s">
        <v>2698</v>
      </c>
      <c r="E325" s="96" t="s">
        <v>2699</v>
      </c>
      <c r="F325" s="97" t="s">
        <v>2700</v>
      </c>
      <c r="G325" s="100" t="s">
        <v>123</v>
      </c>
      <c r="H325" s="930"/>
      <c r="I325" s="94" t="s">
        <v>2698</v>
      </c>
      <c r="J325" s="96" t="s">
        <v>2699</v>
      </c>
      <c r="K325" s="97" t="s">
        <v>2700</v>
      </c>
      <c r="L325" s="100" t="s">
        <v>123</v>
      </c>
      <c r="M325" s="933"/>
      <c r="N325" s="94" t="s">
        <v>2698</v>
      </c>
      <c r="O325" s="96" t="s">
        <v>2699</v>
      </c>
      <c r="P325" s="97" t="s">
        <v>2700</v>
      </c>
    </row>
    <row r="326" spans="1:16" ht="66">
      <c r="A326" s="957"/>
      <c r="B326" s="962" t="s">
        <v>3066</v>
      </c>
      <c r="C326" s="927"/>
      <c r="D326" s="94" t="s">
        <v>2701</v>
      </c>
      <c r="E326" s="96" t="s">
        <v>2894</v>
      </c>
      <c r="F326" s="97" t="s">
        <v>3203</v>
      </c>
      <c r="G326" s="962" t="s">
        <v>3220</v>
      </c>
      <c r="H326" s="930"/>
      <c r="I326" s="94" t="s">
        <v>2701</v>
      </c>
      <c r="J326" s="96" t="s">
        <v>2894</v>
      </c>
      <c r="K326" s="97" t="s">
        <v>3223</v>
      </c>
      <c r="L326" s="962" t="s">
        <v>3230</v>
      </c>
      <c r="M326" s="933"/>
      <c r="N326" s="94" t="s">
        <v>2701</v>
      </c>
      <c r="O326" s="96" t="s">
        <v>2894</v>
      </c>
      <c r="P326" s="97" t="s">
        <v>3239</v>
      </c>
    </row>
    <row r="327" spans="1:16" ht="33">
      <c r="A327" s="957"/>
      <c r="B327" s="963"/>
      <c r="C327" s="927"/>
      <c r="D327" s="94" t="s">
        <v>3129</v>
      </c>
      <c r="E327" s="96" t="s">
        <v>2903</v>
      </c>
      <c r="F327" s="97" t="s">
        <v>3204</v>
      </c>
      <c r="G327" s="963"/>
      <c r="H327" s="930"/>
      <c r="I327" s="94" t="s">
        <v>685</v>
      </c>
      <c r="J327" s="96" t="s">
        <v>2903</v>
      </c>
      <c r="K327" s="97" t="s">
        <v>3234</v>
      </c>
      <c r="L327" s="963"/>
      <c r="M327" s="933"/>
      <c r="N327" s="94" t="s">
        <v>685</v>
      </c>
      <c r="O327" s="96" t="s">
        <v>2903</v>
      </c>
      <c r="P327" s="97" t="s">
        <v>3234</v>
      </c>
    </row>
    <row r="328" spans="1:16" ht="17.25" thickBot="1">
      <c r="A328" s="957"/>
      <c r="B328" s="964"/>
      <c r="C328" s="927"/>
      <c r="D328" s="94" t="s">
        <v>2705</v>
      </c>
      <c r="E328" s="96" t="s">
        <v>2916</v>
      </c>
      <c r="F328" s="97" t="s">
        <v>3202</v>
      </c>
      <c r="G328" s="964"/>
      <c r="H328" s="930"/>
      <c r="I328" s="94"/>
      <c r="J328" s="96"/>
      <c r="K328" s="97"/>
      <c r="L328" s="964"/>
      <c r="M328" s="933"/>
      <c r="N328" s="94"/>
      <c r="O328" s="96"/>
      <c r="P328" s="97"/>
    </row>
    <row r="329" spans="1:16">
      <c r="A329" s="957"/>
      <c r="B329" s="945" t="s">
        <v>124</v>
      </c>
      <c r="C329" s="927"/>
      <c r="D329" s="94"/>
      <c r="E329" s="96"/>
      <c r="F329" s="97"/>
      <c r="G329" s="945" t="s">
        <v>124</v>
      </c>
      <c r="H329" s="930"/>
      <c r="I329" s="94"/>
      <c r="J329" s="96"/>
      <c r="K329" s="97"/>
      <c r="L329" s="945" t="s">
        <v>124</v>
      </c>
      <c r="M329" s="933"/>
      <c r="N329" s="94"/>
      <c r="O329" s="96"/>
      <c r="P329" s="97"/>
    </row>
    <row r="330" spans="1:16" ht="17.25" thickBot="1">
      <c r="A330" s="957"/>
      <c r="B330" s="946"/>
      <c r="C330" s="927"/>
      <c r="D330" s="94"/>
      <c r="E330" s="96"/>
      <c r="F330" s="97"/>
      <c r="G330" s="946"/>
      <c r="H330" s="930"/>
      <c r="I330" s="94"/>
      <c r="J330" s="96"/>
      <c r="K330" s="97"/>
      <c r="L330" s="946"/>
      <c r="M330" s="933"/>
      <c r="N330" s="94"/>
      <c r="O330" s="96"/>
      <c r="P330" s="97"/>
    </row>
    <row r="331" spans="1:16" ht="17.25" thickTop="1">
      <c r="A331" s="957"/>
      <c r="B331" s="960" t="s">
        <v>125</v>
      </c>
      <c r="C331" s="927"/>
      <c r="D331" s="94"/>
      <c r="E331" s="96"/>
      <c r="F331" s="93"/>
      <c r="G331" s="960" t="s">
        <v>125</v>
      </c>
      <c r="H331" s="930"/>
      <c r="I331" s="94"/>
      <c r="J331" s="96"/>
      <c r="K331" s="93"/>
      <c r="L331" s="960" t="s">
        <v>125</v>
      </c>
      <c r="M331" s="933"/>
      <c r="N331" s="94"/>
      <c r="O331" s="96"/>
      <c r="P331" s="93"/>
    </row>
    <row r="332" spans="1:16" ht="17.25" thickBot="1">
      <c r="A332" s="957"/>
      <c r="B332" s="943"/>
      <c r="C332" s="927"/>
      <c r="D332" s="94"/>
      <c r="E332" s="96"/>
      <c r="F332" s="93"/>
      <c r="G332" s="943"/>
      <c r="H332" s="930"/>
      <c r="I332" s="94"/>
      <c r="J332" s="96"/>
      <c r="K332" s="93"/>
      <c r="L332" s="943"/>
      <c r="M332" s="933"/>
      <c r="N332" s="94"/>
      <c r="O332" s="96"/>
      <c r="P332" s="93"/>
    </row>
    <row r="333" spans="1:16">
      <c r="A333" s="957"/>
      <c r="B333" s="953">
        <v>3</v>
      </c>
      <c r="C333" s="927"/>
      <c r="D333" s="94"/>
      <c r="E333" s="96"/>
      <c r="F333" s="97"/>
      <c r="G333" s="953">
        <v>4</v>
      </c>
      <c r="H333" s="930"/>
      <c r="I333" s="94"/>
      <c r="J333" s="96"/>
      <c r="K333" s="97"/>
      <c r="L333" s="953">
        <v>3</v>
      </c>
      <c r="M333" s="933"/>
      <c r="N333" s="94"/>
      <c r="O333" s="96"/>
      <c r="P333" s="97"/>
    </row>
    <row r="334" spans="1:16" ht="17.25" thickBot="1">
      <c r="A334" s="957"/>
      <c r="B334" s="961"/>
      <c r="C334" s="927"/>
      <c r="D334" s="94"/>
      <c r="E334" s="96"/>
      <c r="F334" s="97"/>
      <c r="G334" s="961"/>
      <c r="H334" s="930"/>
      <c r="I334" s="94"/>
      <c r="J334" s="96"/>
      <c r="K334" s="97"/>
      <c r="L334" s="961"/>
      <c r="M334" s="933"/>
      <c r="N334" s="94"/>
      <c r="O334" s="96"/>
      <c r="P334" s="97"/>
    </row>
    <row r="335" spans="1:16">
      <c r="A335" s="957"/>
      <c r="B335" s="942" t="s">
        <v>126</v>
      </c>
      <c r="C335" s="927"/>
      <c r="D335" s="94"/>
      <c r="E335" s="96"/>
      <c r="F335" s="93"/>
      <c r="G335" s="942" t="s">
        <v>126</v>
      </c>
      <c r="H335" s="930"/>
      <c r="I335" s="94"/>
      <c r="J335" s="96"/>
      <c r="K335" s="93"/>
      <c r="L335" s="942" t="s">
        <v>126</v>
      </c>
      <c r="M335" s="933"/>
      <c r="N335" s="94"/>
      <c r="O335" s="96"/>
      <c r="P335" s="93"/>
    </row>
    <row r="336" spans="1:16" ht="17.25" thickBot="1">
      <c r="A336" s="957"/>
      <c r="B336" s="943"/>
      <c r="C336" s="927"/>
      <c r="D336" s="94"/>
      <c r="E336" s="96"/>
      <c r="F336" s="101"/>
      <c r="G336" s="943"/>
      <c r="H336" s="930"/>
      <c r="I336" s="94"/>
      <c r="J336" s="96"/>
      <c r="K336" s="101"/>
      <c r="L336" s="943"/>
      <c r="M336" s="933"/>
      <c r="N336" s="94"/>
      <c r="O336" s="96"/>
      <c r="P336" s="101"/>
    </row>
    <row r="337" spans="1:16">
      <c r="A337" s="957"/>
      <c r="B337" s="953">
        <v>3</v>
      </c>
      <c r="C337" s="927"/>
      <c r="D337" s="94"/>
      <c r="E337" s="96"/>
      <c r="F337" s="102"/>
      <c r="G337" s="953">
        <v>4</v>
      </c>
      <c r="H337" s="930"/>
      <c r="I337" s="94"/>
      <c r="J337" s="96"/>
      <c r="K337" s="103"/>
      <c r="L337" s="953">
        <v>3</v>
      </c>
      <c r="M337" s="933"/>
      <c r="N337" s="94"/>
      <c r="O337" s="96"/>
      <c r="P337" s="103"/>
    </row>
    <row r="338" spans="1:16" ht="17.25" thickBot="1">
      <c r="A338" s="957"/>
      <c r="B338" s="954"/>
      <c r="C338" s="927"/>
      <c r="D338" s="94"/>
      <c r="E338" s="96"/>
      <c r="F338" s="99"/>
      <c r="G338" s="954"/>
      <c r="H338" s="930"/>
      <c r="I338" s="94"/>
      <c r="J338" s="96"/>
      <c r="K338" s="104"/>
      <c r="L338" s="954"/>
      <c r="M338" s="933"/>
      <c r="N338" s="94"/>
      <c r="O338" s="96"/>
      <c r="P338" s="104"/>
    </row>
    <row r="339" spans="1:16">
      <c r="A339" s="957"/>
      <c r="B339" s="952" t="s">
        <v>127</v>
      </c>
      <c r="C339" s="927"/>
      <c r="D339" s="94"/>
      <c r="E339" s="96"/>
      <c r="F339" s="103"/>
      <c r="G339" s="952" t="s">
        <v>127</v>
      </c>
      <c r="H339" s="930"/>
      <c r="I339" s="94"/>
      <c r="J339" s="96"/>
      <c r="K339" s="104"/>
      <c r="L339" s="952" t="s">
        <v>127</v>
      </c>
      <c r="M339" s="933"/>
      <c r="N339" s="94"/>
      <c r="O339" s="96"/>
      <c r="P339" s="104"/>
    </row>
    <row r="340" spans="1:16" ht="17.25" thickBot="1">
      <c r="A340" s="957"/>
      <c r="B340" s="943"/>
      <c r="C340" s="927"/>
      <c r="D340" s="94"/>
      <c r="E340" s="96"/>
      <c r="F340" s="104"/>
      <c r="G340" s="943"/>
      <c r="H340" s="930"/>
      <c r="I340" s="94"/>
      <c r="J340" s="96"/>
      <c r="K340" s="99"/>
      <c r="L340" s="943"/>
      <c r="M340" s="933"/>
      <c r="N340" s="94"/>
      <c r="O340" s="96"/>
      <c r="P340" s="99"/>
    </row>
    <row r="341" spans="1:16">
      <c r="A341" s="957"/>
      <c r="B341" s="953">
        <v>26</v>
      </c>
      <c r="C341" s="927"/>
      <c r="D341" s="94"/>
      <c r="E341" s="96"/>
      <c r="F341" s="104"/>
      <c r="G341" s="953" t="s">
        <v>3209</v>
      </c>
      <c r="H341" s="930"/>
      <c r="I341" s="94"/>
      <c r="J341" s="96"/>
      <c r="K341" s="104"/>
      <c r="L341" s="953">
        <v>11</v>
      </c>
      <c r="M341" s="933"/>
      <c r="N341" s="94"/>
      <c r="O341" s="96"/>
      <c r="P341" s="104"/>
    </row>
    <row r="342" spans="1:16" ht="17.25" thickBot="1">
      <c r="A342" s="957"/>
      <c r="B342" s="954"/>
      <c r="C342" s="927"/>
      <c r="D342" s="94"/>
      <c r="E342" s="96"/>
      <c r="F342" s="99"/>
      <c r="G342" s="954"/>
      <c r="H342" s="930"/>
      <c r="I342" s="94"/>
      <c r="J342" s="96"/>
      <c r="K342" s="93"/>
      <c r="L342" s="954"/>
      <c r="M342" s="933"/>
      <c r="N342" s="94"/>
      <c r="O342" s="96"/>
      <c r="P342" s="93"/>
    </row>
    <row r="343" spans="1:16">
      <c r="A343" s="957"/>
      <c r="B343" s="952" t="s">
        <v>128</v>
      </c>
      <c r="C343" s="927"/>
      <c r="D343" s="94"/>
      <c r="E343" s="96"/>
      <c r="F343" s="104"/>
      <c r="G343" s="952" t="s">
        <v>128</v>
      </c>
      <c r="H343" s="930"/>
      <c r="I343" s="94"/>
      <c r="J343" s="96"/>
      <c r="K343" s="97"/>
      <c r="L343" s="952" t="s">
        <v>128</v>
      </c>
      <c r="M343" s="933"/>
      <c r="N343" s="94"/>
      <c r="O343" s="96"/>
      <c r="P343" s="97"/>
    </row>
    <row r="344" spans="1:16" ht="17.25" thickBot="1">
      <c r="A344" s="957"/>
      <c r="B344" s="943"/>
      <c r="C344" s="927"/>
      <c r="D344" s="94"/>
      <c r="E344" s="96"/>
      <c r="F344" s="93"/>
      <c r="G344" s="943"/>
      <c r="H344" s="930"/>
      <c r="I344" s="94"/>
      <c r="J344" s="114"/>
      <c r="K344" s="97"/>
      <c r="L344" s="943"/>
      <c r="M344" s="933"/>
      <c r="N344" s="94"/>
      <c r="O344" s="114"/>
      <c r="P344" s="97"/>
    </row>
    <row r="345" spans="1:16">
      <c r="A345" s="957"/>
      <c r="B345" s="953">
        <v>26</v>
      </c>
      <c r="C345" s="927"/>
      <c r="D345" s="94"/>
      <c r="E345" s="96"/>
      <c r="F345" s="97"/>
      <c r="G345" s="953" t="s">
        <v>3209</v>
      </c>
      <c r="H345" s="930"/>
      <c r="I345" s="94"/>
      <c r="J345" s="96"/>
      <c r="K345" s="97"/>
      <c r="L345" s="953">
        <v>11</v>
      </c>
      <c r="M345" s="933"/>
      <c r="N345" s="94"/>
      <c r="O345" s="96"/>
      <c r="P345" s="97"/>
    </row>
    <row r="346" spans="1:16" ht="17.25" thickBot="1">
      <c r="A346" s="957"/>
      <c r="B346" s="954"/>
      <c r="C346" s="927"/>
      <c r="D346" s="94"/>
      <c r="E346" s="96"/>
      <c r="F346" s="93"/>
      <c r="G346" s="954"/>
      <c r="H346" s="930"/>
      <c r="I346" s="94"/>
      <c r="J346" s="114"/>
      <c r="K346" s="97"/>
      <c r="L346" s="954"/>
      <c r="M346" s="933"/>
      <c r="N346" s="94"/>
      <c r="O346" s="114"/>
      <c r="P346" s="97"/>
    </row>
    <row r="347" spans="1:16">
      <c r="A347" s="957"/>
      <c r="B347" s="942" t="s">
        <v>129</v>
      </c>
      <c r="C347" s="927"/>
      <c r="D347" s="94"/>
      <c r="E347" s="96"/>
      <c r="F347" s="93"/>
      <c r="G347" s="942" t="s">
        <v>129</v>
      </c>
      <c r="H347" s="930"/>
      <c r="I347" s="94"/>
      <c r="J347" s="114"/>
      <c r="K347" s="97"/>
      <c r="L347" s="942" t="s">
        <v>129</v>
      </c>
      <c r="M347" s="933"/>
      <c r="N347" s="94"/>
      <c r="O347" s="114"/>
      <c r="P347" s="97"/>
    </row>
    <row r="348" spans="1:16" ht="17.25" thickBot="1">
      <c r="A348" s="957"/>
      <c r="B348" s="943"/>
      <c r="C348" s="927"/>
      <c r="D348" s="94"/>
      <c r="E348" s="96"/>
      <c r="F348" s="93"/>
      <c r="G348" s="943"/>
      <c r="H348" s="930"/>
      <c r="I348" s="94"/>
      <c r="J348" s="114"/>
      <c r="K348" s="97"/>
      <c r="L348" s="943"/>
      <c r="M348" s="933"/>
      <c r="N348" s="94"/>
      <c r="O348" s="114"/>
      <c r="P348" s="97"/>
    </row>
    <row r="349" spans="1:16">
      <c r="A349" s="957"/>
      <c r="B349" s="106" t="s">
        <v>3193</v>
      </c>
      <c r="C349" s="927"/>
      <c r="D349" s="94"/>
      <c r="E349" s="96"/>
      <c r="F349" s="97"/>
      <c r="G349" s="106" t="s">
        <v>2781</v>
      </c>
      <c r="H349" s="930"/>
      <c r="I349" s="94"/>
      <c r="J349" s="96"/>
      <c r="K349" s="112"/>
      <c r="L349" s="106" t="s">
        <v>2781</v>
      </c>
      <c r="M349" s="933"/>
      <c r="N349" s="94"/>
      <c r="O349" s="96"/>
      <c r="P349" s="112"/>
    </row>
    <row r="350" spans="1:16">
      <c r="A350" s="957"/>
      <c r="B350" s="107" t="s">
        <v>3194</v>
      </c>
      <c r="C350" s="927"/>
      <c r="D350" s="94"/>
      <c r="E350" s="96"/>
      <c r="F350" s="93"/>
      <c r="G350" s="107"/>
      <c r="H350" s="930"/>
      <c r="I350" s="94"/>
      <c r="J350" s="96"/>
      <c r="K350" s="97"/>
      <c r="L350" s="107"/>
      <c r="M350" s="933"/>
      <c r="N350" s="94"/>
      <c r="O350" s="96"/>
      <c r="P350" s="97"/>
    </row>
    <row r="351" spans="1:16">
      <c r="A351" s="957"/>
      <c r="B351" s="109"/>
      <c r="C351" s="927"/>
      <c r="D351" s="94"/>
      <c r="E351" s="96"/>
      <c r="F351" s="93"/>
      <c r="G351" s="109"/>
      <c r="H351" s="930"/>
      <c r="I351" s="113"/>
      <c r="J351" s="114"/>
      <c r="K351" s="97"/>
      <c r="L351" s="109"/>
      <c r="M351" s="933"/>
      <c r="N351" s="113"/>
      <c r="O351" s="114"/>
      <c r="P351" s="97"/>
    </row>
    <row r="352" spans="1:16">
      <c r="A352" s="957"/>
      <c r="B352" s="110"/>
      <c r="C352" s="927"/>
      <c r="D352" s="94"/>
      <c r="E352" s="96"/>
      <c r="F352" s="93"/>
      <c r="G352" s="110"/>
      <c r="H352" s="930"/>
      <c r="I352" s="113"/>
      <c r="J352" s="114"/>
      <c r="K352" s="104"/>
      <c r="L352" s="110"/>
      <c r="M352" s="933"/>
      <c r="N352" s="113"/>
      <c r="O352" s="114"/>
      <c r="P352" s="104"/>
    </row>
    <row r="353" spans="1:16">
      <c r="A353" s="957"/>
      <c r="B353" s="109"/>
      <c r="C353" s="927"/>
      <c r="D353" s="111"/>
      <c r="E353" s="96"/>
      <c r="F353" s="97"/>
      <c r="G353" s="109"/>
      <c r="H353" s="930"/>
      <c r="I353" s="111"/>
      <c r="J353" s="96"/>
      <c r="K353" s="112"/>
      <c r="L353" s="109"/>
      <c r="M353" s="933"/>
      <c r="N353" s="111"/>
      <c r="O353" s="96"/>
      <c r="P353" s="112"/>
    </row>
    <row r="354" spans="1:16">
      <c r="A354" s="957"/>
      <c r="B354" s="110"/>
      <c r="C354" s="927"/>
      <c r="D354" s="94"/>
      <c r="E354" s="96"/>
      <c r="F354" s="108"/>
      <c r="G354" s="110"/>
      <c r="H354" s="930"/>
      <c r="I354" s="94"/>
      <c r="J354" s="96"/>
      <c r="K354" s="97"/>
      <c r="L354" s="110"/>
      <c r="M354" s="933"/>
      <c r="N354" s="94"/>
      <c r="O354" s="96"/>
      <c r="P354" s="97"/>
    </row>
    <row r="355" spans="1:16">
      <c r="A355" s="957"/>
      <c r="B355" s="109"/>
      <c r="C355" s="927"/>
      <c r="D355" s="94"/>
      <c r="E355" s="96"/>
      <c r="F355" s="97"/>
      <c r="G355" s="109"/>
      <c r="H355" s="930"/>
      <c r="I355" s="113"/>
      <c r="J355" s="114"/>
      <c r="K355" s="97"/>
      <c r="L355" s="109"/>
      <c r="M355" s="933"/>
      <c r="N355" s="113"/>
      <c r="O355" s="114"/>
      <c r="P355" s="97"/>
    </row>
    <row r="356" spans="1:16" ht="17.25" thickBot="1">
      <c r="A356" s="957"/>
      <c r="B356" s="110"/>
      <c r="C356" s="940"/>
      <c r="D356" s="115"/>
      <c r="E356" s="116"/>
      <c r="F356" s="117"/>
      <c r="G356" s="110"/>
      <c r="H356" s="930"/>
      <c r="I356" s="115"/>
      <c r="J356" s="116"/>
      <c r="K356" s="117"/>
      <c r="L356" s="110"/>
      <c r="M356" s="933"/>
      <c r="N356" s="115"/>
      <c r="O356" s="116"/>
      <c r="P356" s="117"/>
    </row>
    <row r="357" spans="1:16">
      <c r="A357" s="944" t="str">
        <f>TEXT(A311,"AAAA")</f>
        <v>星期四</v>
      </c>
      <c r="B357" s="109"/>
      <c r="C357" s="926" t="s">
        <v>665</v>
      </c>
      <c r="D357" s="118"/>
      <c r="E357" s="119" t="s">
        <v>137</v>
      </c>
      <c r="F357" s="97" t="s">
        <v>3171</v>
      </c>
      <c r="G357" s="109"/>
      <c r="H357" s="929" t="s">
        <v>130</v>
      </c>
      <c r="I357" s="118"/>
      <c r="J357" s="119" t="s">
        <v>137</v>
      </c>
      <c r="K357" s="97" t="s">
        <v>3015</v>
      </c>
      <c r="L357" s="109"/>
      <c r="M357" s="932" t="s">
        <v>130</v>
      </c>
      <c r="N357" s="118"/>
      <c r="O357" s="119" t="s">
        <v>137</v>
      </c>
      <c r="P357" s="97" t="s">
        <v>3172</v>
      </c>
    </row>
    <row r="358" spans="1:16">
      <c r="A358" s="944"/>
      <c r="B358" s="110"/>
      <c r="C358" s="927"/>
      <c r="D358" s="120"/>
      <c r="E358" s="96" t="s">
        <v>195</v>
      </c>
      <c r="F358" s="97" t="s">
        <v>3197</v>
      </c>
      <c r="G358" s="110"/>
      <c r="H358" s="930"/>
      <c r="I358" s="94"/>
      <c r="J358" s="96" t="s">
        <v>195</v>
      </c>
      <c r="K358" s="97" t="s">
        <v>3016</v>
      </c>
      <c r="L358" s="110"/>
      <c r="M358" s="933"/>
      <c r="N358" s="94"/>
      <c r="O358" s="96" t="s">
        <v>195</v>
      </c>
      <c r="P358" s="97" t="s">
        <v>3173</v>
      </c>
    </row>
    <row r="359" spans="1:16">
      <c r="A359" s="944"/>
      <c r="B359" s="109"/>
      <c r="C359" s="927"/>
      <c r="D359" s="120"/>
      <c r="E359" s="96" t="s">
        <v>146</v>
      </c>
      <c r="F359" s="97" t="s">
        <v>3198</v>
      </c>
      <c r="G359" s="109"/>
      <c r="H359" s="930"/>
      <c r="I359" s="94"/>
      <c r="J359" s="96" t="s">
        <v>146</v>
      </c>
      <c r="K359" s="97" t="s">
        <v>3216</v>
      </c>
      <c r="L359" s="109"/>
      <c r="M359" s="933"/>
      <c r="N359" s="94"/>
      <c r="O359" s="96" t="s">
        <v>146</v>
      </c>
      <c r="P359" s="97" t="s">
        <v>3235</v>
      </c>
    </row>
    <row r="360" spans="1:16">
      <c r="A360" s="944"/>
      <c r="B360" s="110"/>
      <c r="C360" s="927"/>
      <c r="D360" s="120"/>
      <c r="E360" s="96" t="s">
        <v>238</v>
      </c>
      <c r="F360" s="97" t="s">
        <v>3199</v>
      </c>
      <c r="G360" s="110"/>
      <c r="H360" s="930"/>
      <c r="I360" s="94"/>
      <c r="J360" s="96" t="s">
        <v>238</v>
      </c>
      <c r="K360" s="97" t="s">
        <v>3018</v>
      </c>
      <c r="L360" s="110"/>
      <c r="M360" s="933"/>
      <c r="N360" s="94"/>
      <c r="O360" s="96" t="s">
        <v>238</v>
      </c>
      <c r="P360" s="97" t="s">
        <v>3236</v>
      </c>
    </row>
    <row r="361" spans="1:16">
      <c r="A361" s="944"/>
      <c r="B361" s="109"/>
      <c r="C361" s="927"/>
      <c r="D361" s="120"/>
      <c r="E361" s="96" t="s">
        <v>196</v>
      </c>
      <c r="F361" s="97" t="s">
        <v>3200</v>
      </c>
      <c r="G361" s="109"/>
      <c r="H361" s="930"/>
      <c r="I361" s="94"/>
      <c r="J361" s="96" t="s">
        <v>196</v>
      </c>
      <c r="K361" s="97" t="s">
        <v>3019</v>
      </c>
      <c r="L361" s="109"/>
      <c r="M361" s="933"/>
      <c r="N361" s="94"/>
      <c r="O361" s="96" t="s">
        <v>196</v>
      </c>
      <c r="P361" s="97" t="s">
        <v>2900</v>
      </c>
    </row>
    <row r="362" spans="1:16">
      <c r="A362" s="944"/>
      <c r="B362" s="110"/>
      <c r="C362" s="927"/>
      <c r="D362" s="120"/>
      <c r="E362" s="96" t="s">
        <v>1567</v>
      </c>
      <c r="F362" s="97" t="s">
        <v>2707</v>
      </c>
      <c r="G362" s="110"/>
      <c r="H362" s="930"/>
      <c r="I362" s="94"/>
      <c r="J362" s="96" t="s">
        <v>1567</v>
      </c>
      <c r="K362" s="97" t="s">
        <v>2707</v>
      </c>
      <c r="L362" s="110"/>
      <c r="M362" s="933"/>
      <c r="N362" s="94"/>
      <c r="O362" s="96" t="s">
        <v>1567</v>
      </c>
      <c r="P362" s="97" t="s">
        <v>2707</v>
      </c>
    </row>
    <row r="363" spans="1:16">
      <c r="A363" s="944"/>
      <c r="B363" s="109"/>
      <c r="C363" s="927"/>
      <c r="D363" s="120"/>
      <c r="E363" s="96" t="s">
        <v>2685</v>
      </c>
      <c r="F363" s="97" t="s">
        <v>2761</v>
      </c>
      <c r="G363" s="109"/>
      <c r="H363" s="930"/>
      <c r="I363" s="94"/>
      <c r="J363" s="96" t="s">
        <v>2685</v>
      </c>
      <c r="K363" s="97" t="s">
        <v>2761</v>
      </c>
      <c r="L363" s="109"/>
      <c r="M363" s="933"/>
      <c r="N363" s="94"/>
      <c r="O363" s="96" t="s">
        <v>2685</v>
      </c>
      <c r="P363" s="97" t="s">
        <v>2761</v>
      </c>
    </row>
    <row r="364" spans="1:16">
      <c r="A364" s="944"/>
      <c r="B364" s="110"/>
      <c r="C364" s="927"/>
      <c r="D364" s="94"/>
      <c r="E364" s="96"/>
      <c r="F364" s="97"/>
      <c r="G364" s="110"/>
      <c r="H364" s="930"/>
      <c r="I364" s="94"/>
      <c r="J364" s="96"/>
      <c r="K364" s="97"/>
      <c r="L364" s="110"/>
      <c r="M364" s="933"/>
      <c r="N364" s="94"/>
      <c r="O364" s="96"/>
      <c r="P364" s="97"/>
    </row>
    <row r="365" spans="1:16">
      <c r="A365" s="944"/>
      <c r="B365" s="107"/>
      <c r="C365" s="927"/>
      <c r="D365" s="113"/>
      <c r="E365" s="114"/>
      <c r="F365" s="104"/>
      <c r="G365" s="107"/>
      <c r="H365" s="930"/>
      <c r="I365" s="113"/>
      <c r="J365" s="114"/>
      <c r="K365" s="97"/>
      <c r="L365" s="107"/>
      <c r="M365" s="933"/>
      <c r="N365" s="113"/>
      <c r="O365" s="114"/>
      <c r="P365" s="97"/>
    </row>
    <row r="366" spans="1:16" ht="17.25" thickBot="1">
      <c r="A366" s="944"/>
      <c r="B366" s="107"/>
      <c r="C366" s="940"/>
      <c r="D366" s="122" t="s">
        <v>132</v>
      </c>
      <c r="E366" s="123" t="s">
        <v>133</v>
      </c>
      <c r="F366" s="124"/>
      <c r="G366" s="107"/>
      <c r="H366" s="941"/>
      <c r="I366" s="122" t="s">
        <v>132</v>
      </c>
      <c r="J366" s="123" t="s">
        <v>133</v>
      </c>
      <c r="K366" s="97"/>
      <c r="L366" s="107"/>
      <c r="M366" s="939"/>
      <c r="N366" s="122" t="s">
        <v>132</v>
      </c>
      <c r="O366" s="123" t="s">
        <v>133</v>
      </c>
      <c r="P366" s="97"/>
    </row>
    <row r="367" spans="1:16">
      <c r="A367" s="105"/>
      <c r="B367" s="109"/>
      <c r="C367" s="926" t="s">
        <v>666</v>
      </c>
      <c r="D367" s="118"/>
      <c r="E367" s="119" t="s">
        <v>137</v>
      </c>
      <c r="F367" s="125" t="s">
        <v>2762</v>
      </c>
      <c r="G367" s="109"/>
      <c r="H367" s="929" t="s">
        <v>134</v>
      </c>
      <c r="I367" s="118"/>
      <c r="J367" s="119" t="s">
        <v>137</v>
      </c>
      <c r="K367" s="125" t="s">
        <v>2762</v>
      </c>
      <c r="L367" s="109"/>
      <c r="M367" s="932" t="s">
        <v>134</v>
      </c>
      <c r="N367" s="118"/>
      <c r="O367" s="119" t="s">
        <v>137</v>
      </c>
      <c r="P367" s="125" t="s">
        <v>2762</v>
      </c>
    </row>
    <row r="368" spans="1:16">
      <c r="A368" s="105"/>
      <c r="B368" s="110"/>
      <c r="C368" s="927"/>
      <c r="D368" s="94"/>
      <c r="E368" s="96" t="s">
        <v>195</v>
      </c>
      <c r="F368" s="97" t="s">
        <v>3179</v>
      </c>
      <c r="G368" s="110"/>
      <c r="H368" s="930"/>
      <c r="I368" s="94"/>
      <c r="J368" s="96" t="s">
        <v>195</v>
      </c>
      <c r="K368" s="97" t="s">
        <v>2763</v>
      </c>
      <c r="L368" s="110"/>
      <c r="M368" s="933"/>
      <c r="N368" s="94"/>
      <c r="O368" s="96" t="s">
        <v>195</v>
      </c>
      <c r="P368" s="97" t="s">
        <v>2763</v>
      </c>
    </row>
    <row r="369" spans="1:16">
      <c r="A369" s="105"/>
      <c r="B369" s="126"/>
      <c r="C369" s="927"/>
      <c r="D369" s="94"/>
      <c r="E369" s="96" t="s">
        <v>146</v>
      </c>
      <c r="F369" s="97" t="s">
        <v>3150</v>
      </c>
      <c r="G369" s="126"/>
      <c r="H369" s="930"/>
      <c r="I369" s="94"/>
      <c r="J369" s="96" t="s">
        <v>146</v>
      </c>
      <c r="K369" s="97" t="s">
        <v>3218</v>
      </c>
      <c r="L369" s="126"/>
      <c r="M369" s="933"/>
      <c r="N369" s="94"/>
      <c r="O369" s="96" t="s">
        <v>146</v>
      </c>
      <c r="P369" s="97" t="s">
        <v>3218</v>
      </c>
    </row>
    <row r="370" spans="1:16" ht="33">
      <c r="A370" s="105"/>
      <c r="B370" s="107"/>
      <c r="C370" s="927"/>
      <c r="D370" s="94"/>
      <c r="E370" s="96" t="s">
        <v>238</v>
      </c>
      <c r="F370" s="97" t="s">
        <v>3125</v>
      </c>
      <c r="G370" s="107"/>
      <c r="H370" s="930"/>
      <c r="I370" s="94"/>
      <c r="J370" s="96" t="s">
        <v>238</v>
      </c>
      <c r="K370" s="97" t="s">
        <v>3126</v>
      </c>
      <c r="L370" s="107"/>
      <c r="M370" s="933"/>
      <c r="N370" s="94"/>
      <c r="O370" s="96" t="s">
        <v>238</v>
      </c>
      <c r="P370" s="97" t="s">
        <v>3126</v>
      </c>
    </row>
    <row r="371" spans="1:16">
      <c r="A371" s="105"/>
      <c r="B371" s="109"/>
      <c r="C371" s="927"/>
      <c r="D371" s="94"/>
      <c r="E371" s="96" t="s">
        <v>196</v>
      </c>
      <c r="F371" s="97" t="s">
        <v>2766</v>
      </c>
      <c r="G371" s="109"/>
      <c r="H371" s="930"/>
      <c r="I371" s="94"/>
      <c r="J371" s="96" t="s">
        <v>196</v>
      </c>
      <c r="K371" s="97" t="s">
        <v>2766</v>
      </c>
      <c r="L371" s="109"/>
      <c r="M371" s="933"/>
      <c r="N371" s="94"/>
      <c r="O371" s="96" t="s">
        <v>196</v>
      </c>
      <c r="P371" s="97" t="s">
        <v>2766</v>
      </c>
    </row>
    <row r="372" spans="1:16">
      <c r="A372" s="105"/>
      <c r="B372" s="110"/>
      <c r="C372" s="927"/>
      <c r="D372" s="94"/>
      <c r="E372" s="96"/>
      <c r="F372" s="127"/>
      <c r="G372" s="110"/>
      <c r="H372" s="930"/>
      <c r="I372" s="94"/>
      <c r="J372" s="96"/>
      <c r="K372" s="127"/>
      <c r="L372" s="110"/>
      <c r="M372" s="933"/>
      <c r="N372" s="94"/>
      <c r="O372" s="96"/>
      <c r="P372" s="127"/>
    </row>
    <row r="373" spans="1:16">
      <c r="A373" s="105"/>
      <c r="B373" s="109"/>
      <c r="C373" s="927"/>
      <c r="D373" s="94"/>
      <c r="E373" s="96"/>
      <c r="F373" s="128"/>
      <c r="G373" s="109"/>
      <c r="H373" s="930"/>
      <c r="I373" s="94"/>
      <c r="J373" s="96"/>
      <c r="K373" s="128"/>
      <c r="L373" s="109"/>
      <c r="M373" s="933"/>
      <c r="N373" s="94"/>
      <c r="O373" s="96"/>
      <c r="P373" s="128"/>
    </row>
    <row r="374" spans="1:16">
      <c r="A374" s="105"/>
      <c r="B374" s="110"/>
      <c r="C374" s="927"/>
      <c r="D374" s="217"/>
      <c r="E374" s="114"/>
      <c r="F374" s="216"/>
      <c r="G374" s="110"/>
      <c r="H374" s="930"/>
      <c r="I374" s="113"/>
      <c r="J374" s="114"/>
      <c r="K374" s="216"/>
      <c r="L374" s="110"/>
      <c r="M374" s="933"/>
      <c r="N374" s="113"/>
      <c r="O374" s="114"/>
      <c r="P374" s="216"/>
    </row>
    <row r="375" spans="1:16">
      <c r="A375" s="105"/>
      <c r="B375" s="109"/>
      <c r="C375" s="927"/>
      <c r="D375" s="217"/>
      <c r="E375" s="114"/>
      <c r="F375" s="216"/>
      <c r="G375" s="109"/>
      <c r="H375" s="930"/>
      <c r="I375" s="113"/>
      <c r="J375" s="114"/>
      <c r="K375" s="216"/>
      <c r="L375" s="109"/>
      <c r="M375" s="933"/>
      <c r="N375" s="113"/>
      <c r="O375" s="114"/>
      <c r="P375" s="216"/>
    </row>
    <row r="376" spans="1:16" ht="17.25" thickBot="1">
      <c r="A376" s="105"/>
      <c r="B376" s="110"/>
      <c r="C376" s="940"/>
      <c r="D376" s="129"/>
      <c r="E376" s="130"/>
      <c r="F376" s="104"/>
      <c r="G376" s="110"/>
      <c r="H376" s="941"/>
      <c r="I376" s="113"/>
      <c r="J376" s="130"/>
      <c r="K376" s="104"/>
      <c r="L376" s="110"/>
      <c r="M376" s="939"/>
      <c r="N376" s="113"/>
      <c r="O376" s="130"/>
      <c r="P376" s="104"/>
    </row>
    <row r="377" spans="1:16">
      <c r="A377" s="132"/>
      <c r="B377" s="109"/>
      <c r="C377" s="926" t="s">
        <v>667</v>
      </c>
      <c r="D377" s="118" t="s">
        <v>136</v>
      </c>
      <c r="E377" s="133" t="s">
        <v>137</v>
      </c>
      <c r="F377" s="125" t="s">
        <v>3201</v>
      </c>
      <c r="G377" s="109"/>
      <c r="H377" s="929" t="s">
        <v>135</v>
      </c>
      <c r="I377" s="118" t="s">
        <v>136</v>
      </c>
      <c r="J377" s="133" t="s">
        <v>137</v>
      </c>
      <c r="K377" s="125" t="s">
        <v>3224</v>
      </c>
      <c r="L377" s="109"/>
      <c r="M377" s="932" t="s">
        <v>135</v>
      </c>
      <c r="N377" s="118" t="s">
        <v>136</v>
      </c>
      <c r="O377" s="133" t="s">
        <v>137</v>
      </c>
      <c r="P377" s="125" t="s">
        <v>3243</v>
      </c>
    </row>
    <row r="378" spans="1:16">
      <c r="A378" s="132"/>
      <c r="B378" s="110"/>
      <c r="C378" s="927"/>
      <c r="D378" s="94" t="s">
        <v>141</v>
      </c>
      <c r="E378" s="96" t="s">
        <v>195</v>
      </c>
      <c r="F378" s="134" t="s">
        <v>2991</v>
      </c>
      <c r="G378" s="110"/>
      <c r="H378" s="930"/>
      <c r="I378" s="94" t="s">
        <v>141</v>
      </c>
      <c r="J378" s="96" t="s">
        <v>195</v>
      </c>
      <c r="K378" s="134" t="s">
        <v>2992</v>
      </c>
      <c r="L378" s="110"/>
      <c r="M378" s="933"/>
      <c r="N378" s="94" t="s">
        <v>141</v>
      </c>
      <c r="O378" s="96" t="s">
        <v>195</v>
      </c>
      <c r="P378" s="134" t="s">
        <v>2992</v>
      </c>
    </row>
    <row r="379" spans="1:16">
      <c r="A379" s="132"/>
      <c r="B379" s="135"/>
      <c r="C379" s="927"/>
      <c r="D379" s="94" t="s">
        <v>145</v>
      </c>
      <c r="E379" s="96" t="s">
        <v>146</v>
      </c>
      <c r="F379" s="97" t="s">
        <v>2770</v>
      </c>
      <c r="G379" s="135"/>
      <c r="H379" s="930"/>
      <c r="I379" s="94" t="s">
        <v>145</v>
      </c>
      <c r="J379" s="96" t="s">
        <v>146</v>
      </c>
      <c r="K379" s="97" t="s">
        <v>2770</v>
      </c>
      <c r="L379" s="135"/>
      <c r="M379" s="933"/>
      <c r="N379" s="94" t="s">
        <v>145</v>
      </c>
      <c r="O379" s="96" t="s">
        <v>146</v>
      </c>
      <c r="P379" s="97" t="s">
        <v>2770</v>
      </c>
    </row>
    <row r="380" spans="1:16">
      <c r="A380" s="132"/>
      <c r="B380" s="110"/>
      <c r="C380" s="927"/>
      <c r="D380" s="94" t="s">
        <v>147</v>
      </c>
      <c r="E380" s="96" t="s">
        <v>238</v>
      </c>
      <c r="F380" s="104" t="s">
        <v>2771</v>
      </c>
      <c r="G380" s="110"/>
      <c r="H380" s="930"/>
      <c r="I380" s="94" t="s">
        <v>147</v>
      </c>
      <c r="J380" s="96" t="s">
        <v>238</v>
      </c>
      <c r="K380" s="104" t="s">
        <v>2771</v>
      </c>
      <c r="L380" s="110"/>
      <c r="M380" s="933"/>
      <c r="N380" s="94" t="s">
        <v>147</v>
      </c>
      <c r="O380" s="96" t="s">
        <v>238</v>
      </c>
      <c r="P380" s="104" t="s">
        <v>2771</v>
      </c>
    </row>
    <row r="381" spans="1:16">
      <c r="A381" s="132"/>
      <c r="B381" s="135"/>
      <c r="C381" s="927"/>
      <c r="D381" s="94" t="s">
        <v>1568</v>
      </c>
      <c r="E381" s="114" t="s">
        <v>196</v>
      </c>
      <c r="F381" s="136" t="s">
        <v>2772</v>
      </c>
      <c r="G381" s="135"/>
      <c r="H381" s="930"/>
      <c r="I381" s="94" t="s">
        <v>1568</v>
      </c>
      <c r="J381" s="114" t="s">
        <v>196</v>
      </c>
      <c r="K381" s="136" t="s">
        <v>2772</v>
      </c>
      <c r="L381" s="135"/>
      <c r="M381" s="933"/>
      <c r="N381" s="94" t="s">
        <v>1568</v>
      </c>
      <c r="O381" s="114" t="s">
        <v>196</v>
      </c>
      <c r="P381" s="136" t="s">
        <v>2772</v>
      </c>
    </row>
    <row r="382" spans="1:16">
      <c r="A382" s="132"/>
      <c r="B382" s="110"/>
      <c r="C382" s="927"/>
      <c r="D382" s="94"/>
      <c r="E382" s="96"/>
      <c r="F382" s="97"/>
      <c r="G382" s="110"/>
      <c r="H382" s="930"/>
      <c r="I382" s="94"/>
      <c r="J382" s="96"/>
      <c r="K382" s="97"/>
      <c r="L382" s="110"/>
      <c r="M382" s="933"/>
      <c r="N382" s="94"/>
      <c r="O382" s="96"/>
      <c r="P382" s="97"/>
    </row>
    <row r="383" spans="1:16">
      <c r="A383" s="132"/>
      <c r="B383" s="135"/>
      <c r="C383" s="927"/>
      <c r="D383" s="94"/>
      <c r="E383" s="114"/>
      <c r="F383" s="136"/>
      <c r="G383" s="135"/>
      <c r="H383" s="930"/>
      <c r="I383" s="94"/>
      <c r="J383" s="114"/>
      <c r="K383" s="136"/>
      <c r="L383" s="135"/>
      <c r="M383" s="933"/>
      <c r="N383" s="94"/>
      <c r="O383" s="114"/>
      <c r="P383" s="136"/>
    </row>
    <row r="384" spans="1:16">
      <c r="A384" s="132"/>
      <c r="B384" s="110"/>
      <c r="C384" s="927"/>
      <c r="D384" s="94"/>
      <c r="E384" s="96"/>
      <c r="F384" s="97"/>
      <c r="G384" s="110"/>
      <c r="H384" s="930"/>
      <c r="I384" s="94"/>
      <c r="J384" s="96"/>
      <c r="K384" s="97"/>
      <c r="L384" s="110"/>
      <c r="M384" s="933"/>
      <c r="N384" s="94"/>
      <c r="O384" s="96"/>
      <c r="P384" s="97"/>
    </row>
    <row r="385" spans="1:16">
      <c r="A385" s="132"/>
      <c r="B385" s="135"/>
      <c r="C385" s="927"/>
      <c r="D385" s="94"/>
      <c r="E385" s="96"/>
      <c r="F385" s="97"/>
      <c r="G385" s="135"/>
      <c r="H385" s="930"/>
      <c r="I385" s="94"/>
      <c r="J385" s="96"/>
      <c r="K385" s="97"/>
      <c r="L385" s="135"/>
      <c r="M385" s="933"/>
      <c r="N385" s="94"/>
      <c r="O385" s="96"/>
      <c r="P385" s="97"/>
    </row>
    <row r="386" spans="1:16" ht="17.25" thickBot="1">
      <c r="A386" s="132"/>
      <c r="B386" s="110"/>
      <c r="C386" s="940"/>
      <c r="D386" s="115"/>
      <c r="E386" s="116"/>
      <c r="F386" s="117"/>
      <c r="G386" s="110"/>
      <c r="H386" s="941"/>
      <c r="I386" s="115"/>
      <c r="J386" s="130"/>
      <c r="K386" s="104"/>
      <c r="L386" s="110"/>
      <c r="M386" s="939"/>
      <c r="N386" s="115"/>
      <c r="O386" s="130"/>
      <c r="P386" s="104"/>
    </row>
    <row r="387" spans="1:16">
      <c r="A387" s="132"/>
      <c r="B387" s="135"/>
      <c r="C387" s="926" t="s">
        <v>668</v>
      </c>
      <c r="D387" s="137" t="s">
        <v>150</v>
      </c>
      <c r="E387" s="138"/>
      <c r="F387" s="139" t="s">
        <v>151</v>
      </c>
      <c r="G387" s="135"/>
      <c r="H387" s="929" t="s">
        <v>149</v>
      </c>
      <c r="I387" s="137" t="s">
        <v>150</v>
      </c>
      <c r="J387" s="138"/>
      <c r="K387" s="139" t="s">
        <v>151</v>
      </c>
      <c r="L387" s="135"/>
      <c r="M387" s="932" t="s">
        <v>149</v>
      </c>
      <c r="N387" s="137" t="s">
        <v>150</v>
      </c>
      <c r="O387" s="138"/>
      <c r="P387" s="139" t="s">
        <v>151</v>
      </c>
    </row>
    <row r="388" spans="1:16">
      <c r="A388" s="132"/>
      <c r="B388" s="110"/>
      <c r="C388" s="927"/>
      <c r="D388" s="120"/>
      <c r="E388" s="121"/>
      <c r="F388" s="140"/>
      <c r="G388" s="110"/>
      <c r="H388" s="930"/>
      <c r="I388" s="94"/>
      <c r="J388" s="96"/>
      <c r="K388" s="97"/>
      <c r="L388" s="110"/>
      <c r="M388" s="933"/>
      <c r="N388" s="94"/>
      <c r="O388" s="96"/>
      <c r="P388" s="97"/>
    </row>
    <row r="389" spans="1:16">
      <c r="A389" s="132"/>
      <c r="B389" s="135"/>
      <c r="C389" s="927"/>
      <c r="D389" s="94"/>
      <c r="E389" s="96"/>
      <c r="F389" s="97"/>
      <c r="G389" s="135"/>
      <c r="H389" s="930"/>
      <c r="I389" s="94"/>
      <c r="J389" s="96"/>
      <c r="K389" s="97"/>
      <c r="L389" s="135"/>
      <c r="M389" s="933"/>
      <c r="N389" s="94"/>
      <c r="O389" s="96"/>
      <c r="P389" s="97"/>
    </row>
    <row r="390" spans="1:16">
      <c r="A390" s="132"/>
      <c r="B390" s="110"/>
      <c r="C390" s="927"/>
      <c r="D390" s="113"/>
      <c r="E390" s="114"/>
      <c r="F390" s="104"/>
      <c r="G390" s="110"/>
      <c r="H390" s="930"/>
      <c r="I390" s="113"/>
      <c r="J390" s="114"/>
      <c r="K390" s="104"/>
      <c r="L390" s="110"/>
      <c r="M390" s="933"/>
      <c r="N390" s="113"/>
      <c r="O390" s="114"/>
      <c r="P390" s="104"/>
    </row>
    <row r="391" spans="1:16">
      <c r="A391" s="935"/>
      <c r="B391" s="135"/>
      <c r="C391" s="927"/>
      <c r="D391" s="94"/>
      <c r="E391" s="96"/>
      <c r="F391" s="97"/>
      <c r="G391" s="135"/>
      <c r="H391" s="930"/>
      <c r="I391" s="94"/>
      <c r="J391" s="96"/>
      <c r="K391" s="97"/>
      <c r="L391" s="135"/>
      <c r="M391" s="933"/>
      <c r="N391" s="94"/>
      <c r="O391" s="96"/>
      <c r="P391" s="97"/>
    </row>
    <row r="392" spans="1:16">
      <c r="A392" s="935"/>
      <c r="B392" s="110"/>
      <c r="C392" s="927"/>
      <c r="D392" s="94"/>
      <c r="E392" s="96"/>
      <c r="F392" s="97"/>
      <c r="G392" s="110"/>
      <c r="H392" s="930"/>
      <c r="I392" s="94"/>
      <c r="J392" s="96"/>
      <c r="K392" s="97"/>
      <c r="L392" s="110"/>
      <c r="M392" s="933"/>
      <c r="N392" s="94"/>
      <c r="O392" s="96"/>
      <c r="P392" s="97"/>
    </row>
    <row r="393" spans="1:16">
      <c r="A393" s="935"/>
      <c r="B393" s="135"/>
      <c r="C393" s="927"/>
      <c r="D393" s="113"/>
      <c r="E393" s="114"/>
      <c r="F393" s="104"/>
      <c r="G393" s="135"/>
      <c r="H393" s="930"/>
      <c r="I393" s="113"/>
      <c r="J393" s="114"/>
      <c r="K393" s="104"/>
      <c r="L393" s="135"/>
      <c r="M393" s="933"/>
      <c r="N393" s="113"/>
      <c r="O393" s="114"/>
      <c r="P393" s="104"/>
    </row>
    <row r="394" spans="1:16" ht="17.25" thickBot="1">
      <c r="A394" s="936"/>
      <c r="B394" s="141"/>
      <c r="C394" s="928"/>
      <c r="D394" s="142"/>
      <c r="E394" s="143"/>
      <c r="F394" s="144"/>
      <c r="G394" s="141"/>
      <c r="H394" s="931"/>
      <c r="I394" s="142"/>
      <c r="J394" s="143"/>
      <c r="K394" s="144"/>
      <c r="L394" s="141"/>
      <c r="M394" s="934"/>
      <c r="N394" s="142"/>
      <c r="O394" s="143"/>
      <c r="P394" s="144"/>
    </row>
    <row r="395" spans="1:16" s="146" customFormat="1" ht="27" customHeight="1" thickTop="1" thickBot="1">
      <c r="A395" s="145"/>
      <c r="B395" s="937" t="s">
        <v>152</v>
      </c>
      <c r="C395" s="937"/>
      <c r="D395" s="937"/>
      <c r="E395" s="937"/>
      <c r="F395" s="937"/>
      <c r="G395" s="938" t="s">
        <v>153</v>
      </c>
      <c r="H395" s="938"/>
      <c r="I395" s="938"/>
      <c r="J395" s="938"/>
      <c r="K395" s="938"/>
      <c r="L395" s="938"/>
      <c r="M395" s="938"/>
      <c r="N395" s="919" t="s">
        <v>154</v>
      </c>
      <c r="O395" s="919"/>
      <c r="P395" s="919"/>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20">
        <f>A311</f>
        <v>46177</v>
      </c>
      <c r="B397" s="923" t="s">
        <v>669</v>
      </c>
      <c r="C397" s="160" t="s">
        <v>3205</v>
      </c>
      <c r="D397" s="161"/>
      <c r="E397" s="162" t="s">
        <v>1888</v>
      </c>
      <c r="F397" s="163" t="s">
        <v>3206</v>
      </c>
      <c r="G397" s="164" t="s">
        <v>1550</v>
      </c>
      <c r="H397" s="165" t="s">
        <v>1560</v>
      </c>
      <c r="I397" s="166" t="s">
        <v>1887</v>
      </c>
      <c r="J397" s="166" t="s">
        <v>137</v>
      </c>
      <c r="K397" s="167" t="s">
        <v>3188</v>
      </c>
      <c r="L397" s="168"/>
      <c r="M397" s="169"/>
      <c r="N397" s="170"/>
      <c r="O397" s="166"/>
      <c r="P397" s="171"/>
    </row>
    <row r="398" spans="1:16" s="172" customFormat="1">
      <c r="A398" s="921"/>
      <c r="B398" s="924"/>
      <c r="C398" s="173"/>
      <c r="D398" s="174"/>
      <c r="E398" s="175"/>
      <c r="F398" s="176"/>
      <c r="G398" s="173" t="s">
        <v>1550</v>
      </c>
      <c r="H398" s="177" t="s">
        <v>1560</v>
      </c>
      <c r="I398" s="175"/>
      <c r="J398" s="175" t="s">
        <v>1889</v>
      </c>
      <c r="K398" s="586" t="s">
        <v>3187</v>
      </c>
      <c r="L398" s="179"/>
      <c r="M398" s="180"/>
      <c r="N398" s="181"/>
      <c r="O398" s="175"/>
      <c r="P398" s="182"/>
    </row>
    <row r="399" spans="1:16" s="172" customFormat="1">
      <c r="A399" s="921"/>
      <c r="B399" s="924"/>
      <c r="C399" s="173"/>
      <c r="D399" s="174"/>
      <c r="E399" s="175"/>
      <c r="F399" s="176"/>
      <c r="G399" s="173"/>
      <c r="H399" s="183"/>
      <c r="I399" s="175"/>
      <c r="J399" s="175"/>
      <c r="K399" s="178"/>
      <c r="L399" s="184"/>
      <c r="M399" s="180"/>
      <c r="N399" s="181"/>
      <c r="O399" s="175"/>
      <c r="P399" s="182"/>
    </row>
    <row r="400" spans="1:16" s="172" customFormat="1">
      <c r="A400" s="921"/>
      <c r="B400" s="924"/>
      <c r="C400" s="173"/>
      <c r="D400" s="218"/>
      <c r="E400" s="175"/>
      <c r="F400" s="176"/>
      <c r="G400" s="173"/>
      <c r="H400" s="183"/>
      <c r="I400" s="175"/>
      <c r="J400" s="175"/>
      <c r="K400" s="187"/>
      <c r="L400" s="184"/>
      <c r="M400" s="180"/>
      <c r="N400" s="181"/>
      <c r="O400" s="175"/>
      <c r="P400" s="182"/>
    </row>
    <row r="401" spans="1:16" s="172" customFormat="1">
      <c r="A401" s="921"/>
      <c r="B401" s="924"/>
      <c r="C401" s="173"/>
      <c r="D401" s="185"/>
      <c r="E401" s="175"/>
      <c r="F401" s="182"/>
      <c r="G401" s="173"/>
      <c r="H401" s="186"/>
      <c r="I401" s="175"/>
      <c r="J401" s="175"/>
      <c r="K401" s="187"/>
      <c r="L401" s="184"/>
      <c r="M401" s="180"/>
      <c r="N401" s="181"/>
      <c r="O401" s="175"/>
      <c r="P401" s="182"/>
    </row>
    <row r="402" spans="1:16" s="172" customFormat="1">
      <c r="A402" s="921"/>
      <c r="B402" s="924"/>
      <c r="C402" s="173"/>
      <c r="D402" s="174"/>
      <c r="E402" s="175"/>
      <c r="F402" s="188"/>
      <c r="G402" s="198"/>
      <c r="H402" s="183"/>
      <c r="I402" s="191"/>
      <c r="J402" s="175"/>
      <c r="K402" s="178"/>
      <c r="L402" s="189"/>
      <c r="M402" s="190"/>
      <c r="N402" s="181"/>
      <c r="O402" s="175"/>
      <c r="P402" s="182"/>
    </row>
    <row r="403" spans="1:16" s="172" customFormat="1">
      <c r="A403" s="921"/>
      <c r="B403" s="924"/>
      <c r="C403" s="173"/>
      <c r="D403" s="174"/>
      <c r="E403" s="175"/>
      <c r="F403" s="182"/>
      <c r="G403" s="173"/>
      <c r="H403" s="183"/>
      <c r="I403" s="191"/>
      <c r="J403" s="175"/>
      <c r="K403" s="178"/>
      <c r="L403" s="184"/>
      <c r="M403" s="180"/>
      <c r="N403" s="181"/>
      <c r="O403" s="175"/>
      <c r="P403" s="182"/>
    </row>
    <row r="404" spans="1:16" s="172" customFormat="1">
      <c r="A404" s="921"/>
      <c r="B404" s="924"/>
      <c r="C404" s="173"/>
      <c r="D404" s="174"/>
      <c r="E404" s="175"/>
      <c r="F404" s="182"/>
      <c r="G404" s="219"/>
      <c r="H404" s="183"/>
      <c r="I404" s="175"/>
      <c r="J404" s="175"/>
      <c r="K404" s="178"/>
      <c r="L404" s="184"/>
      <c r="M404" s="180"/>
      <c r="N404" s="181"/>
      <c r="O404" s="175"/>
      <c r="P404" s="182"/>
    </row>
    <row r="405" spans="1:16" s="172" customFormat="1">
      <c r="A405" s="921"/>
      <c r="B405" s="924"/>
      <c r="C405" s="173"/>
      <c r="D405" s="174"/>
      <c r="E405" s="175"/>
      <c r="F405" s="188"/>
      <c r="G405" s="173"/>
      <c r="H405" s="183"/>
      <c r="I405" s="191"/>
      <c r="J405" s="175"/>
      <c r="K405" s="178"/>
      <c r="L405" s="184"/>
      <c r="M405" s="180"/>
      <c r="N405" s="181"/>
      <c r="O405" s="175"/>
      <c r="P405" s="182"/>
    </row>
    <row r="406" spans="1:16" s="172" customFormat="1">
      <c r="A406" s="921"/>
      <c r="B406" s="924"/>
      <c r="C406" s="173"/>
      <c r="D406" s="174"/>
      <c r="E406" s="175"/>
      <c r="F406" s="182"/>
      <c r="G406" s="173"/>
      <c r="H406" s="183"/>
      <c r="I406" s="191"/>
      <c r="J406" s="175"/>
      <c r="K406" s="178"/>
      <c r="L406" s="184"/>
      <c r="M406" s="180"/>
      <c r="N406" s="181"/>
      <c r="O406" s="175"/>
      <c r="P406" s="182"/>
    </row>
    <row r="407" spans="1:16" s="172" customFormat="1">
      <c r="A407" s="921"/>
      <c r="B407" s="924"/>
      <c r="C407" s="192"/>
      <c r="D407" s="193"/>
      <c r="E407" s="194"/>
      <c r="F407" s="195"/>
      <c r="G407" s="173"/>
      <c r="H407" s="177"/>
      <c r="I407" s="175"/>
      <c r="J407" s="175"/>
      <c r="K407" s="178"/>
      <c r="L407" s="184"/>
      <c r="M407" s="180"/>
      <c r="N407" s="196"/>
      <c r="O407" s="194"/>
      <c r="P407" s="195"/>
    </row>
    <row r="408" spans="1:16" s="172" customFormat="1">
      <c r="A408" s="921"/>
      <c r="B408" s="924"/>
      <c r="C408" s="192"/>
      <c r="D408" s="193"/>
      <c r="E408" s="194"/>
      <c r="F408" s="195"/>
      <c r="G408" s="198"/>
      <c r="H408" s="183"/>
      <c r="I408" s="191"/>
      <c r="J408" s="175"/>
      <c r="K408" s="178"/>
      <c r="L408" s="184"/>
      <c r="M408" s="180"/>
      <c r="N408" s="196"/>
      <c r="O408" s="194"/>
      <c r="P408" s="195"/>
    </row>
    <row r="409" spans="1:16" s="172" customFormat="1">
      <c r="A409" s="921"/>
      <c r="B409" s="924"/>
      <c r="C409" s="192"/>
      <c r="D409" s="193"/>
      <c r="E409" s="194"/>
      <c r="F409" s="195"/>
      <c r="G409" s="173"/>
      <c r="H409" s="199"/>
      <c r="I409" s="191"/>
      <c r="J409" s="200"/>
      <c r="K409" s="197"/>
      <c r="L409" s="184"/>
      <c r="M409" s="180"/>
      <c r="N409" s="196"/>
      <c r="O409" s="194"/>
      <c r="P409" s="195"/>
    </row>
    <row r="410" spans="1:16" s="172" customFormat="1">
      <c r="A410" s="921"/>
      <c r="B410" s="924"/>
      <c r="C410" s="192"/>
      <c r="D410" s="193"/>
      <c r="E410" s="194"/>
      <c r="F410" s="195"/>
      <c r="G410" s="173"/>
      <c r="H410" s="201"/>
      <c r="I410" s="175"/>
      <c r="J410" s="175"/>
      <c r="K410" s="178"/>
      <c r="L410" s="184"/>
      <c r="M410" s="180"/>
      <c r="N410" s="196"/>
      <c r="O410" s="194"/>
      <c r="P410" s="195"/>
    </row>
    <row r="411" spans="1:16" s="172" customFormat="1">
      <c r="A411" s="921"/>
      <c r="B411" s="924"/>
      <c r="C411" s="192"/>
      <c r="D411" s="193"/>
      <c r="E411" s="194"/>
      <c r="F411" s="195"/>
      <c r="G411" s="198"/>
      <c r="H411" s="183"/>
      <c r="I411" s="200"/>
      <c r="J411" s="200"/>
      <c r="K411" s="197"/>
      <c r="L411" s="184"/>
      <c r="M411" s="180"/>
      <c r="N411" s="196"/>
      <c r="O411" s="194"/>
      <c r="P411" s="195"/>
    </row>
    <row r="412" spans="1:16" s="172" customFormat="1">
      <c r="A412" s="921"/>
      <c r="B412" s="924"/>
      <c r="C412" s="192"/>
      <c r="D412" s="193"/>
      <c r="E412" s="194"/>
      <c r="F412" s="195"/>
      <c r="G412" s="173"/>
      <c r="H412" s="183"/>
      <c r="I412" s="200"/>
      <c r="J412" s="200"/>
      <c r="K412" s="197"/>
      <c r="L412" s="179"/>
      <c r="M412" s="180"/>
      <c r="N412" s="196"/>
      <c r="O412" s="194"/>
      <c r="P412" s="195"/>
    </row>
    <row r="413" spans="1:16" s="172" customFormat="1">
      <c r="A413" s="921"/>
      <c r="B413" s="924"/>
      <c r="C413" s="192"/>
      <c r="D413" s="193"/>
      <c r="E413" s="194"/>
      <c r="F413" s="195"/>
      <c r="G413" s="192"/>
      <c r="H413" s="201"/>
      <c r="I413" s="202"/>
      <c r="J413" s="202"/>
      <c r="K413" s="203"/>
      <c r="L413" s="204"/>
      <c r="M413" s="190"/>
      <c r="N413" s="196"/>
      <c r="O413" s="194"/>
      <c r="P413" s="195"/>
    </row>
    <row r="414" spans="1:16" s="172" customFormat="1">
      <c r="A414" s="921"/>
      <c r="B414" s="924"/>
      <c r="C414" s="192"/>
      <c r="D414" s="193"/>
      <c r="E414" s="194"/>
      <c r="F414" s="195"/>
      <c r="G414" s="192"/>
      <c r="H414" s="201"/>
      <c r="I414" s="202"/>
      <c r="J414" s="202"/>
      <c r="K414" s="203"/>
      <c r="L414" s="204"/>
      <c r="M414" s="190"/>
      <c r="N414" s="196"/>
      <c r="O414" s="194"/>
      <c r="P414" s="195"/>
    </row>
    <row r="415" spans="1:16" s="172" customFormat="1">
      <c r="A415" s="921"/>
      <c r="B415" s="924"/>
      <c r="C415" s="192"/>
      <c r="D415" s="193"/>
      <c r="E415" s="194"/>
      <c r="F415" s="195"/>
      <c r="G415" s="192"/>
      <c r="H415" s="201"/>
      <c r="I415" s="202"/>
      <c r="J415" s="202"/>
      <c r="K415" s="203"/>
      <c r="L415" s="204"/>
      <c r="M415" s="190"/>
      <c r="N415" s="196"/>
      <c r="O415" s="194"/>
      <c r="P415" s="195"/>
    </row>
    <row r="416" spans="1:16" s="172" customFormat="1" ht="17.25" thickBot="1">
      <c r="A416" s="922"/>
      <c r="B416" s="925"/>
      <c r="C416" s="205"/>
      <c r="D416" s="206"/>
      <c r="E416" s="207"/>
      <c r="F416" s="208"/>
      <c r="G416" s="209"/>
      <c r="H416" s="210"/>
      <c r="I416" s="211"/>
      <c r="J416" s="211"/>
      <c r="K416" s="212"/>
      <c r="L416" s="213"/>
      <c r="M416" s="214"/>
      <c r="N416" s="215"/>
      <c r="O416" s="207"/>
      <c r="P416" s="208"/>
    </row>
    <row r="417" spans="1:16" s="71" customFormat="1" ht="35.25" customHeight="1" thickTop="1" thickBot="1">
      <c r="A417" s="956">
        <f>A311+1</f>
        <v>46178</v>
      </c>
      <c r="B417" s="90" t="s">
        <v>162</v>
      </c>
      <c r="C417" s="926" t="s">
        <v>664</v>
      </c>
      <c r="D417" s="91" t="s">
        <v>114</v>
      </c>
      <c r="E417" s="92" t="s">
        <v>137</v>
      </c>
      <c r="F417" s="93" t="s">
        <v>3278</v>
      </c>
      <c r="G417" s="90" t="s">
        <v>162</v>
      </c>
      <c r="H417" s="930" t="s">
        <v>163</v>
      </c>
      <c r="I417" s="91" t="s">
        <v>114</v>
      </c>
      <c r="J417" s="92" t="s">
        <v>137</v>
      </c>
      <c r="K417" s="93" t="s">
        <v>3278</v>
      </c>
      <c r="L417" s="90" t="s">
        <v>162</v>
      </c>
      <c r="M417" s="933" t="s">
        <v>163</v>
      </c>
      <c r="N417" s="91" t="s">
        <v>114</v>
      </c>
      <c r="O417" s="92" t="s">
        <v>137</v>
      </c>
      <c r="P417" s="93" t="s">
        <v>3315</v>
      </c>
    </row>
    <row r="418" spans="1:16" ht="18" customHeight="1">
      <c r="A418" s="957"/>
      <c r="B418" s="958" t="s">
        <v>2729</v>
      </c>
      <c r="C418" s="927"/>
      <c r="D418" s="94" t="s">
        <v>1490</v>
      </c>
      <c r="E418" s="95" t="s">
        <v>195</v>
      </c>
      <c r="F418" s="93" t="s">
        <v>1065</v>
      </c>
      <c r="G418" s="958" t="s">
        <v>20</v>
      </c>
      <c r="H418" s="930"/>
      <c r="I418" s="94" t="s">
        <v>1490</v>
      </c>
      <c r="J418" s="95" t="s">
        <v>195</v>
      </c>
      <c r="K418" s="93" t="s">
        <v>1065</v>
      </c>
      <c r="L418" s="958" t="s">
        <v>12</v>
      </c>
      <c r="M418" s="933"/>
      <c r="N418" s="94" t="s">
        <v>1490</v>
      </c>
      <c r="O418" s="95" t="s">
        <v>195</v>
      </c>
      <c r="P418" s="93" t="s">
        <v>1065</v>
      </c>
    </row>
    <row r="419" spans="1:16" ht="17.25" thickBot="1">
      <c r="A419" s="957"/>
      <c r="B419" s="959"/>
      <c r="C419" s="927"/>
      <c r="D419" s="94" t="s">
        <v>116</v>
      </c>
      <c r="E419" s="96" t="s">
        <v>146</v>
      </c>
      <c r="F419" s="98" t="s">
        <v>3276</v>
      </c>
      <c r="G419" s="959"/>
      <c r="H419" s="930"/>
      <c r="I419" s="94" t="s">
        <v>116</v>
      </c>
      <c r="J419" s="96" t="s">
        <v>146</v>
      </c>
      <c r="K419" s="98" t="s">
        <v>3276</v>
      </c>
      <c r="L419" s="959"/>
      <c r="M419" s="933"/>
      <c r="N419" s="94" t="s">
        <v>116</v>
      </c>
      <c r="O419" s="96" t="s">
        <v>146</v>
      </c>
      <c r="P419" s="98" t="s">
        <v>2659</v>
      </c>
    </row>
    <row r="420" spans="1:16" ht="17.25" thickBot="1">
      <c r="A420" s="957"/>
      <c r="B420" s="90" t="s">
        <v>167</v>
      </c>
      <c r="C420" s="927"/>
      <c r="D420" s="94" t="s">
        <v>165</v>
      </c>
      <c r="E420" s="96" t="s">
        <v>238</v>
      </c>
      <c r="F420" s="97" t="s">
        <v>3231</v>
      </c>
      <c r="G420" s="90" t="s">
        <v>167</v>
      </c>
      <c r="H420" s="930"/>
      <c r="I420" s="94" t="s">
        <v>165</v>
      </c>
      <c r="J420" s="96" t="s">
        <v>238</v>
      </c>
      <c r="K420" s="97" t="s">
        <v>3231</v>
      </c>
      <c r="L420" s="90" t="s">
        <v>167</v>
      </c>
      <c r="M420" s="933"/>
      <c r="N420" s="94" t="s">
        <v>165</v>
      </c>
      <c r="O420" s="96" t="s">
        <v>238</v>
      </c>
      <c r="P420" s="97" t="s">
        <v>3231</v>
      </c>
    </row>
    <row r="421" spans="1:16">
      <c r="A421" s="957"/>
      <c r="B421" s="955" t="s">
        <v>3191</v>
      </c>
      <c r="C421" s="927"/>
      <c r="D421" s="94" t="s">
        <v>120</v>
      </c>
      <c r="E421" s="96" t="s">
        <v>196</v>
      </c>
      <c r="F421" s="97" t="s">
        <v>2781</v>
      </c>
      <c r="G421" s="955" t="s">
        <v>1481</v>
      </c>
      <c r="H421" s="930"/>
      <c r="I421" s="94" t="s">
        <v>120</v>
      </c>
      <c r="J421" s="96" t="s">
        <v>196</v>
      </c>
      <c r="K421" s="97" t="s">
        <v>2781</v>
      </c>
      <c r="L421" s="955" t="s">
        <v>2814</v>
      </c>
      <c r="M421" s="933"/>
      <c r="N421" s="94" t="s">
        <v>120</v>
      </c>
      <c r="O421" s="96" t="s">
        <v>196</v>
      </c>
      <c r="P421" s="97" t="s">
        <v>1065</v>
      </c>
    </row>
    <row r="422" spans="1:16">
      <c r="A422" s="957"/>
      <c r="B422" s="948"/>
      <c r="C422" s="927"/>
      <c r="D422" s="94" t="s">
        <v>1613</v>
      </c>
      <c r="E422" s="96" t="s">
        <v>1663</v>
      </c>
      <c r="F422" s="97" t="s">
        <v>3111</v>
      </c>
      <c r="G422" s="948"/>
      <c r="H422" s="930"/>
      <c r="I422" s="94" t="s">
        <v>1613</v>
      </c>
      <c r="J422" s="96" t="s">
        <v>1896</v>
      </c>
      <c r="K422" s="97" t="s">
        <v>3111</v>
      </c>
      <c r="L422" s="948"/>
      <c r="M422" s="933"/>
      <c r="N422" s="94" t="s">
        <v>1613</v>
      </c>
      <c r="O422" s="96" t="s">
        <v>1567</v>
      </c>
      <c r="P422" s="97" t="s">
        <v>3110</v>
      </c>
    </row>
    <row r="423" spans="1:16">
      <c r="A423" s="957"/>
      <c r="B423" s="947"/>
      <c r="C423" s="927"/>
      <c r="D423" s="94" t="s">
        <v>1662</v>
      </c>
      <c r="E423" s="96" t="s">
        <v>2886</v>
      </c>
      <c r="F423" s="93" t="s">
        <v>3241</v>
      </c>
      <c r="G423" s="947"/>
      <c r="H423" s="930"/>
      <c r="I423" s="94" t="s">
        <v>1662</v>
      </c>
      <c r="J423" s="96" t="s">
        <v>2799</v>
      </c>
      <c r="K423" s="93" t="s">
        <v>3241</v>
      </c>
      <c r="L423" s="947"/>
      <c r="M423" s="933"/>
      <c r="N423" s="94" t="s">
        <v>1662</v>
      </c>
      <c r="O423" s="96" t="s">
        <v>1663</v>
      </c>
      <c r="P423" s="93" t="s">
        <v>3316</v>
      </c>
    </row>
    <row r="424" spans="1:16">
      <c r="A424" s="957"/>
      <c r="B424" s="948"/>
      <c r="C424" s="927"/>
      <c r="D424" s="94"/>
      <c r="E424" s="96" t="s">
        <v>2686</v>
      </c>
      <c r="F424" s="99" t="s">
        <v>3275</v>
      </c>
      <c r="G424" s="948"/>
      <c r="H424" s="930"/>
      <c r="I424" s="94"/>
      <c r="J424" s="96" t="s">
        <v>2801</v>
      </c>
      <c r="K424" s="99" t="s">
        <v>3275</v>
      </c>
      <c r="L424" s="948"/>
      <c r="M424" s="933"/>
      <c r="N424" s="94"/>
      <c r="O424" s="96" t="s">
        <v>2800</v>
      </c>
      <c r="P424" s="93" t="s">
        <v>2688</v>
      </c>
    </row>
    <row r="425" spans="1:16">
      <c r="A425" s="957"/>
      <c r="B425" s="947"/>
      <c r="C425" s="927"/>
      <c r="D425" s="94"/>
      <c r="E425" s="96" t="s">
        <v>2687</v>
      </c>
      <c r="F425" s="99" t="s">
        <v>2690</v>
      </c>
      <c r="G425" s="947"/>
      <c r="H425" s="930"/>
      <c r="I425" s="94"/>
      <c r="J425" s="96" t="s">
        <v>2803</v>
      </c>
      <c r="K425" s="99" t="s">
        <v>2690</v>
      </c>
      <c r="L425" s="947"/>
      <c r="M425" s="933"/>
      <c r="N425" s="94"/>
      <c r="O425" s="96" t="s">
        <v>2802</v>
      </c>
      <c r="P425" s="99" t="s">
        <v>2690</v>
      </c>
    </row>
    <row r="426" spans="1:16" ht="17.25" thickBot="1">
      <c r="A426" s="957"/>
      <c r="B426" s="948"/>
      <c r="C426" s="927"/>
      <c r="D426" s="94" t="s">
        <v>147</v>
      </c>
      <c r="E426" s="96" t="s">
        <v>2891</v>
      </c>
      <c r="F426" s="99" t="s">
        <v>2740</v>
      </c>
      <c r="G426" s="948"/>
      <c r="H426" s="930"/>
      <c r="I426" s="94" t="s">
        <v>147</v>
      </c>
      <c r="J426" s="96" t="s">
        <v>2888</v>
      </c>
      <c r="K426" s="99" t="s">
        <v>3215</v>
      </c>
      <c r="L426" s="948"/>
      <c r="M426" s="933"/>
      <c r="N426" s="94" t="s">
        <v>147</v>
      </c>
      <c r="O426" s="96" t="s">
        <v>2686</v>
      </c>
      <c r="P426" s="99" t="s">
        <v>2909</v>
      </c>
    </row>
    <row r="427" spans="1:16" ht="17.25" thickBot="1">
      <c r="A427" s="957"/>
      <c r="B427" s="100" t="s">
        <v>168</v>
      </c>
      <c r="C427" s="927"/>
      <c r="D427" s="94"/>
      <c r="E427" s="96" t="s">
        <v>2691</v>
      </c>
      <c r="F427" s="99" t="s">
        <v>2741</v>
      </c>
      <c r="G427" s="100" t="s">
        <v>168</v>
      </c>
      <c r="H427" s="930"/>
      <c r="I427" s="94"/>
      <c r="J427" s="96" t="s">
        <v>2889</v>
      </c>
      <c r="K427" s="99" t="s">
        <v>2856</v>
      </c>
      <c r="L427" s="100" t="s">
        <v>168</v>
      </c>
      <c r="M427" s="933"/>
      <c r="N427" s="94"/>
      <c r="O427" s="96" t="s">
        <v>2687</v>
      </c>
      <c r="P427" s="99" t="s">
        <v>3166</v>
      </c>
    </row>
    <row r="428" spans="1:16">
      <c r="A428" s="957"/>
      <c r="B428" s="949" t="s">
        <v>3229</v>
      </c>
      <c r="C428" s="927"/>
      <c r="D428" s="94"/>
      <c r="E428" s="96" t="s">
        <v>2692</v>
      </c>
      <c r="F428" s="99" t="s">
        <v>3101</v>
      </c>
      <c r="G428" s="949" t="s">
        <v>3287</v>
      </c>
      <c r="H428" s="930"/>
      <c r="I428" s="94"/>
      <c r="J428" s="96" t="s">
        <v>2890</v>
      </c>
      <c r="K428" s="99" t="s">
        <v>3101</v>
      </c>
      <c r="L428" s="949" t="s">
        <v>3305</v>
      </c>
      <c r="M428" s="933"/>
      <c r="N428" s="94"/>
      <c r="O428" s="96" t="s">
        <v>2689</v>
      </c>
      <c r="P428" s="99" t="s">
        <v>3101</v>
      </c>
    </row>
    <row r="429" spans="1:16">
      <c r="A429" s="957"/>
      <c r="B429" s="950"/>
      <c r="C429" s="927"/>
      <c r="D429" s="94"/>
      <c r="E429" s="96" t="s">
        <v>2693</v>
      </c>
      <c r="F429" s="99" t="s">
        <v>3273</v>
      </c>
      <c r="G429" s="950"/>
      <c r="H429" s="930"/>
      <c r="I429" s="94"/>
      <c r="J429" s="96" t="s">
        <v>2852</v>
      </c>
      <c r="K429" s="99" t="s">
        <v>3289</v>
      </c>
      <c r="L429" s="950"/>
      <c r="M429" s="933"/>
      <c r="N429" s="94"/>
      <c r="O429" s="96" t="s">
        <v>2851</v>
      </c>
      <c r="P429" s="97" t="s">
        <v>3317</v>
      </c>
    </row>
    <row r="430" spans="1:16" ht="17.25" thickBot="1">
      <c r="A430" s="957"/>
      <c r="B430" s="951"/>
      <c r="C430" s="927"/>
      <c r="D430" s="94"/>
      <c r="E430" s="96" t="s">
        <v>2695</v>
      </c>
      <c r="F430" s="97" t="s">
        <v>2697</v>
      </c>
      <c r="G430" s="951"/>
      <c r="H430" s="930"/>
      <c r="I430" s="94"/>
      <c r="J430" s="96" t="s">
        <v>3297</v>
      </c>
      <c r="K430" s="97" t="s">
        <v>2697</v>
      </c>
      <c r="L430" s="951"/>
      <c r="M430" s="933"/>
      <c r="N430" s="94"/>
      <c r="O430" s="96" t="s">
        <v>3296</v>
      </c>
      <c r="P430" s="97" t="s">
        <v>2697</v>
      </c>
    </row>
    <row r="431" spans="1:16" ht="17.25" thickBot="1">
      <c r="A431" s="957"/>
      <c r="B431" s="100" t="s">
        <v>123</v>
      </c>
      <c r="C431" s="927"/>
      <c r="D431" s="94" t="s">
        <v>2698</v>
      </c>
      <c r="E431" s="96" t="s">
        <v>2699</v>
      </c>
      <c r="F431" s="97" t="s">
        <v>2700</v>
      </c>
      <c r="G431" s="100" t="s">
        <v>123</v>
      </c>
      <c r="H431" s="930"/>
      <c r="I431" s="94" t="s">
        <v>2698</v>
      </c>
      <c r="J431" s="96" t="s">
        <v>2892</v>
      </c>
      <c r="K431" s="97" t="s">
        <v>2700</v>
      </c>
      <c r="L431" s="100" t="s">
        <v>123</v>
      </c>
      <c r="M431" s="933"/>
      <c r="N431" s="94" t="s">
        <v>2698</v>
      </c>
      <c r="O431" s="96" t="s">
        <v>2891</v>
      </c>
      <c r="P431" s="97" t="s">
        <v>2700</v>
      </c>
    </row>
    <row r="432" spans="1:16" ht="33">
      <c r="A432" s="957"/>
      <c r="B432" s="962" t="s">
        <v>3271</v>
      </c>
      <c r="C432" s="927"/>
      <c r="D432" s="94" t="s">
        <v>2701</v>
      </c>
      <c r="E432" s="96" t="s">
        <v>2894</v>
      </c>
      <c r="F432" s="97" t="s">
        <v>3274</v>
      </c>
      <c r="G432" s="962" t="s">
        <v>3288</v>
      </c>
      <c r="H432" s="930"/>
      <c r="I432" s="94" t="s">
        <v>2701</v>
      </c>
      <c r="J432" s="96" t="s">
        <v>2893</v>
      </c>
      <c r="K432" s="97" t="s">
        <v>3303</v>
      </c>
      <c r="L432" s="962" t="s">
        <v>3306</v>
      </c>
      <c r="M432" s="933"/>
      <c r="N432" s="94" t="s">
        <v>2701</v>
      </c>
      <c r="O432" s="96" t="s">
        <v>2699</v>
      </c>
      <c r="P432" s="97" t="s">
        <v>3318</v>
      </c>
    </row>
    <row r="433" spans="1:16" ht="33">
      <c r="A433" s="957"/>
      <c r="B433" s="963"/>
      <c r="C433" s="927"/>
      <c r="D433" s="94" t="s">
        <v>1887</v>
      </c>
      <c r="E433" s="96" t="s">
        <v>2903</v>
      </c>
      <c r="F433" s="97" t="s">
        <v>3277</v>
      </c>
      <c r="G433" s="963"/>
      <c r="H433" s="930"/>
      <c r="I433" s="94" t="s">
        <v>1887</v>
      </c>
      <c r="J433" s="96" t="s">
        <v>2895</v>
      </c>
      <c r="K433" s="97" t="s">
        <v>3302</v>
      </c>
      <c r="L433" s="963"/>
      <c r="M433" s="933"/>
      <c r="N433" s="94" t="s">
        <v>1887</v>
      </c>
      <c r="O433" s="96" t="s">
        <v>2894</v>
      </c>
      <c r="P433" s="97" t="s">
        <v>3319</v>
      </c>
    </row>
    <row r="434" spans="1:16" ht="33.75" thickBot="1">
      <c r="A434" s="957"/>
      <c r="B434" s="964"/>
      <c r="C434" s="927"/>
      <c r="D434" s="94" t="s">
        <v>3136</v>
      </c>
      <c r="E434" s="96"/>
      <c r="F434" s="97" t="s">
        <v>3279</v>
      </c>
      <c r="G434" s="964"/>
      <c r="H434" s="930"/>
      <c r="I434" s="94" t="s">
        <v>3136</v>
      </c>
      <c r="J434" s="96" t="s">
        <v>2903</v>
      </c>
      <c r="K434" s="97" t="s">
        <v>3291</v>
      </c>
      <c r="L434" s="964"/>
      <c r="M434" s="933"/>
      <c r="N434" s="94" t="s">
        <v>3136</v>
      </c>
      <c r="O434" s="96" t="s">
        <v>2704</v>
      </c>
      <c r="P434" s="97" t="s">
        <v>3290</v>
      </c>
    </row>
    <row r="435" spans="1:16">
      <c r="A435" s="957"/>
      <c r="B435" s="945" t="s">
        <v>124</v>
      </c>
      <c r="C435" s="927"/>
      <c r="D435" s="94"/>
      <c r="E435" s="96"/>
      <c r="F435" s="97"/>
      <c r="G435" s="945" t="s">
        <v>124</v>
      </c>
      <c r="H435" s="930"/>
      <c r="I435" s="94" t="s">
        <v>2705</v>
      </c>
      <c r="J435" s="96" t="s">
        <v>2916</v>
      </c>
      <c r="K435" s="97" t="s">
        <v>3298</v>
      </c>
      <c r="L435" s="945" t="s">
        <v>124</v>
      </c>
      <c r="M435" s="933"/>
      <c r="N435" s="94"/>
      <c r="O435" s="96"/>
      <c r="P435" s="97"/>
    </row>
    <row r="436" spans="1:16" ht="17.25" thickBot="1">
      <c r="A436" s="957"/>
      <c r="B436" s="946"/>
      <c r="C436" s="927"/>
      <c r="D436" s="94"/>
      <c r="E436" s="96"/>
      <c r="F436" s="97"/>
      <c r="G436" s="946"/>
      <c r="H436" s="930"/>
      <c r="I436" s="94"/>
      <c r="J436" s="96"/>
      <c r="K436" s="97"/>
      <c r="L436" s="946"/>
      <c r="M436" s="933"/>
      <c r="N436" s="94"/>
      <c r="O436" s="96"/>
      <c r="P436" s="93"/>
    </row>
    <row r="437" spans="1:16" ht="17.25" thickTop="1">
      <c r="A437" s="957"/>
      <c r="B437" s="960" t="s">
        <v>125</v>
      </c>
      <c r="C437" s="927"/>
      <c r="D437" s="94"/>
      <c r="E437" s="96"/>
      <c r="F437" s="93"/>
      <c r="G437" s="960" t="s">
        <v>125</v>
      </c>
      <c r="H437" s="930"/>
      <c r="I437" s="94"/>
      <c r="J437" s="96"/>
      <c r="K437" s="93"/>
      <c r="L437" s="960" t="s">
        <v>125</v>
      </c>
      <c r="M437" s="933"/>
      <c r="N437" s="94"/>
      <c r="O437" s="96"/>
      <c r="P437" s="97"/>
    </row>
    <row r="438" spans="1:16" ht="17.25" thickBot="1">
      <c r="A438" s="957"/>
      <c r="B438" s="943"/>
      <c r="C438" s="927"/>
      <c r="D438" s="94"/>
      <c r="E438" s="96"/>
      <c r="F438" s="93"/>
      <c r="G438" s="943"/>
      <c r="H438" s="930"/>
      <c r="I438" s="94"/>
      <c r="J438" s="96"/>
      <c r="K438" s="93"/>
      <c r="L438" s="943"/>
      <c r="M438" s="933"/>
      <c r="N438" s="94"/>
      <c r="O438" s="96"/>
      <c r="P438" s="101"/>
    </row>
    <row r="439" spans="1:16">
      <c r="A439" s="957"/>
      <c r="B439" s="953">
        <v>4</v>
      </c>
      <c r="C439" s="927"/>
      <c r="D439" s="94"/>
      <c r="E439" s="96"/>
      <c r="F439" s="97"/>
      <c r="G439" s="953">
        <v>4</v>
      </c>
      <c r="H439" s="930"/>
      <c r="I439" s="94"/>
      <c r="J439" s="96"/>
      <c r="K439" s="97"/>
      <c r="L439" s="953">
        <v>2</v>
      </c>
      <c r="M439" s="933"/>
      <c r="N439" s="94"/>
      <c r="O439" s="96"/>
      <c r="P439" s="103"/>
    </row>
    <row r="440" spans="1:16" ht="17.25" thickBot="1">
      <c r="A440" s="957"/>
      <c r="B440" s="961"/>
      <c r="C440" s="927"/>
      <c r="D440" s="94"/>
      <c r="E440" s="96"/>
      <c r="F440" s="97"/>
      <c r="G440" s="961"/>
      <c r="H440" s="930"/>
      <c r="I440" s="94"/>
      <c r="J440" s="96"/>
      <c r="K440" s="97"/>
      <c r="L440" s="961"/>
      <c r="M440" s="933"/>
      <c r="N440" s="94"/>
      <c r="O440" s="96"/>
      <c r="P440" s="104"/>
    </row>
    <row r="441" spans="1:16">
      <c r="A441" s="957"/>
      <c r="B441" s="942" t="s">
        <v>126</v>
      </c>
      <c r="C441" s="927"/>
      <c r="D441" s="94"/>
      <c r="E441" s="96"/>
      <c r="F441" s="93"/>
      <c r="G441" s="942" t="s">
        <v>126</v>
      </c>
      <c r="H441" s="930"/>
      <c r="I441" s="94"/>
      <c r="J441" s="96"/>
      <c r="K441" s="93"/>
      <c r="L441" s="942" t="s">
        <v>126</v>
      </c>
      <c r="M441" s="933"/>
      <c r="N441" s="94"/>
      <c r="O441" s="96"/>
      <c r="P441" s="99"/>
    </row>
    <row r="442" spans="1:16" ht="17.25" thickBot="1">
      <c r="A442" s="957"/>
      <c r="B442" s="943"/>
      <c r="C442" s="927"/>
      <c r="D442" s="94"/>
      <c r="E442" s="96"/>
      <c r="F442" s="101"/>
      <c r="G442" s="943"/>
      <c r="H442" s="930"/>
      <c r="I442" s="94"/>
      <c r="J442" s="96"/>
      <c r="K442" s="101"/>
      <c r="L442" s="943"/>
      <c r="M442" s="933"/>
      <c r="N442" s="94"/>
      <c r="O442" s="96"/>
      <c r="P442" s="104"/>
    </row>
    <row r="443" spans="1:16">
      <c r="A443" s="957"/>
      <c r="B443" s="953">
        <v>4</v>
      </c>
      <c r="C443" s="927"/>
      <c r="D443" s="94"/>
      <c r="E443" s="96"/>
      <c r="F443" s="102"/>
      <c r="G443" s="953">
        <v>4</v>
      </c>
      <c r="H443" s="930"/>
      <c r="I443" s="94"/>
      <c r="J443" s="96"/>
      <c r="K443" s="103"/>
      <c r="L443" s="953">
        <v>2</v>
      </c>
      <c r="M443" s="933"/>
      <c r="N443" s="94"/>
      <c r="O443" s="96"/>
      <c r="P443" s="93"/>
    </row>
    <row r="444" spans="1:16" ht="17.25" thickBot="1">
      <c r="A444" s="957"/>
      <c r="B444" s="954"/>
      <c r="C444" s="927"/>
      <c r="D444" s="94"/>
      <c r="E444" s="96"/>
      <c r="F444" s="99"/>
      <c r="G444" s="954"/>
      <c r="H444" s="930"/>
      <c r="I444" s="94"/>
      <c r="J444" s="96"/>
      <c r="K444" s="104"/>
      <c r="L444" s="954"/>
      <c r="M444" s="933"/>
      <c r="N444" s="94"/>
      <c r="O444" s="96"/>
      <c r="P444" s="97"/>
    </row>
    <row r="445" spans="1:16">
      <c r="A445" s="957"/>
      <c r="B445" s="952" t="s">
        <v>127</v>
      </c>
      <c r="C445" s="927"/>
      <c r="D445" s="94"/>
      <c r="E445" s="96"/>
      <c r="F445" s="103"/>
      <c r="G445" s="952" t="s">
        <v>127</v>
      </c>
      <c r="H445" s="930"/>
      <c r="I445" s="94"/>
      <c r="J445" s="96"/>
      <c r="K445" s="104"/>
      <c r="L445" s="952" t="s">
        <v>127</v>
      </c>
      <c r="M445" s="933"/>
      <c r="N445" s="94"/>
      <c r="O445" s="114"/>
      <c r="P445" s="97"/>
    </row>
    <row r="446" spans="1:16" ht="17.25" thickBot="1">
      <c r="A446" s="957"/>
      <c r="B446" s="943"/>
      <c r="C446" s="927"/>
      <c r="D446" s="94"/>
      <c r="E446" s="96"/>
      <c r="F446" s="104"/>
      <c r="G446" s="943"/>
      <c r="H446" s="930"/>
      <c r="I446" s="94"/>
      <c r="J446" s="96"/>
      <c r="K446" s="99"/>
      <c r="L446" s="943"/>
      <c r="M446" s="933"/>
      <c r="N446" s="113"/>
      <c r="O446" s="96"/>
      <c r="P446" s="112"/>
    </row>
    <row r="447" spans="1:16">
      <c r="A447" s="957"/>
      <c r="B447" s="953">
        <v>26</v>
      </c>
      <c r="C447" s="927"/>
      <c r="D447" s="94"/>
      <c r="E447" s="96"/>
      <c r="F447" s="104"/>
      <c r="G447" s="965" t="s">
        <v>3292</v>
      </c>
      <c r="H447" s="930"/>
      <c r="I447" s="94"/>
      <c r="J447" s="96"/>
      <c r="K447" s="104"/>
      <c r="L447" s="953">
        <v>11</v>
      </c>
      <c r="M447" s="933"/>
      <c r="N447" s="113"/>
      <c r="O447" s="114"/>
      <c r="P447" s="97"/>
    </row>
    <row r="448" spans="1:16" ht="17.25" thickBot="1">
      <c r="A448" s="957"/>
      <c r="B448" s="954"/>
      <c r="C448" s="927"/>
      <c r="D448" s="94"/>
      <c r="E448" s="96"/>
      <c r="F448" s="99"/>
      <c r="G448" s="954"/>
      <c r="H448" s="930"/>
      <c r="I448" s="94"/>
      <c r="J448" s="96"/>
      <c r="K448" s="93"/>
      <c r="L448" s="954"/>
      <c r="M448" s="933"/>
      <c r="N448" s="94"/>
      <c r="O448" s="114"/>
      <c r="P448" s="104"/>
    </row>
    <row r="449" spans="1:16">
      <c r="A449" s="957"/>
      <c r="B449" s="952" t="s">
        <v>128</v>
      </c>
      <c r="C449" s="927"/>
      <c r="D449" s="94"/>
      <c r="E449" s="96"/>
      <c r="F449" s="104"/>
      <c r="G449" s="952" t="s">
        <v>128</v>
      </c>
      <c r="H449" s="930"/>
      <c r="I449" s="94"/>
      <c r="J449" s="96"/>
      <c r="K449" s="97"/>
      <c r="L449" s="952" t="s">
        <v>128</v>
      </c>
      <c r="M449" s="933"/>
      <c r="N449" s="94"/>
      <c r="O449" s="96"/>
      <c r="P449" s="97"/>
    </row>
    <row r="450" spans="1:16" ht="17.25" thickBot="1">
      <c r="A450" s="957"/>
      <c r="B450" s="943"/>
      <c r="C450" s="927"/>
      <c r="D450" s="94"/>
      <c r="E450" s="96"/>
      <c r="F450" s="93"/>
      <c r="G450" s="943"/>
      <c r="H450" s="930"/>
      <c r="I450" s="94"/>
      <c r="J450" s="114"/>
      <c r="K450" s="97"/>
      <c r="L450" s="943"/>
      <c r="M450" s="933"/>
      <c r="N450" s="113"/>
      <c r="O450" s="114"/>
      <c r="P450" s="97"/>
    </row>
    <row r="451" spans="1:16">
      <c r="A451" s="957"/>
      <c r="B451" s="953">
        <v>25</v>
      </c>
      <c r="C451" s="927"/>
      <c r="D451" s="94"/>
      <c r="E451" s="96"/>
      <c r="F451" s="97"/>
      <c r="G451" s="965" t="s">
        <v>3292</v>
      </c>
      <c r="H451" s="930"/>
      <c r="I451" s="94"/>
      <c r="J451" s="96"/>
      <c r="K451" s="97"/>
      <c r="L451" s="953">
        <v>11</v>
      </c>
      <c r="M451" s="933"/>
      <c r="N451" s="113"/>
      <c r="O451" s="114"/>
      <c r="P451" s="97"/>
    </row>
    <row r="452" spans="1:16" ht="17.25" thickBot="1">
      <c r="A452" s="957"/>
      <c r="B452" s="954"/>
      <c r="C452" s="927"/>
      <c r="D452" s="94"/>
      <c r="E452" s="96"/>
      <c r="F452" s="93"/>
      <c r="G452" s="954"/>
      <c r="H452" s="930"/>
      <c r="I452" s="94"/>
      <c r="J452" s="114"/>
      <c r="K452" s="97"/>
      <c r="L452" s="954"/>
      <c r="M452" s="933"/>
      <c r="N452" s="94"/>
      <c r="O452" s="114"/>
      <c r="P452" s="97"/>
    </row>
    <row r="453" spans="1:16">
      <c r="A453" s="957"/>
      <c r="B453" s="942" t="s">
        <v>129</v>
      </c>
      <c r="C453" s="927"/>
      <c r="D453" s="94"/>
      <c r="E453" s="96"/>
      <c r="F453" s="93"/>
      <c r="G453" s="942" t="s">
        <v>129</v>
      </c>
      <c r="H453" s="930"/>
      <c r="I453" s="94"/>
      <c r="J453" s="114"/>
      <c r="K453" s="97"/>
      <c r="L453" s="942" t="s">
        <v>129</v>
      </c>
      <c r="M453" s="933"/>
      <c r="N453" s="113"/>
      <c r="O453" s="114"/>
      <c r="P453" s="97"/>
    </row>
    <row r="454" spans="1:16" ht="17.25" thickBot="1">
      <c r="A454" s="957"/>
      <c r="B454" s="943"/>
      <c r="C454" s="927"/>
      <c r="D454" s="94"/>
      <c r="E454" s="96"/>
      <c r="F454" s="93"/>
      <c r="G454" s="943"/>
      <c r="H454" s="930"/>
      <c r="I454" s="94"/>
      <c r="J454" s="114"/>
      <c r="K454" s="97"/>
      <c r="L454" s="943"/>
      <c r="M454" s="933"/>
      <c r="N454" s="94"/>
      <c r="O454" s="114"/>
      <c r="P454" s="97"/>
    </row>
    <row r="455" spans="1:16">
      <c r="A455" s="957"/>
      <c r="B455" s="106" t="s">
        <v>3193</v>
      </c>
      <c r="C455" s="927"/>
      <c r="D455" s="94"/>
      <c r="E455" s="96"/>
      <c r="F455" s="97"/>
      <c r="G455" s="106" t="s">
        <v>2781</v>
      </c>
      <c r="H455" s="930"/>
      <c r="I455" s="94"/>
      <c r="J455" s="96"/>
      <c r="K455" s="112"/>
      <c r="L455" s="106" t="s">
        <v>2814</v>
      </c>
      <c r="M455" s="933"/>
      <c r="N455" s="113"/>
      <c r="O455" s="96"/>
      <c r="P455" s="112"/>
    </row>
    <row r="456" spans="1:16">
      <c r="A456" s="957"/>
      <c r="B456" s="107" t="s">
        <v>3272</v>
      </c>
      <c r="C456" s="927"/>
      <c r="D456" s="94"/>
      <c r="E456" s="96"/>
      <c r="F456" s="93"/>
      <c r="G456" s="107"/>
      <c r="H456" s="930"/>
      <c r="I456" s="94"/>
      <c r="J456" s="96"/>
      <c r="K456" s="97"/>
      <c r="L456" s="107"/>
      <c r="M456" s="933"/>
      <c r="N456" s="113"/>
      <c r="O456" s="114"/>
      <c r="P456" s="97"/>
    </row>
    <row r="457" spans="1:16">
      <c r="A457" s="957"/>
      <c r="B457" s="109"/>
      <c r="C457" s="927"/>
      <c r="D457" s="94"/>
      <c r="E457" s="96"/>
      <c r="F457" s="97"/>
      <c r="G457" s="109"/>
      <c r="H457" s="930"/>
      <c r="I457" s="113"/>
      <c r="J457" s="114"/>
      <c r="K457" s="97"/>
      <c r="L457" s="109"/>
      <c r="M457" s="933"/>
      <c r="N457" s="113"/>
      <c r="O457" s="114"/>
      <c r="P457" s="97"/>
    </row>
    <row r="458" spans="1:16" ht="17.25" thickBot="1">
      <c r="A458" s="957"/>
      <c r="B458" s="110"/>
      <c r="C458" s="940"/>
      <c r="D458" s="115"/>
      <c r="E458" s="116"/>
      <c r="F458" s="117"/>
      <c r="G458" s="110"/>
      <c r="H458" s="930"/>
      <c r="I458" s="115"/>
      <c r="J458" s="116"/>
      <c r="K458" s="117"/>
      <c r="L458" s="110"/>
      <c r="M458" s="933"/>
      <c r="N458" s="115"/>
      <c r="O458" s="116"/>
      <c r="P458" s="117"/>
    </row>
    <row r="459" spans="1:16">
      <c r="A459" s="944" t="str">
        <f>TEXT(A417,"AAAA")</f>
        <v>星期五</v>
      </c>
      <c r="B459" s="109"/>
      <c r="C459" s="926" t="s">
        <v>665</v>
      </c>
      <c r="D459" s="118"/>
      <c r="E459" s="119" t="s">
        <v>137</v>
      </c>
      <c r="F459" s="97" t="s">
        <v>3171</v>
      </c>
      <c r="G459" s="109"/>
      <c r="H459" s="929" t="s">
        <v>130</v>
      </c>
      <c r="I459" s="118"/>
      <c r="J459" s="119" t="s">
        <v>137</v>
      </c>
      <c r="K459" s="97" t="s">
        <v>3015</v>
      </c>
      <c r="L459" s="109"/>
      <c r="M459" s="932" t="s">
        <v>130</v>
      </c>
      <c r="N459" s="118"/>
      <c r="O459" s="119" t="s">
        <v>137</v>
      </c>
      <c r="P459" s="97" t="s">
        <v>3308</v>
      </c>
    </row>
    <row r="460" spans="1:16">
      <c r="A460" s="944"/>
      <c r="B460" s="110"/>
      <c r="C460" s="927"/>
      <c r="D460" s="120"/>
      <c r="E460" s="96" t="s">
        <v>195</v>
      </c>
      <c r="F460" s="97" t="s">
        <v>3197</v>
      </c>
      <c r="G460" s="110"/>
      <c r="H460" s="930"/>
      <c r="I460" s="94"/>
      <c r="J460" s="96" t="s">
        <v>195</v>
      </c>
      <c r="K460" s="97" t="s">
        <v>3016</v>
      </c>
      <c r="L460" s="110"/>
      <c r="M460" s="933"/>
      <c r="N460" s="94"/>
      <c r="O460" s="96" t="s">
        <v>195</v>
      </c>
      <c r="P460" s="97" t="s">
        <v>3309</v>
      </c>
    </row>
    <row r="461" spans="1:16">
      <c r="A461" s="944"/>
      <c r="B461" s="109"/>
      <c r="C461" s="927"/>
      <c r="D461" s="120"/>
      <c r="E461" s="96" t="s">
        <v>146</v>
      </c>
      <c r="F461" s="97" t="s">
        <v>3198</v>
      </c>
      <c r="G461" s="109"/>
      <c r="H461" s="930"/>
      <c r="I461" s="94"/>
      <c r="J461" s="96" t="s">
        <v>146</v>
      </c>
      <c r="K461" s="97" t="s">
        <v>3294</v>
      </c>
      <c r="L461" s="109"/>
      <c r="M461" s="933"/>
      <c r="N461" s="94"/>
      <c r="O461" s="96" t="s">
        <v>146</v>
      </c>
      <c r="P461" s="97" t="s">
        <v>3310</v>
      </c>
    </row>
    <row r="462" spans="1:16">
      <c r="A462" s="944"/>
      <c r="B462" s="110"/>
      <c r="C462" s="927"/>
      <c r="D462" s="120"/>
      <c r="E462" s="96" t="s">
        <v>238</v>
      </c>
      <c r="F462" s="97" t="s">
        <v>3199</v>
      </c>
      <c r="G462" s="110"/>
      <c r="H462" s="930"/>
      <c r="I462" s="94"/>
      <c r="J462" s="96" t="s">
        <v>238</v>
      </c>
      <c r="K462" s="97" t="s">
        <v>3293</v>
      </c>
      <c r="L462" s="110"/>
      <c r="M462" s="933"/>
      <c r="N462" s="94"/>
      <c r="O462" s="96" t="s">
        <v>1891</v>
      </c>
      <c r="P462" s="97" t="s">
        <v>3320</v>
      </c>
    </row>
    <row r="463" spans="1:16">
      <c r="A463" s="944"/>
      <c r="B463" s="109"/>
      <c r="C463" s="927"/>
      <c r="D463" s="120"/>
      <c r="E463" s="96" t="s">
        <v>196</v>
      </c>
      <c r="F463" s="97" t="s">
        <v>3200</v>
      </c>
      <c r="G463" s="109"/>
      <c r="H463" s="930"/>
      <c r="I463" s="94"/>
      <c r="J463" s="96" t="s">
        <v>196</v>
      </c>
      <c r="K463" s="97" t="s">
        <v>3019</v>
      </c>
      <c r="L463" s="109"/>
      <c r="M463" s="933"/>
      <c r="N463" s="94"/>
      <c r="O463" s="96" t="s">
        <v>196</v>
      </c>
      <c r="P463" s="97" t="s">
        <v>2900</v>
      </c>
    </row>
    <row r="464" spans="1:16">
      <c r="A464" s="944"/>
      <c r="B464" s="110"/>
      <c r="C464" s="927"/>
      <c r="D464" s="120"/>
      <c r="E464" s="96" t="s">
        <v>1567</v>
      </c>
      <c r="F464" s="97" t="s">
        <v>2707</v>
      </c>
      <c r="G464" s="110"/>
      <c r="H464" s="930"/>
      <c r="I464" s="94"/>
      <c r="J464" s="96" t="s">
        <v>1567</v>
      </c>
      <c r="K464" s="97" t="s">
        <v>2707</v>
      </c>
      <c r="L464" s="110"/>
      <c r="M464" s="933"/>
      <c r="N464" s="94"/>
      <c r="O464" s="96" t="s">
        <v>1567</v>
      </c>
      <c r="P464" s="97" t="s">
        <v>2707</v>
      </c>
    </row>
    <row r="465" spans="1:16">
      <c r="A465" s="944"/>
      <c r="B465" s="109"/>
      <c r="C465" s="927"/>
      <c r="D465" s="120"/>
      <c r="E465" s="96" t="s">
        <v>2685</v>
      </c>
      <c r="F465" s="97" t="s">
        <v>2761</v>
      </c>
      <c r="G465" s="109"/>
      <c r="H465" s="930"/>
      <c r="I465" s="94"/>
      <c r="J465" s="96" t="s">
        <v>2685</v>
      </c>
      <c r="K465" s="97" t="s">
        <v>2761</v>
      </c>
      <c r="L465" s="109"/>
      <c r="M465" s="933"/>
      <c r="N465" s="94"/>
      <c r="O465" s="96" t="s">
        <v>2685</v>
      </c>
      <c r="P465" s="97" t="s">
        <v>2761</v>
      </c>
    </row>
    <row r="466" spans="1:16">
      <c r="A466" s="944"/>
      <c r="B466" s="110"/>
      <c r="C466" s="927"/>
      <c r="D466" s="94"/>
      <c r="E466" s="96"/>
      <c r="F466" s="97"/>
      <c r="G466" s="110"/>
      <c r="H466" s="930"/>
      <c r="I466" s="94"/>
      <c r="J466" s="96"/>
      <c r="K466" s="97"/>
      <c r="L466" s="110"/>
      <c r="M466" s="933"/>
      <c r="N466" s="94"/>
      <c r="O466" s="96"/>
      <c r="P466" s="97"/>
    </row>
    <row r="467" spans="1:16">
      <c r="A467" s="944"/>
      <c r="B467" s="107"/>
      <c r="C467" s="927"/>
      <c r="D467" s="113"/>
      <c r="E467" s="114"/>
      <c r="F467" s="104"/>
      <c r="G467" s="107"/>
      <c r="H467" s="930"/>
      <c r="I467" s="113"/>
      <c r="J467" s="114"/>
      <c r="K467" s="97"/>
      <c r="L467" s="107"/>
      <c r="M467" s="933"/>
      <c r="N467" s="113"/>
      <c r="O467" s="114"/>
      <c r="P467" s="97"/>
    </row>
    <row r="468" spans="1:16" ht="17.25" thickBot="1">
      <c r="A468" s="944"/>
      <c r="B468" s="107"/>
      <c r="C468" s="940"/>
      <c r="D468" s="122" t="s">
        <v>132</v>
      </c>
      <c r="E468" s="123" t="s">
        <v>133</v>
      </c>
      <c r="F468" s="124"/>
      <c r="G468" s="107"/>
      <c r="H468" s="941"/>
      <c r="I468" s="122" t="s">
        <v>132</v>
      </c>
      <c r="J468" s="123" t="s">
        <v>133</v>
      </c>
      <c r="K468" s="97"/>
      <c r="L468" s="107"/>
      <c r="M468" s="939"/>
      <c r="N468" s="122" t="s">
        <v>132</v>
      </c>
      <c r="O468" s="123" t="s">
        <v>133</v>
      </c>
      <c r="P468" s="97"/>
    </row>
    <row r="469" spans="1:16">
      <c r="A469" s="105"/>
      <c r="B469" s="109"/>
      <c r="C469" s="926" t="s">
        <v>666</v>
      </c>
      <c r="D469" s="118"/>
      <c r="E469" s="119" t="s">
        <v>137</v>
      </c>
      <c r="F469" s="125" t="s">
        <v>2762</v>
      </c>
      <c r="G469" s="109"/>
      <c r="H469" s="929" t="s">
        <v>134</v>
      </c>
      <c r="I469" s="118"/>
      <c r="J469" s="119" t="s">
        <v>137</v>
      </c>
      <c r="K469" s="125" t="s">
        <v>2762</v>
      </c>
      <c r="L469" s="109"/>
      <c r="M469" s="932" t="s">
        <v>134</v>
      </c>
      <c r="N469" s="118"/>
      <c r="O469" s="119" t="s">
        <v>137</v>
      </c>
      <c r="P469" s="125" t="s">
        <v>2762</v>
      </c>
    </row>
    <row r="470" spans="1:16">
      <c r="A470" s="105"/>
      <c r="B470" s="110"/>
      <c r="C470" s="927"/>
      <c r="D470" s="94"/>
      <c r="E470" s="96" t="s">
        <v>195</v>
      </c>
      <c r="F470" s="97" t="s">
        <v>3179</v>
      </c>
      <c r="G470" s="110"/>
      <c r="H470" s="930"/>
      <c r="I470" s="94"/>
      <c r="J470" s="96" t="s">
        <v>195</v>
      </c>
      <c r="K470" s="97" t="s">
        <v>2763</v>
      </c>
      <c r="L470" s="110"/>
      <c r="M470" s="933"/>
      <c r="N470" s="94"/>
      <c r="O470" s="96" t="s">
        <v>195</v>
      </c>
      <c r="P470" s="97" t="s">
        <v>2763</v>
      </c>
    </row>
    <row r="471" spans="1:16">
      <c r="A471" s="105"/>
      <c r="B471" s="126"/>
      <c r="C471" s="927"/>
      <c r="D471" s="94"/>
      <c r="E471" s="96" t="s">
        <v>146</v>
      </c>
      <c r="F471" s="97" t="s">
        <v>3150</v>
      </c>
      <c r="G471" s="126"/>
      <c r="H471" s="930"/>
      <c r="I471" s="94"/>
      <c r="J471" s="96" t="s">
        <v>146</v>
      </c>
      <c r="K471" s="97" t="s">
        <v>3218</v>
      </c>
      <c r="L471" s="126"/>
      <c r="M471" s="933"/>
      <c r="N471" s="94"/>
      <c r="O471" s="96" t="s">
        <v>146</v>
      </c>
      <c r="P471" s="128" t="s">
        <v>3217</v>
      </c>
    </row>
    <row r="472" spans="1:16" ht="33">
      <c r="A472" s="105"/>
      <c r="B472" s="107"/>
      <c r="C472" s="927"/>
      <c r="D472" s="94"/>
      <c r="E472" s="96" t="s">
        <v>238</v>
      </c>
      <c r="F472" s="97" t="s">
        <v>3125</v>
      </c>
      <c r="G472" s="107"/>
      <c r="H472" s="930"/>
      <c r="I472" s="94"/>
      <c r="J472" s="96" t="s">
        <v>238</v>
      </c>
      <c r="K472" s="97" t="s">
        <v>3126</v>
      </c>
      <c r="L472" s="107"/>
      <c r="M472" s="933"/>
      <c r="N472" s="94"/>
      <c r="O472" s="96" t="s">
        <v>238</v>
      </c>
      <c r="P472" s="216" t="s">
        <v>3125</v>
      </c>
    </row>
    <row r="473" spans="1:16">
      <c r="A473" s="105"/>
      <c r="B473" s="109"/>
      <c r="C473" s="927"/>
      <c r="D473" s="94"/>
      <c r="E473" s="96" t="s">
        <v>196</v>
      </c>
      <c r="F473" s="97" t="s">
        <v>2766</v>
      </c>
      <c r="G473" s="109"/>
      <c r="H473" s="930"/>
      <c r="I473" s="94"/>
      <c r="J473" s="96" t="s">
        <v>196</v>
      </c>
      <c r="K473" s="97" t="s">
        <v>2766</v>
      </c>
      <c r="L473" s="109"/>
      <c r="M473" s="933"/>
      <c r="N473" s="94"/>
      <c r="O473" s="96" t="s">
        <v>196</v>
      </c>
      <c r="P473" s="97" t="s">
        <v>2766</v>
      </c>
    </row>
    <row r="474" spans="1:16">
      <c r="A474" s="105"/>
      <c r="B474" s="110"/>
      <c r="C474" s="927"/>
      <c r="D474" s="94"/>
      <c r="E474" s="96"/>
      <c r="F474" s="127"/>
      <c r="G474" s="110"/>
      <c r="H474" s="930"/>
      <c r="I474" s="94"/>
      <c r="J474" s="96"/>
      <c r="K474" s="127"/>
      <c r="L474" s="110"/>
      <c r="M474" s="933"/>
      <c r="N474" s="94"/>
      <c r="O474" s="96"/>
      <c r="P474" s="127"/>
    </row>
    <row r="475" spans="1:16">
      <c r="A475" s="105"/>
      <c r="B475" s="109"/>
      <c r="C475" s="927"/>
      <c r="D475" s="94"/>
      <c r="E475" s="96"/>
      <c r="F475" s="128"/>
      <c r="G475" s="109"/>
      <c r="H475" s="930"/>
      <c r="I475" s="94"/>
      <c r="J475" s="96"/>
      <c r="K475" s="128"/>
      <c r="L475" s="109"/>
      <c r="M475" s="933"/>
      <c r="N475" s="94"/>
      <c r="O475" s="96"/>
      <c r="P475" s="128"/>
    </row>
    <row r="476" spans="1:16">
      <c r="A476" s="105"/>
      <c r="B476" s="110"/>
      <c r="C476" s="927"/>
      <c r="D476" s="217"/>
      <c r="E476" s="114"/>
      <c r="F476" s="216"/>
      <c r="G476" s="110"/>
      <c r="H476" s="930"/>
      <c r="I476" s="113"/>
      <c r="J476" s="114"/>
      <c r="K476" s="216"/>
      <c r="L476" s="110"/>
      <c r="M476" s="933"/>
      <c r="N476" s="113"/>
      <c r="O476" s="114"/>
      <c r="P476" s="216"/>
    </row>
    <row r="477" spans="1:16">
      <c r="A477" s="105"/>
      <c r="B477" s="109"/>
      <c r="C477" s="927"/>
      <c r="D477" s="217"/>
      <c r="E477" s="114"/>
      <c r="F477" s="216"/>
      <c r="G477" s="109"/>
      <c r="H477" s="930"/>
      <c r="I477" s="113"/>
      <c r="J477" s="114"/>
      <c r="K477" s="216"/>
      <c r="L477" s="109"/>
      <c r="M477" s="933"/>
      <c r="N477" s="113"/>
      <c r="O477" s="114"/>
      <c r="P477" s="216"/>
    </row>
    <row r="478" spans="1:16" ht="17.25" thickBot="1">
      <c r="A478" s="105"/>
      <c r="B478" s="110"/>
      <c r="C478" s="940"/>
      <c r="D478" s="129"/>
      <c r="E478" s="130"/>
      <c r="F478" s="104"/>
      <c r="G478" s="110"/>
      <c r="H478" s="941"/>
      <c r="I478" s="113"/>
      <c r="J478" s="130"/>
      <c r="K478" s="104"/>
      <c r="L478" s="110"/>
      <c r="M478" s="939"/>
      <c r="N478" s="113"/>
      <c r="O478" s="131"/>
      <c r="P478" s="127"/>
    </row>
    <row r="479" spans="1:16">
      <c r="A479" s="132"/>
      <c r="B479" s="109"/>
      <c r="C479" s="926" t="s">
        <v>667</v>
      </c>
      <c r="D479" s="118" t="s">
        <v>136</v>
      </c>
      <c r="E479" s="133" t="s">
        <v>137</v>
      </c>
      <c r="F479" s="125" t="s">
        <v>3281</v>
      </c>
      <c r="G479" s="109"/>
      <c r="H479" s="929" t="s">
        <v>135</v>
      </c>
      <c r="I479" s="118" t="s">
        <v>136</v>
      </c>
      <c r="J479" s="133" t="s">
        <v>137</v>
      </c>
      <c r="K479" s="125" t="s">
        <v>3304</v>
      </c>
      <c r="L479" s="109"/>
      <c r="M479" s="932" t="s">
        <v>135</v>
      </c>
      <c r="N479" s="118" t="s">
        <v>136</v>
      </c>
      <c r="O479" s="133" t="s">
        <v>137</v>
      </c>
      <c r="P479" s="125" t="s">
        <v>3307</v>
      </c>
    </row>
    <row r="480" spans="1:16">
      <c r="A480" s="132"/>
      <c r="B480" s="110"/>
      <c r="C480" s="927"/>
      <c r="D480" s="94" t="s">
        <v>141</v>
      </c>
      <c r="E480" s="96" t="s">
        <v>195</v>
      </c>
      <c r="F480" s="134" t="s">
        <v>2991</v>
      </c>
      <c r="G480" s="110"/>
      <c r="H480" s="930"/>
      <c r="I480" s="94" t="s">
        <v>141</v>
      </c>
      <c r="J480" s="96" t="s">
        <v>195</v>
      </c>
      <c r="K480" s="134" t="s">
        <v>2992</v>
      </c>
      <c r="L480" s="110"/>
      <c r="M480" s="933"/>
      <c r="N480" s="94" t="s">
        <v>141</v>
      </c>
      <c r="O480" s="96" t="s">
        <v>195</v>
      </c>
      <c r="P480" s="134" t="s">
        <v>2991</v>
      </c>
    </row>
    <row r="481" spans="1:16">
      <c r="A481" s="132"/>
      <c r="B481" s="135"/>
      <c r="C481" s="927"/>
      <c r="D481" s="94" t="s">
        <v>145</v>
      </c>
      <c r="E481" s="96" t="s">
        <v>146</v>
      </c>
      <c r="F481" s="97" t="s">
        <v>2770</v>
      </c>
      <c r="G481" s="135"/>
      <c r="H481" s="930"/>
      <c r="I481" s="94" t="s">
        <v>145</v>
      </c>
      <c r="J481" s="96" t="s">
        <v>146</v>
      </c>
      <c r="K481" s="97" t="s">
        <v>2770</v>
      </c>
      <c r="L481" s="135"/>
      <c r="M481" s="933"/>
      <c r="N481" s="94" t="s">
        <v>145</v>
      </c>
      <c r="O481" s="96" t="s">
        <v>146</v>
      </c>
      <c r="P481" s="97" t="s">
        <v>2770</v>
      </c>
    </row>
    <row r="482" spans="1:16">
      <c r="A482" s="132"/>
      <c r="B482" s="110"/>
      <c r="C482" s="927"/>
      <c r="D482" s="94" t="s">
        <v>147</v>
      </c>
      <c r="E482" s="96" t="s">
        <v>238</v>
      </c>
      <c r="F482" s="104" t="s">
        <v>2771</v>
      </c>
      <c r="G482" s="110"/>
      <c r="H482" s="930"/>
      <c r="I482" s="94" t="s">
        <v>147</v>
      </c>
      <c r="J482" s="96" t="s">
        <v>238</v>
      </c>
      <c r="K482" s="104" t="s">
        <v>2771</v>
      </c>
      <c r="L482" s="110"/>
      <c r="M482" s="933"/>
      <c r="N482" s="94" t="s">
        <v>147</v>
      </c>
      <c r="O482" s="96" t="s">
        <v>238</v>
      </c>
      <c r="P482" s="104" t="s">
        <v>2771</v>
      </c>
    </row>
    <row r="483" spans="1:16">
      <c r="A483" s="132"/>
      <c r="B483" s="135"/>
      <c r="C483" s="927"/>
      <c r="D483" s="94" t="s">
        <v>1568</v>
      </c>
      <c r="E483" s="114" t="s">
        <v>196</v>
      </c>
      <c r="F483" s="136" t="s">
        <v>3280</v>
      </c>
      <c r="G483" s="135"/>
      <c r="H483" s="930"/>
      <c r="I483" s="94" t="s">
        <v>1568</v>
      </c>
      <c r="J483" s="114" t="s">
        <v>196</v>
      </c>
      <c r="K483" s="136" t="s">
        <v>2772</v>
      </c>
      <c r="L483" s="135"/>
      <c r="M483" s="933"/>
      <c r="N483" s="94" t="s">
        <v>1568</v>
      </c>
      <c r="O483" s="114" t="s">
        <v>196</v>
      </c>
      <c r="P483" s="136" t="s">
        <v>2772</v>
      </c>
    </row>
    <row r="484" spans="1:16">
      <c r="A484" s="132"/>
      <c r="B484" s="110"/>
      <c r="C484" s="927"/>
      <c r="D484" s="94"/>
      <c r="E484" s="96"/>
      <c r="F484" s="97"/>
      <c r="G484" s="110"/>
      <c r="H484" s="930"/>
      <c r="I484" s="94"/>
      <c r="J484" s="96"/>
      <c r="K484" s="97"/>
      <c r="L484" s="110"/>
      <c r="M484" s="933"/>
      <c r="N484" s="94"/>
      <c r="O484" s="96"/>
      <c r="P484" s="97"/>
    </row>
    <row r="485" spans="1:16">
      <c r="A485" s="132"/>
      <c r="B485" s="135"/>
      <c r="C485" s="927"/>
      <c r="D485" s="94"/>
      <c r="E485" s="114"/>
      <c r="F485" s="136"/>
      <c r="G485" s="135"/>
      <c r="H485" s="930"/>
      <c r="I485" s="94"/>
      <c r="J485" s="114"/>
      <c r="K485" s="136"/>
      <c r="L485" s="135"/>
      <c r="M485" s="933"/>
      <c r="N485" s="94"/>
      <c r="O485" s="114"/>
      <c r="P485" s="136"/>
    </row>
    <row r="486" spans="1:16">
      <c r="A486" s="132"/>
      <c r="B486" s="110"/>
      <c r="C486" s="927"/>
      <c r="D486" s="94"/>
      <c r="E486" s="96"/>
      <c r="F486" s="97"/>
      <c r="G486" s="110"/>
      <c r="H486" s="930"/>
      <c r="I486" s="94"/>
      <c r="J486" s="96"/>
      <c r="K486" s="97"/>
      <c r="L486" s="110"/>
      <c r="M486" s="933"/>
      <c r="N486" s="94"/>
      <c r="O486" s="96"/>
      <c r="P486" s="97"/>
    </row>
    <row r="487" spans="1:16">
      <c r="A487" s="132"/>
      <c r="B487" s="135"/>
      <c r="C487" s="927"/>
      <c r="D487" s="94"/>
      <c r="E487" s="96"/>
      <c r="F487" s="97"/>
      <c r="G487" s="135"/>
      <c r="H487" s="930"/>
      <c r="I487" s="94"/>
      <c r="J487" s="96"/>
      <c r="K487" s="97"/>
      <c r="L487" s="135"/>
      <c r="M487" s="933"/>
      <c r="N487" s="94"/>
      <c r="O487" s="96"/>
      <c r="P487" s="97"/>
    </row>
    <row r="488" spans="1:16" ht="17.25" thickBot="1">
      <c r="A488" s="132"/>
      <c r="B488" s="110"/>
      <c r="C488" s="940"/>
      <c r="D488" s="115"/>
      <c r="E488" s="116"/>
      <c r="F488" s="117"/>
      <c r="G488" s="110"/>
      <c r="H488" s="941"/>
      <c r="I488" s="115"/>
      <c r="J488" s="130"/>
      <c r="K488" s="104"/>
      <c r="L488" s="110"/>
      <c r="M488" s="939"/>
      <c r="N488" s="115"/>
      <c r="O488" s="130"/>
      <c r="P488" s="104"/>
    </row>
    <row r="489" spans="1:16">
      <c r="A489" s="132"/>
      <c r="B489" s="135"/>
      <c r="C489" s="926" t="s">
        <v>668</v>
      </c>
      <c r="D489" s="137" t="s">
        <v>150</v>
      </c>
      <c r="E489" s="138"/>
      <c r="F489" s="139" t="s">
        <v>151</v>
      </c>
      <c r="G489" s="135"/>
      <c r="H489" s="929" t="s">
        <v>149</v>
      </c>
      <c r="I489" s="137" t="s">
        <v>150</v>
      </c>
      <c r="J489" s="138"/>
      <c r="K489" s="139" t="s">
        <v>151</v>
      </c>
      <c r="L489" s="135"/>
      <c r="M489" s="932" t="s">
        <v>149</v>
      </c>
      <c r="N489" s="137" t="s">
        <v>150</v>
      </c>
      <c r="O489" s="138"/>
      <c r="P489" s="139" t="s">
        <v>151</v>
      </c>
    </row>
    <row r="490" spans="1:16">
      <c r="A490" s="132"/>
      <c r="B490" s="110"/>
      <c r="C490" s="927"/>
      <c r="D490" s="120"/>
      <c r="E490" s="121"/>
      <c r="F490" s="140"/>
      <c r="G490" s="110"/>
      <c r="H490" s="930"/>
      <c r="I490" s="94"/>
      <c r="J490" s="96"/>
      <c r="K490" s="97"/>
      <c r="L490" s="110"/>
      <c r="M490" s="933"/>
      <c r="N490" s="94"/>
      <c r="O490" s="96"/>
      <c r="P490" s="97"/>
    </row>
    <row r="491" spans="1:16">
      <c r="A491" s="132"/>
      <c r="B491" s="135"/>
      <c r="C491" s="927"/>
      <c r="D491" s="94"/>
      <c r="E491" s="96"/>
      <c r="F491" s="97"/>
      <c r="G491" s="135"/>
      <c r="H491" s="930"/>
      <c r="I491" s="94"/>
      <c r="J491" s="96"/>
      <c r="K491" s="97"/>
      <c r="L491" s="135"/>
      <c r="M491" s="933"/>
      <c r="N491" s="94"/>
      <c r="O491" s="96"/>
      <c r="P491" s="97"/>
    </row>
    <row r="492" spans="1:16">
      <c r="A492" s="132"/>
      <c r="B492" s="110"/>
      <c r="C492" s="927"/>
      <c r="D492" s="113"/>
      <c r="E492" s="114"/>
      <c r="F492" s="104"/>
      <c r="G492" s="110"/>
      <c r="H492" s="930"/>
      <c r="I492" s="113"/>
      <c r="J492" s="114"/>
      <c r="K492" s="104"/>
      <c r="L492" s="110"/>
      <c r="M492" s="933"/>
      <c r="N492" s="113"/>
      <c r="O492" s="114"/>
      <c r="P492" s="104"/>
    </row>
    <row r="493" spans="1:16">
      <c r="A493" s="935"/>
      <c r="B493" s="135"/>
      <c r="C493" s="927"/>
      <c r="D493" s="94"/>
      <c r="E493" s="96"/>
      <c r="F493" s="97"/>
      <c r="G493" s="135"/>
      <c r="H493" s="930"/>
      <c r="I493" s="94"/>
      <c r="J493" s="96"/>
      <c r="K493" s="97"/>
      <c r="L493" s="135"/>
      <c r="M493" s="933"/>
      <c r="N493" s="94"/>
      <c r="O493" s="96"/>
      <c r="P493" s="97"/>
    </row>
    <row r="494" spans="1:16">
      <c r="A494" s="935"/>
      <c r="B494" s="110"/>
      <c r="C494" s="927"/>
      <c r="D494" s="94"/>
      <c r="E494" s="96"/>
      <c r="F494" s="97"/>
      <c r="G494" s="110"/>
      <c r="H494" s="930"/>
      <c r="I494" s="94"/>
      <c r="J494" s="96"/>
      <c r="K494" s="97"/>
      <c r="L494" s="110"/>
      <c r="M494" s="933"/>
      <c r="N494" s="94"/>
      <c r="O494" s="96"/>
      <c r="P494" s="97"/>
    </row>
    <row r="495" spans="1:16">
      <c r="A495" s="935"/>
      <c r="B495" s="135"/>
      <c r="C495" s="927"/>
      <c r="D495" s="113"/>
      <c r="E495" s="114"/>
      <c r="F495" s="104"/>
      <c r="G495" s="135"/>
      <c r="H495" s="930"/>
      <c r="I495" s="113"/>
      <c r="J495" s="114"/>
      <c r="K495" s="104"/>
      <c r="L495" s="135"/>
      <c r="M495" s="933"/>
      <c r="N495" s="113"/>
      <c r="O495" s="114"/>
      <c r="P495" s="104"/>
    </row>
    <row r="496" spans="1:16" ht="17.25" thickBot="1">
      <c r="A496" s="936"/>
      <c r="B496" s="141"/>
      <c r="C496" s="928"/>
      <c r="D496" s="142"/>
      <c r="E496" s="143"/>
      <c r="F496" s="144"/>
      <c r="G496" s="141"/>
      <c r="H496" s="931"/>
      <c r="I496" s="142"/>
      <c r="J496" s="143"/>
      <c r="K496" s="144"/>
      <c r="L496" s="141"/>
      <c r="M496" s="934"/>
      <c r="N496" s="142"/>
      <c r="O496" s="143"/>
      <c r="P496" s="144"/>
    </row>
    <row r="497" spans="1:16" s="146" customFormat="1" ht="27" customHeight="1" thickTop="1" thickBot="1">
      <c r="A497" s="145"/>
      <c r="B497" s="937" t="s">
        <v>152</v>
      </c>
      <c r="C497" s="937"/>
      <c r="D497" s="937"/>
      <c r="E497" s="937"/>
      <c r="F497" s="937"/>
      <c r="G497" s="938" t="s">
        <v>153</v>
      </c>
      <c r="H497" s="938"/>
      <c r="I497" s="938"/>
      <c r="J497" s="938"/>
      <c r="K497" s="938"/>
      <c r="L497" s="938"/>
      <c r="M497" s="938"/>
      <c r="N497" s="919" t="s">
        <v>154</v>
      </c>
      <c r="O497" s="919"/>
      <c r="P497" s="919"/>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20">
        <f>A417</f>
        <v>46178</v>
      </c>
      <c r="B499" s="923" t="s">
        <v>669</v>
      </c>
      <c r="C499" s="160"/>
      <c r="D499" s="161"/>
      <c r="E499" s="162"/>
      <c r="F499" s="163"/>
      <c r="G499" s="164" t="s">
        <v>1550</v>
      </c>
      <c r="H499" s="165" t="s">
        <v>1515</v>
      </c>
      <c r="I499" s="166" t="s">
        <v>1887</v>
      </c>
      <c r="J499" s="166" t="s">
        <v>1888</v>
      </c>
      <c r="K499" s="167" t="s">
        <v>3301</v>
      </c>
      <c r="L499" s="168"/>
      <c r="M499" s="169"/>
      <c r="N499" s="170"/>
      <c r="O499" s="166"/>
      <c r="P499" s="171"/>
    </row>
    <row r="500" spans="1:16" s="172" customFormat="1">
      <c r="A500" s="921"/>
      <c r="B500" s="924"/>
      <c r="C500" s="173"/>
      <c r="D500" s="174"/>
      <c r="E500" s="175"/>
      <c r="F500" s="176"/>
      <c r="G500" s="173" t="s">
        <v>997</v>
      </c>
      <c r="H500" s="177" t="s">
        <v>1124</v>
      </c>
      <c r="I500" s="175" t="s">
        <v>1893</v>
      </c>
      <c r="J500" s="175" t="s">
        <v>1889</v>
      </c>
      <c r="K500" s="178" t="s">
        <v>3270</v>
      </c>
      <c r="L500" s="179"/>
      <c r="M500" s="180"/>
      <c r="N500" s="181"/>
      <c r="O500" s="175"/>
      <c r="P500" s="182"/>
    </row>
    <row r="501" spans="1:16" s="172" customFormat="1">
      <c r="A501" s="921"/>
      <c r="B501" s="924"/>
      <c r="C501" s="173"/>
      <c r="D501" s="174"/>
      <c r="E501" s="175"/>
      <c r="F501" s="176"/>
      <c r="G501" s="173"/>
      <c r="H501" s="183"/>
      <c r="I501" s="175"/>
      <c r="J501" s="175"/>
      <c r="K501" s="178"/>
      <c r="L501" s="184"/>
      <c r="M501" s="180"/>
      <c r="N501" s="181"/>
      <c r="O501" s="175"/>
      <c r="P501" s="182"/>
    </row>
    <row r="502" spans="1:16" s="172" customFormat="1">
      <c r="A502" s="921"/>
      <c r="B502" s="924"/>
      <c r="C502" s="173"/>
      <c r="D502" s="218"/>
      <c r="E502" s="175"/>
      <c r="F502" s="176"/>
      <c r="G502" s="173"/>
      <c r="H502" s="183"/>
      <c r="I502" s="175"/>
      <c r="J502" s="175"/>
      <c r="K502" s="187"/>
      <c r="L502" s="184"/>
      <c r="M502" s="180"/>
      <c r="N502" s="181"/>
      <c r="O502" s="175"/>
      <c r="P502" s="182"/>
    </row>
    <row r="503" spans="1:16" s="172" customFormat="1">
      <c r="A503" s="921"/>
      <c r="B503" s="924"/>
      <c r="C503" s="173"/>
      <c r="D503" s="185"/>
      <c r="E503" s="175"/>
      <c r="F503" s="182"/>
      <c r="G503" s="173"/>
      <c r="H503" s="186"/>
      <c r="I503" s="175"/>
      <c r="J503" s="175"/>
      <c r="K503" s="187"/>
      <c r="L503" s="184"/>
      <c r="M503" s="180"/>
      <c r="N503" s="181"/>
      <c r="O503" s="175"/>
      <c r="P503" s="182"/>
    </row>
    <row r="504" spans="1:16" s="172" customFormat="1">
      <c r="A504" s="921"/>
      <c r="B504" s="924"/>
      <c r="C504" s="173"/>
      <c r="D504" s="174"/>
      <c r="E504" s="175"/>
      <c r="F504" s="188"/>
      <c r="G504" s="198"/>
      <c r="H504" s="183"/>
      <c r="I504" s="191"/>
      <c r="J504" s="175"/>
      <c r="K504" s="178"/>
      <c r="L504" s="189"/>
      <c r="M504" s="190"/>
      <c r="N504" s="181"/>
      <c r="O504" s="175"/>
      <c r="P504" s="182"/>
    </row>
    <row r="505" spans="1:16" s="172" customFormat="1">
      <c r="A505" s="921"/>
      <c r="B505" s="924"/>
      <c r="C505" s="173"/>
      <c r="D505" s="174"/>
      <c r="E505" s="175"/>
      <c r="F505" s="182"/>
      <c r="G505" s="173"/>
      <c r="H505" s="183"/>
      <c r="I505" s="191"/>
      <c r="J505" s="175"/>
      <c r="K505" s="178"/>
      <c r="L505" s="184"/>
      <c r="M505" s="180"/>
      <c r="N505" s="181"/>
      <c r="O505" s="175"/>
      <c r="P505" s="182"/>
    </row>
    <row r="506" spans="1:16" s="172" customFormat="1">
      <c r="A506" s="921"/>
      <c r="B506" s="924"/>
      <c r="C506" s="173"/>
      <c r="D506" s="174"/>
      <c r="E506" s="175"/>
      <c r="F506" s="182"/>
      <c r="G506" s="219"/>
      <c r="H506" s="183"/>
      <c r="I506" s="175"/>
      <c r="J506" s="175"/>
      <c r="K506" s="178"/>
      <c r="L506" s="184"/>
      <c r="M506" s="180"/>
      <c r="N506" s="181"/>
      <c r="O506" s="175"/>
      <c r="P506" s="182"/>
    </row>
    <row r="507" spans="1:16" s="172" customFormat="1">
      <c r="A507" s="921"/>
      <c r="B507" s="924"/>
      <c r="C507" s="173"/>
      <c r="D507" s="174"/>
      <c r="E507" s="175"/>
      <c r="F507" s="188"/>
      <c r="G507" s="173"/>
      <c r="H507" s="183"/>
      <c r="I507" s="191"/>
      <c r="J507" s="175"/>
      <c r="K507" s="178"/>
      <c r="L507" s="184"/>
      <c r="M507" s="180"/>
      <c r="N507" s="181"/>
      <c r="O507" s="175"/>
      <c r="P507" s="182"/>
    </row>
    <row r="508" spans="1:16" s="172" customFormat="1">
      <c r="A508" s="921"/>
      <c r="B508" s="924"/>
      <c r="C508" s="173"/>
      <c r="D508" s="174"/>
      <c r="E508" s="175"/>
      <c r="F508" s="182"/>
      <c r="G508" s="173"/>
      <c r="H508" s="183"/>
      <c r="I508" s="191"/>
      <c r="J508" s="175"/>
      <c r="K508" s="178"/>
      <c r="L508" s="184"/>
      <c r="M508" s="180"/>
      <c r="N508" s="181"/>
      <c r="O508" s="175"/>
      <c r="P508" s="182"/>
    </row>
    <row r="509" spans="1:16" s="172" customFormat="1">
      <c r="A509" s="921"/>
      <c r="B509" s="924"/>
      <c r="C509" s="192"/>
      <c r="D509" s="193"/>
      <c r="E509" s="194"/>
      <c r="F509" s="195"/>
      <c r="G509" s="173"/>
      <c r="H509" s="177"/>
      <c r="I509" s="175"/>
      <c r="J509" s="175"/>
      <c r="K509" s="178"/>
      <c r="L509" s="184"/>
      <c r="M509" s="180"/>
      <c r="N509" s="196"/>
      <c r="O509" s="194"/>
      <c r="P509" s="195"/>
    </row>
    <row r="510" spans="1:16" s="172" customFormat="1">
      <c r="A510" s="921"/>
      <c r="B510" s="924"/>
      <c r="C510" s="192"/>
      <c r="D510" s="193"/>
      <c r="E510" s="194"/>
      <c r="F510" s="195"/>
      <c r="G510" s="198"/>
      <c r="H510" s="183"/>
      <c r="I510" s="191"/>
      <c r="J510" s="175"/>
      <c r="K510" s="178"/>
      <c r="L510" s="184"/>
      <c r="M510" s="180"/>
      <c r="N510" s="196"/>
      <c r="O510" s="194"/>
      <c r="P510" s="195"/>
    </row>
    <row r="511" spans="1:16" s="172" customFormat="1">
      <c r="A511" s="921"/>
      <c r="B511" s="924"/>
      <c r="C511" s="192"/>
      <c r="D511" s="193"/>
      <c r="E511" s="194"/>
      <c r="F511" s="195"/>
      <c r="G511" s="173"/>
      <c r="H511" s="199"/>
      <c r="I511" s="191"/>
      <c r="J511" s="200"/>
      <c r="K511" s="197"/>
      <c r="L511" s="184"/>
      <c r="M511" s="180"/>
      <c r="N511" s="196"/>
      <c r="O511" s="194"/>
      <c r="P511" s="195"/>
    </row>
    <row r="512" spans="1:16" s="172" customFormat="1">
      <c r="A512" s="921"/>
      <c r="B512" s="924"/>
      <c r="C512" s="192"/>
      <c r="D512" s="193"/>
      <c r="E512" s="194"/>
      <c r="F512" s="195"/>
      <c r="G512" s="173"/>
      <c r="H512" s="201"/>
      <c r="I512" s="175"/>
      <c r="J512" s="175"/>
      <c r="K512" s="178"/>
      <c r="L512" s="184"/>
      <c r="M512" s="180"/>
      <c r="N512" s="196"/>
      <c r="O512" s="194"/>
      <c r="P512" s="195"/>
    </row>
    <row r="513" spans="1:16" s="172" customFormat="1">
      <c r="A513" s="921"/>
      <c r="B513" s="924"/>
      <c r="C513" s="192"/>
      <c r="D513" s="193"/>
      <c r="E513" s="194"/>
      <c r="F513" s="195"/>
      <c r="G513" s="198"/>
      <c r="H513" s="183"/>
      <c r="I513" s="200"/>
      <c r="J513" s="200"/>
      <c r="K513" s="197"/>
      <c r="L513" s="184"/>
      <c r="M513" s="180"/>
      <c r="N513" s="196"/>
      <c r="O513" s="194"/>
      <c r="P513" s="195"/>
    </row>
    <row r="514" spans="1:16" s="172" customFormat="1">
      <c r="A514" s="921"/>
      <c r="B514" s="924"/>
      <c r="C514" s="192"/>
      <c r="D514" s="193"/>
      <c r="E514" s="194"/>
      <c r="F514" s="195"/>
      <c r="G514" s="173"/>
      <c r="H514" s="183"/>
      <c r="I514" s="200"/>
      <c r="J514" s="200"/>
      <c r="K514" s="197"/>
      <c r="L514" s="179"/>
      <c r="M514" s="180"/>
      <c r="N514" s="196"/>
      <c r="O514" s="194"/>
      <c r="P514" s="195"/>
    </row>
    <row r="515" spans="1:16" s="172" customFormat="1">
      <c r="A515" s="921"/>
      <c r="B515" s="924"/>
      <c r="C515" s="192"/>
      <c r="D515" s="193"/>
      <c r="E515" s="194"/>
      <c r="F515" s="195"/>
      <c r="G515" s="192"/>
      <c r="H515" s="201"/>
      <c r="I515" s="202"/>
      <c r="J515" s="202"/>
      <c r="K515" s="203"/>
      <c r="L515" s="204"/>
      <c r="M515" s="190"/>
      <c r="N515" s="196"/>
      <c r="O515" s="194"/>
      <c r="P515" s="195"/>
    </row>
    <row r="516" spans="1:16" s="172" customFormat="1">
      <c r="A516" s="921"/>
      <c r="B516" s="924"/>
      <c r="C516" s="192"/>
      <c r="D516" s="193"/>
      <c r="E516" s="194"/>
      <c r="F516" s="195"/>
      <c r="G516" s="192"/>
      <c r="H516" s="201"/>
      <c r="I516" s="202"/>
      <c r="J516" s="202"/>
      <c r="K516" s="203"/>
      <c r="L516" s="204"/>
      <c r="M516" s="190"/>
      <c r="N516" s="196"/>
      <c r="O516" s="194"/>
      <c r="P516" s="195"/>
    </row>
    <row r="517" spans="1:16" s="172" customFormat="1">
      <c r="A517" s="921"/>
      <c r="B517" s="924"/>
      <c r="C517" s="192"/>
      <c r="D517" s="193"/>
      <c r="E517" s="194"/>
      <c r="F517" s="195"/>
      <c r="G517" s="192"/>
      <c r="H517" s="201"/>
      <c r="I517" s="202"/>
      <c r="J517" s="202"/>
      <c r="K517" s="203"/>
      <c r="L517" s="204"/>
      <c r="M517" s="190"/>
      <c r="N517" s="196"/>
      <c r="O517" s="194"/>
      <c r="P517" s="195"/>
    </row>
    <row r="518" spans="1:16" s="172" customFormat="1" ht="17.25" thickBot="1">
      <c r="A518" s="922"/>
      <c r="B518" s="925"/>
      <c r="C518" s="205"/>
      <c r="D518" s="206"/>
      <c r="E518" s="207"/>
      <c r="F518" s="208"/>
      <c r="G518" s="209"/>
      <c r="H518" s="210"/>
      <c r="I518" s="211"/>
      <c r="J518" s="211"/>
      <c r="K518" s="212"/>
      <c r="L518" s="213"/>
      <c r="M518" s="214"/>
      <c r="N518" s="215"/>
      <c r="O518" s="207"/>
      <c r="P518" s="208"/>
    </row>
    <row r="519" spans="1:16" s="71" customFormat="1" ht="18" customHeight="1" thickTop="1" thickBot="1">
      <c r="A519" s="956">
        <f>A417+1</f>
        <v>46179</v>
      </c>
      <c r="B519" s="90" t="s">
        <v>162</v>
      </c>
      <c r="C519" s="926" t="s">
        <v>664</v>
      </c>
      <c r="D519" s="91" t="s">
        <v>114</v>
      </c>
      <c r="E519" s="92" t="s">
        <v>137</v>
      </c>
      <c r="F519" s="93" t="s">
        <v>3315</v>
      </c>
      <c r="G519" s="90" t="s">
        <v>162</v>
      </c>
      <c r="H519" s="930" t="s">
        <v>163</v>
      </c>
      <c r="I519" s="91" t="s">
        <v>114</v>
      </c>
      <c r="J519" s="92" t="s">
        <v>137</v>
      </c>
      <c r="K519" s="93" t="s">
        <v>3315</v>
      </c>
      <c r="L519" s="90" t="s">
        <v>162</v>
      </c>
      <c r="M519" s="933" t="s">
        <v>163</v>
      </c>
      <c r="N519" s="91" t="s">
        <v>114</v>
      </c>
      <c r="O519" s="92" t="s">
        <v>137</v>
      </c>
      <c r="P519" s="93" t="s">
        <v>3350</v>
      </c>
    </row>
    <row r="520" spans="1:16" ht="18" customHeight="1">
      <c r="A520" s="957"/>
      <c r="B520" s="958" t="s">
        <v>1475</v>
      </c>
      <c r="C520" s="927"/>
      <c r="D520" s="94" t="s">
        <v>1490</v>
      </c>
      <c r="E520" s="95" t="s">
        <v>195</v>
      </c>
      <c r="F520" s="93" t="s">
        <v>1065</v>
      </c>
      <c r="G520" s="958" t="s">
        <v>20</v>
      </c>
      <c r="H520" s="930"/>
      <c r="I520" s="94" t="s">
        <v>1490</v>
      </c>
      <c r="J520" s="95" t="s">
        <v>195</v>
      </c>
      <c r="K520" s="93" t="s">
        <v>1065</v>
      </c>
      <c r="L520" s="958" t="s">
        <v>12</v>
      </c>
      <c r="M520" s="933"/>
      <c r="N520" s="94" t="s">
        <v>1490</v>
      </c>
      <c r="O520" s="95" t="s">
        <v>195</v>
      </c>
      <c r="P520" s="93" t="s">
        <v>1065</v>
      </c>
    </row>
    <row r="521" spans="1:16" ht="17.25" thickBot="1">
      <c r="A521" s="957"/>
      <c r="B521" s="959"/>
      <c r="C521" s="927"/>
      <c r="D521" s="94" t="s">
        <v>116</v>
      </c>
      <c r="E521" s="96" t="s">
        <v>146</v>
      </c>
      <c r="F521" s="98" t="s">
        <v>1625</v>
      </c>
      <c r="G521" s="959"/>
      <c r="H521" s="930"/>
      <c r="I521" s="94" t="s">
        <v>116</v>
      </c>
      <c r="J521" s="96" t="s">
        <v>146</v>
      </c>
      <c r="K521" s="98" t="s">
        <v>1625</v>
      </c>
      <c r="L521" s="959"/>
      <c r="M521" s="933"/>
      <c r="N521" s="94" t="s">
        <v>116</v>
      </c>
      <c r="O521" s="96" t="s">
        <v>146</v>
      </c>
      <c r="P521" s="874" t="s">
        <v>3398</v>
      </c>
    </row>
    <row r="522" spans="1:16" ht="17.25" thickBot="1">
      <c r="A522" s="957"/>
      <c r="B522" s="90" t="s">
        <v>167</v>
      </c>
      <c r="C522" s="927"/>
      <c r="D522" s="94" t="s">
        <v>165</v>
      </c>
      <c r="E522" s="96" t="s">
        <v>238</v>
      </c>
      <c r="F522" s="97" t="s">
        <v>3231</v>
      </c>
      <c r="G522" s="90" t="s">
        <v>167</v>
      </c>
      <c r="H522" s="930"/>
      <c r="I522" s="94" t="s">
        <v>165</v>
      </c>
      <c r="J522" s="96" t="s">
        <v>238</v>
      </c>
      <c r="K522" s="97" t="s">
        <v>3366</v>
      </c>
      <c r="L522" s="90" t="s">
        <v>167</v>
      </c>
      <c r="M522" s="933"/>
      <c r="N522" s="94" t="s">
        <v>165</v>
      </c>
      <c r="O522" s="96" t="s">
        <v>238</v>
      </c>
      <c r="P522" s="97" t="s">
        <v>1065</v>
      </c>
    </row>
    <row r="523" spans="1:16">
      <c r="A523" s="957"/>
      <c r="B523" s="955" t="s">
        <v>3347</v>
      </c>
      <c r="C523" s="927"/>
      <c r="D523" s="94" t="s">
        <v>120</v>
      </c>
      <c r="E523" s="96" t="s">
        <v>196</v>
      </c>
      <c r="F523" s="97" t="s">
        <v>1065</v>
      </c>
      <c r="G523" s="955" t="s">
        <v>3359</v>
      </c>
      <c r="H523" s="930"/>
      <c r="I523" s="94" t="s">
        <v>120</v>
      </c>
      <c r="J523" s="96" t="s">
        <v>196</v>
      </c>
      <c r="K523" s="97" t="s">
        <v>1065</v>
      </c>
      <c r="L523" s="955" t="s">
        <v>1656</v>
      </c>
      <c r="M523" s="933"/>
      <c r="N523" s="94" t="s">
        <v>120</v>
      </c>
      <c r="O523" s="96" t="s">
        <v>196</v>
      </c>
      <c r="P523" s="97" t="s">
        <v>1065</v>
      </c>
    </row>
    <row r="524" spans="1:16">
      <c r="A524" s="957"/>
      <c r="B524" s="948"/>
      <c r="C524" s="927"/>
      <c r="D524" s="94" t="s">
        <v>1613</v>
      </c>
      <c r="E524" s="96" t="s">
        <v>1567</v>
      </c>
      <c r="F524" s="97" t="s">
        <v>3110</v>
      </c>
      <c r="G524" s="948"/>
      <c r="H524" s="930"/>
      <c r="I524" s="94" t="s">
        <v>1613</v>
      </c>
      <c r="J524" s="96" t="s">
        <v>1567</v>
      </c>
      <c r="K524" s="97" t="s">
        <v>3110</v>
      </c>
      <c r="L524" s="948"/>
      <c r="M524" s="933"/>
      <c r="N524" s="94" t="s">
        <v>1613</v>
      </c>
      <c r="O524" s="96" t="s">
        <v>1567</v>
      </c>
      <c r="P524" s="97" t="s">
        <v>3110</v>
      </c>
    </row>
    <row r="525" spans="1:16">
      <c r="A525" s="957"/>
      <c r="B525" s="947"/>
      <c r="C525" s="927"/>
      <c r="D525" s="94" t="s">
        <v>1662</v>
      </c>
      <c r="E525" s="96" t="s">
        <v>1663</v>
      </c>
      <c r="F525" s="93" t="s">
        <v>3316</v>
      </c>
      <c r="G525" s="947"/>
      <c r="H525" s="930"/>
      <c r="I525" s="94" t="s">
        <v>1662</v>
      </c>
      <c r="J525" s="96" t="s">
        <v>1663</v>
      </c>
      <c r="K525" s="93" t="s">
        <v>3316</v>
      </c>
      <c r="L525" s="947"/>
      <c r="M525" s="933"/>
      <c r="N525" s="94" t="s">
        <v>1662</v>
      </c>
      <c r="O525" s="96" t="s">
        <v>1663</v>
      </c>
      <c r="P525" s="93" t="s">
        <v>3351</v>
      </c>
    </row>
    <row r="526" spans="1:16">
      <c r="A526" s="957"/>
      <c r="B526" s="948"/>
      <c r="C526" s="927"/>
      <c r="D526" s="94"/>
      <c r="E526" s="96" t="s">
        <v>2800</v>
      </c>
      <c r="F526" s="93" t="s">
        <v>2688</v>
      </c>
      <c r="G526" s="948"/>
      <c r="H526" s="930"/>
      <c r="I526" s="94"/>
      <c r="J526" s="96" t="s">
        <v>2800</v>
      </c>
      <c r="K526" s="93" t="s">
        <v>2688</v>
      </c>
      <c r="L526" s="948"/>
      <c r="M526" s="933"/>
      <c r="N526" s="94"/>
      <c r="O526" s="96" t="s">
        <v>2800</v>
      </c>
      <c r="P526" s="93" t="s">
        <v>2688</v>
      </c>
    </row>
    <row r="527" spans="1:16">
      <c r="A527" s="957"/>
      <c r="B527" s="947"/>
      <c r="C527" s="927"/>
      <c r="D527" s="94"/>
      <c r="E527" s="96" t="s">
        <v>2802</v>
      </c>
      <c r="F527" s="99" t="s">
        <v>2690</v>
      </c>
      <c r="G527" s="947"/>
      <c r="H527" s="930"/>
      <c r="I527" s="94"/>
      <c r="J527" s="96" t="s">
        <v>2802</v>
      </c>
      <c r="K527" s="99" t="s">
        <v>2690</v>
      </c>
      <c r="L527" s="947"/>
      <c r="M527" s="933"/>
      <c r="N527" s="94"/>
      <c r="O527" s="96" t="s">
        <v>2802</v>
      </c>
      <c r="P527" s="99" t="s">
        <v>2690</v>
      </c>
    </row>
    <row r="528" spans="1:16" ht="17.25" thickBot="1">
      <c r="A528" s="957"/>
      <c r="B528" s="948"/>
      <c r="C528" s="927"/>
      <c r="D528" s="94" t="s">
        <v>147</v>
      </c>
      <c r="E528" s="96" t="s">
        <v>2686</v>
      </c>
      <c r="F528" s="99" t="s">
        <v>3332</v>
      </c>
      <c r="G528" s="948"/>
      <c r="H528" s="930"/>
      <c r="I528" s="94" t="s">
        <v>147</v>
      </c>
      <c r="J528" s="96" t="s">
        <v>2686</v>
      </c>
      <c r="K528" s="99" t="s">
        <v>3368</v>
      </c>
      <c r="L528" s="948"/>
      <c r="M528" s="933"/>
      <c r="N528" s="94" t="s">
        <v>147</v>
      </c>
      <c r="O528" s="96" t="s">
        <v>2686</v>
      </c>
      <c r="P528" s="99" t="s">
        <v>3383</v>
      </c>
    </row>
    <row r="529" spans="1:16" ht="17.25" thickBot="1">
      <c r="A529" s="957"/>
      <c r="B529" s="100" t="s">
        <v>168</v>
      </c>
      <c r="C529" s="927"/>
      <c r="D529" s="94"/>
      <c r="E529" s="96" t="s">
        <v>2687</v>
      </c>
      <c r="F529" s="99" t="s">
        <v>3349</v>
      </c>
      <c r="G529" s="100" t="s">
        <v>168</v>
      </c>
      <c r="H529" s="930"/>
      <c r="I529" s="94"/>
      <c r="J529" s="96" t="s">
        <v>2687</v>
      </c>
      <c r="K529" s="99" t="s">
        <v>2856</v>
      </c>
      <c r="L529" s="100" t="s">
        <v>168</v>
      </c>
      <c r="M529" s="933"/>
      <c r="N529" s="94"/>
      <c r="O529" s="96" t="s">
        <v>2687</v>
      </c>
      <c r="P529" s="99" t="s">
        <v>3384</v>
      </c>
    </row>
    <row r="530" spans="1:16">
      <c r="A530" s="957"/>
      <c r="B530" s="949" t="s">
        <v>3354</v>
      </c>
      <c r="C530" s="927"/>
      <c r="D530" s="94"/>
      <c r="E530" s="96" t="s">
        <v>2689</v>
      </c>
      <c r="F530" s="99" t="s">
        <v>3333</v>
      </c>
      <c r="G530" s="949" t="s">
        <v>3364</v>
      </c>
      <c r="H530" s="930"/>
      <c r="I530" s="94"/>
      <c r="J530" s="96" t="s">
        <v>2689</v>
      </c>
      <c r="K530" s="99" t="s">
        <v>3333</v>
      </c>
      <c r="L530" s="949" t="s">
        <v>3377</v>
      </c>
      <c r="M530" s="933"/>
      <c r="N530" s="94"/>
      <c r="O530" s="96" t="s">
        <v>2689</v>
      </c>
      <c r="P530" s="99" t="s">
        <v>3352</v>
      </c>
    </row>
    <row r="531" spans="1:16">
      <c r="A531" s="957"/>
      <c r="B531" s="950"/>
      <c r="C531" s="927"/>
      <c r="D531" s="94"/>
      <c r="E531" s="96" t="s">
        <v>2851</v>
      </c>
      <c r="F531" s="97" t="s">
        <v>3346</v>
      </c>
      <c r="G531" s="950"/>
      <c r="H531" s="930"/>
      <c r="I531" s="94"/>
      <c r="J531" s="96" t="s">
        <v>2851</v>
      </c>
      <c r="K531" s="97" t="s">
        <v>3367</v>
      </c>
      <c r="L531" s="950"/>
      <c r="M531" s="933"/>
      <c r="N531" s="94"/>
      <c r="O531" s="96" t="s">
        <v>2851</v>
      </c>
      <c r="P531" s="97" t="s">
        <v>3386</v>
      </c>
    </row>
    <row r="532" spans="1:16" ht="17.25" thickBot="1">
      <c r="A532" s="957"/>
      <c r="B532" s="951"/>
      <c r="C532" s="927"/>
      <c r="D532" s="94"/>
      <c r="E532" s="96" t="s">
        <v>3296</v>
      </c>
      <c r="F532" s="97" t="s">
        <v>2697</v>
      </c>
      <c r="G532" s="951"/>
      <c r="H532" s="930"/>
      <c r="I532" s="94"/>
      <c r="J532" s="96" t="s">
        <v>3296</v>
      </c>
      <c r="K532" s="97" t="s">
        <v>2697</v>
      </c>
      <c r="L532" s="951"/>
      <c r="M532" s="933"/>
      <c r="N532" s="94"/>
      <c r="O532" s="96" t="s">
        <v>3296</v>
      </c>
      <c r="P532" s="97" t="s">
        <v>2697</v>
      </c>
    </row>
    <row r="533" spans="1:16" ht="17.25" thickBot="1">
      <c r="A533" s="957"/>
      <c r="B533" s="100" t="s">
        <v>123</v>
      </c>
      <c r="C533" s="927"/>
      <c r="D533" s="94" t="s">
        <v>2698</v>
      </c>
      <c r="E533" s="96" t="s">
        <v>2891</v>
      </c>
      <c r="F533" s="97" t="s">
        <v>2700</v>
      </c>
      <c r="G533" s="100" t="s">
        <v>123</v>
      </c>
      <c r="H533" s="930"/>
      <c r="I533" s="94" t="s">
        <v>2698</v>
      </c>
      <c r="J533" s="96" t="s">
        <v>2891</v>
      </c>
      <c r="K533" s="97" t="s">
        <v>2700</v>
      </c>
      <c r="L533" s="100" t="s">
        <v>123</v>
      </c>
      <c r="M533" s="933"/>
      <c r="N533" s="94" t="s">
        <v>2698</v>
      </c>
      <c r="O533" s="96" t="s">
        <v>3395</v>
      </c>
      <c r="P533" s="97" t="s">
        <v>2700</v>
      </c>
    </row>
    <row r="534" spans="1:16" ht="33">
      <c r="A534" s="957"/>
      <c r="B534" s="962" t="s">
        <v>3355</v>
      </c>
      <c r="C534" s="927"/>
      <c r="D534" s="94" t="s">
        <v>2701</v>
      </c>
      <c r="E534" s="96" t="s">
        <v>2699</v>
      </c>
      <c r="F534" s="97" t="s">
        <v>3318</v>
      </c>
      <c r="G534" s="962" t="s">
        <v>3365</v>
      </c>
      <c r="H534" s="930"/>
      <c r="I534" s="94" t="s">
        <v>2701</v>
      </c>
      <c r="J534" s="96" t="s">
        <v>2699</v>
      </c>
      <c r="K534" s="97" t="s">
        <v>3318</v>
      </c>
      <c r="L534" s="962" t="s">
        <v>3378</v>
      </c>
      <c r="M534" s="933"/>
      <c r="N534" s="94"/>
      <c r="O534" s="96" t="s">
        <v>3396</v>
      </c>
      <c r="P534" s="101" t="s">
        <v>3397</v>
      </c>
    </row>
    <row r="535" spans="1:16" ht="33">
      <c r="A535" s="957"/>
      <c r="B535" s="963"/>
      <c r="C535" s="927"/>
      <c r="D535" s="94" t="s">
        <v>3136</v>
      </c>
      <c r="E535" s="96" t="s">
        <v>2704</v>
      </c>
      <c r="F535" s="97" t="s">
        <v>3290</v>
      </c>
      <c r="G535" s="963"/>
      <c r="H535" s="930"/>
      <c r="I535" s="94" t="s">
        <v>3136</v>
      </c>
      <c r="J535" s="96" t="s">
        <v>2704</v>
      </c>
      <c r="K535" s="97" t="s">
        <v>3290</v>
      </c>
      <c r="L535" s="963"/>
      <c r="M535" s="933"/>
      <c r="N535" s="94" t="s">
        <v>2701</v>
      </c>
      <c r="O535" s="96" t="s">
        <v>2699</v>
      </c>
      <c r="P535" s="97" t="s">
        <v>3353</v>
      </c>
    </row>
    <row r="536" spans="1:16" ht="33.75" thickBot="1">
      <c r="A536" s="957"/>
      <c r="B536" s="964"/>
      <c r="C536" s="927"/>
      <c r="D536" s="94"/>
      <c r="E536" s="96"/>
      <c r="F536" s="97"/>
      <c r="G536" s="964"/>
      <c r="H536" s="930"/>
      <c r="I536" s="94"/>
      <c r="J536" s="96"/>
      <c r="K536" s="97"/>
      <c r="L536" s="964"/>
      <c r="M536" s="933"/>
      <c r="N536" s="94" t="s">
        <v>3136</v>
      </c>
      <c r="O536" s="96" t="s">
        <v>3399</v>
      </c>
      <c r="P536" s="97" t="s">
        <v>3290</v>
      </c>
    </row>
    <row r="537" spans="1:16">
      <c r="A537" s="957"/>
      <c r="B537" s="945" t="s">
        <v>124</v>
      </c>
      <c r="C537" s="927"/>
      <c r="D537" s="94"/>
      <c r="E537" s="96"/>
      <c r="F537" s="97"/>
      <c r="G537" s="945" t="s">
        <v>124</v>
      </c>
      <c r="H537" s="930"/>
      <c r="I537" s="94"/>
      <c r="J537" s="96"/>
      <c r="K537" s="97"/>
      <c r="L537" s="945" t="s">
        <v>124</v>
      </c>
      <c r="M537" s="933"/>
      <c r="N537" s="94"/>
      <c r="O537" s="96"/>
      <c r="P537" s="97"/>
    </row>
    <row r="538" spans="1:16" ht="17.25" thickBot="1">
      <c r="A538" s="957"/>
      <c r="B538" s="946"/>
      <c r="C538" s="927"/>
      <c r="D538" s="94"/>
      <c r="E538" s="96"/>
      <c r="F538" s="97"/>
      <c r="G538" s="946"/>
      <c r="H538" s="930"/>
      <c r="I538" s="94"/>
      <c r="J538" s="96"/>
      <c r="K538" s="97"/>
      <c r="L538" s="946"/>
      <c r="M538" s="933"/>
      <c r="N538" s="94"/>
      <c r="O538" s="96"/>
      <c r="P538" s="93"/>
    </row>
    <row r="539" spans="1:16" ht="17.25" thickTop="1">
      <c r="A539" s="957"/>
      <c r="B539" s="960" t="s">
        <v>125</v>
      </c>
      <c r="C539" s="927"/>
      <c r="D539" s="94"/>
      <c r="E539" s="96"/>
      <c r="F539" s="93"/>
      <c r="G539" s="960" t="s">
        <v>125</v>
      </c>
      <c r="H539" s="930"/>
      <c r="I539" s="94"/>
      <c r="J539" s="96"/>
      <c r="K539" s="93"/>
      <c r="L539" s="960" t="s">
        <v>125</v>
      </c>
      <c r="M539" s="933"/>
      <c r="N539" s="94"/>
      <c r="O539" s="96"/>
      <c r="P539" s="97"/>
    </row>
    <row r="540" spans="1:16" ht="17.25" thickBot="1">
      <c r="A540" s="957"/>
      <c r="B540" s="943"/>
      <c r="C540" s="927"/>
      <c r="D540" s="94"/>
      <c r="E540" s="96"/>
      <c r="F540" s="93"/>
      <c r="G540" s="943"/>
      <c r="H540" s="930"/>
      <c r="I540" s="94"/>
      <c r="J540" s="96"/>
      <c r="K540" s="93"/>
      <c r="L540" s="943"/>
      <c r="M540" s="933"/>
      <c r="N540" s="94"/>
      <c r="O540" s="96"/>
      <c r="P540" s="101"/>
    </row>
    <row r="541" spans="1:16">
      <c r="A541" s="957"/>
      <c r="B541" s="953">
        <v>3</v>
      </c>
      <c r="C541" s="927"/>
      <c r="D541" s="94"/>
      <c r="E541" s="96"/>
      <c r="F541" s="97"/>
      <c r="G541" s="953">
        <v>3</v>
      </c>
      <c r="H541" s="930"/>
      <c r="I541" s="94"/>
      <c r="J541" s="96"/>
      <c r="K541" s="97"/>
      <c r="L541" s="953">
        <v>3</v>
      </c>
      <c r="M541" s="933"/>
      <c r="N541" s="94"/>
      <c r="O541" s="96"/>
      <c r="P541" s="103"/>
    </row>
    <row r="542" spans="1:16" ht="17.25" thickBot="1">
      <c r="A542" s="957"/>
      <c r="B542" s="961"/>
      <c r="C542" s="927"/>
      <c r="D542" s="94"/>
      <c r="E542" s="96"/>
      <c r="F542" s="97"/>
      <c r="G542" s="961"/>
      <c r="H542" s="930"/>
      <c r="I542" s="94"/>
      <c r="J542" s="96"/>
      <c r="K542" s="97"/>
      <c r="L542" s="961"/>
      <c r="M542" s="933"/>
      <c r="N542" s="94"/>
      <c r="O542" s="96"/>
      <c r="P542" s="104"/>
    </row>
    <row r="543" spans="1:16">
      <c r="A543" s="957"/>
      <c r="B543" s="942" t="s">
        <v>126</v>
      </c>
      <c r="C543" s="927"/>
      <c r="D543" s="94"/>
      <c r="E543" s="96"/>
      <c r="F543" s="93"/>
      <c r="G543" s="942" t="s">
        <v>126</v>
      </c>
      <c r="H543" s="930"/>
      <c r="I543" s="94"/>
      <c r="J543" s="96"/>
      <c r="K543" s="93"/>
      <c r="L543" s="942" t="s">
        <v>126</v>
      </c>
      <c r="M543" s="933"/>
      <c r="N543" s="94"/>
      <c r="O543" s="96"/>
      <c r="P543" s="99"/>
    </row>
    <row r="544" spans="1:16" ht="17.25" thickBot="1">
      <c r="A544" s="957"/>
      <c r="B544" s="943"/>
      <c r="C544" s="927"/>
      <c r="D544" s="94"/>
      <c r="E544" s="96"/>
      <c r="F544" s="101"/>
      <c r="G544" s="943"/>
      <c r="H544" s="930"/>
      <c r="I544" s="94"/>
      <c r="J544" s="96"/>
      <c r="K544" s="101"/>
      <c r="L544" s="943"/>
      <c r="M544" s="933"/>
      <c r="N544" s="94"/>
      <c r="O544" s="96"/>
      <c r="P544" s="104"/>
    </row>
    <row r="545" spans="1:16">
      <c r="A545" s="957"/>
      <c r="B545" s="953">
        <v>3</v>
      </c>
      <c r="C545" s="927"/>
      <c r="D545" s="94"/>
      <c r="E545" s="96"/>
      <c r="F545" s="102"/>
      <c r="G545" s="953">
        <v>3</v>
      </c>
      <c r="H545" s="930"/>
      <c r="I545" s="94"/>
      <c r="J545" s="96"/>
      <c r="K545" s="103"/>
      <c r="L545" s="953">
        <v>3</v>
      </c>
      <c r="M545" s="933"/>
      <c r="N545" s="94"/>
      <c r="O545" s="96"/>
      <c r="P545" s="93"/>
    </row>
    <row r="546" spans="1:16" ht="17.25" thickBot="1">
      <c r="A546" s="957"/>
      <c r="B546" s="954"/>
      <c r="C546" s="927"/>
      <c r="D546" s="94"/>
      <c r="E546" s="96"/>
      <c r="F546" s="99"/>
      <c r="G546" s="954"/>
      <c r="H546" s="930"/>
      <c r="I546" s="94"/>
      <c r="J546" s="96"/>
      <c r="K546" s="104"/>
      <c r="L546" s="954"/>
      <c r="M546" s="933"/>
      <c r="N546" s="94"/>
      <c r="O546" s="96"/>
      <c r="P546" s="97"/>
    </row>
    <row r="547" spans="1:16">
      <c r="A547" s="957"/>
      <c r="B547" s="952" t="s">
        <v>127</v>
      </c>
      <c r="C547" s="927"/>
      <c r="D547" s="94"/>
      <c r="E547" s="96"/>
      <c r="F547" s="103"/>
      <c r="G547" s="952" t="s">
        <v>127</v>
      </c>
      <c r="H547" s="930"/>
      <c r="I547" s="94"/>
      <c r="J547" s="96"/>
      <c r="K547" s="104"/>
      <c r="L547" s="952" t="s">
        <v>127</v>
      </c>
      <c r="M547" s="933"/>
      <c r="N547" s="94"/>
      <c r="O547" s="114"/>
      <c r="P547" s="97"/>
    </row>
    <row r="548" spans="1:16" ht="17.25" thickBot="1">
      <c r="A548" s="957"/>
      <c r="B548" s="943"/>
      <c r="C548" s="927"/>
      <c r="D548" s="94"/>
      <c r="E548" s="96"/>
      <c r="F548" s="104"/>
      <c r="G548" s="943"/>
      <c r="H548" s="930"/>
      <c r="I548" s="94"/>
      <c r="J548" s="96"/>
      <c r="K548" s="99"/>
      <c r="L548" s="943"/>
      <c r="M548" s="933"/>
      <c r="N548" s="113"/>
      <c r="O548" s="96"/>
      <c r="P548" s="112"/>
    </row>
    <row r="549" spans="1:16">
      <c r="A549" s="957"/>
      <c r="B549" s="953">
        <v>26</v>
      </c>
      <c r="C549" s="927"/>
      <c r="D549" s="94"/>
      <c r="E549" s="96"/>
      <c r="F549" s="104"/>
      <c r="G549" s="965" t="s">
        <v>3292</v>
      </c>
      <c r="H549" s="930"/>
      <c r="I549" s="94"/>
      <c r="J549" s="96"/>
      <c r="K549" s="104"/>
      <c r="L549" s="953">
        <v>11</v>
      </c>
      <c r="M549" s="933"/>
      <c r="N549" s="113"/>
      <c r="O549" s="114"/>
      <c r="P549" s="97"/>
    </row>
    <row r="550" spans="1:16" ht="17.25" thickBot="1">
      <c r="A550" s="957"/>
      <c r="B550" s="954"/>
      <c r="C550" s="927"/>
      <c r="D550" s="94"/>
      <c r="E550" s="96"/>
      <c r="F550" s="99"/>
      <c r="G550" s="954"/>
      <c r="H550" s="930"/>
      <c r="I550" s="94"/>
      <c r="J550" s="96"/>
      <c r="K550" s="93"/>
      <c r="L550" s="954"/>
      <c r="M550" s="933"/>
      <c r="N550" s="94"/>
      <c r="O550" s="114"/>
      <c r="P550" s="104"/>
    </row>
    <row r="551" spans="1:16">
      <c r="A551" s="957"/>
      <c r="B551" s="952" t="s">
        <v>128</v>
      </c>
      <c r="C551" s="927"/>
      <c r="D551" s="94"/>
      <c r="E551" s="96"/>
      <c r="F551" s="104"/>
      <c r="G551" s="952" t="s">
        <v>128</v>
      </c>
      <c r="H551" s="930"/>
      <c r="I551" s="94"/>
      <c r="J551" s="96"/>
      <c r="K551" s="97"/>
      <c r="L551" s="952" t="s">
        <v>128</v>
      </c>
      <c r="M551" s="933"/>
      <c r="N551" s="94"/>
      <c r="O551" s="96"/>
      <c r="P551" s="97"/>
    </row>
    <row r="552" spans="1:16" ht="17.25" thickBot="1">
      <c r="A552" s="957"/>
      <c r="B552" s="943"/>
      <c r="C552" s="927"/>
      <c r="D552" s="94"/>
      <c r="E552" s="96"/>
      <c r="F552" s="93"/>
      <c r="G552" s="943"/>
      <c r="H552" s="930"/>
      <c r="I552" s="94"/>
      <c r="J552" s="114"/>
      <c r="K552" s="97"/>
      <c r="L552" s="943"/>
      <c r="M552" s="933"/>
      <c r="N552" s="113"/>
      <c r="O552" s="114"/>
      <c r="P552" s="97"/>
    </row>
    <row r="553" spans="1:16">
      <c r="A553" s="957"/>
      <c r="B553" s="953">
        <v>26</v>
      </c>
      <c r="C553" s="927"/>
      <c r="D553" s="94"/>
      <c r="E553" s="96"/>
      <c r="F553" s="97"/>
      <c r="G553" s="965" t="s">
        <v>3292</v>
      </c>
      <c r="H553" s="930"/>
      <c r="I553" s="94"/>
      <c r="J553" s="96"/>
      <c r="K553" s="97"/>
      <c r="L553" s="953">
        <v>11</v>
      </c>
      <c r="M553" s="933"/>
      <c r="N553" s="113"/>
      <c r="O553" s="114"/>
      <c r="P553" s="97"/>
    </row>
    <row r="554" spans="1:16" ht="17.25" thickBot="1">
      <c r="A554" s="957"/>
      <c r="B554" s="954"/>
      <c r="C554" s="927"/>
      <c r="D554" s="94"/>
      <c r="E554" s="96"/>
      <c r="F554" s="93"/>
      <c r="G554" s="954"/>
      <c r="H554" s="930"/>
      <c r="I554" s="94"/>
      <c r="J554" s="114"/>
      <c r="K554" s="97"/>
      <c r="L554" s="954"/>
      <c r="M554" s="933"/>
      <c r="N554" s="94"/>
      <c r="O554" s="114"/>
      <c r="P554" s="97"/>
    </row>
    <row r="555" spans="1:16">
      <c r="A555" s="957"/>
      <c r="B555" s="942" t="s">
        <v>129</v>
      </c>
      <c r="C555" s="927"/>
      <c r="D555" s="94"/>
      <c r="E555" s="96"/>
      <c r="F555" s="93"/>
      <c r="G555" s="942" t="s">
        <v>129</v>
      </c>
      <c r="H555" s="930"/>
      <c r="I555" s="94"/>
      <c r="J555" s="114"/>
      <c r="K555" s="97"/>
      <c r="L555" s="942" t="s">
        <v>129</v>
      </c>
      <c r="M555" s="933"/>
      <c r="N555" s="113"/>
      <c r="O555" s="114"/>
      <c r="P555" s="97"/>
    </row>
    <row r="556" spans="1:16" ht="17.25" thickBot="1">
      <c r="A556" s="957"/>
      <c r="B556" s="943"/>
      <c r="C556" s="927"/>
      <c r="D556" s="94"/>
      <c r="E556" s="96"/>
      <c r="F556" s="93"/>
      <c r="G556" s="943"/>
      <c r="H556" s="930"/>
      <c r="I556" s="94"/>
      <c r="J556" s="114"/>
      <c r="K556" s="97"/>
      <c r="L556" s="943"/>
      <c r="M556" s="933"/>
      <c r="N556" s="94"/>
      <c r="O556" s="114"/>
      <c r="P556" s="97"/>
    </row>
    <row r="557" spans="1:16">
      <c r="A557" s="957"/>
      <c r="B557" s="106" t="s">
        <v>3342</v>
      </c>
      <c r="C557" s="927"/>
      <c r="D557" s="94"/>
      <c r="E557" s="96"/>
      <c r="F557" s="97"/>
      <c r="G557" s="106" t="s">
        <v>3366</v>
      </c>
      <c r="H557" s="930"/>
      <c r="I557" s="94"/>
      <c r="J557" s="96"/>
      <c r="K557" s="112"/>
      <c r="L557" s="106" t="s">
        <v>1656</v>
      </c>
      <c r="M557" s="933"/>
      <c r="N557" s="113"/>
      <c r="O557" s="96"/>
      <c r="P557" s="112"/>
    </row>
    <row r="558" spans="1:16">
      <c r="A558" s="957"/>
      <c r="B558" s="107" t="s">
        <v>3343</v>
      </c>
      <c r="C558" s="927"/>
      <c r="D558" s="94"/>
      <c r="E558" s="96"/>
      <c r="F558" s="93"/>
      <c r="G558" s="107"/>
      <c r="H558" s="930"/>
      <c r="I558" s="94"/>
      <c r="J558" s="96"/>
      <c r="K558" s="97"/>
      <c r="L558" s="107"/>
      <c r="M558" s="933"/>
      <c r="N558" s="113"/>
      <c r="O558" s="114"/>
      <c r="P558" s="97"/>
    </row>
    <row r="559" spans="1:16">
      <c r="A559" s="957"/>
      <c r="B559" s="109"/>
      <c r="C559" s="927"/>
      <c r="D559" s="94"/>
      <c r="E559" s="96"/>
      <c r="F559" s="93"/>
      <c r="G559" s="109"/>
      <c r="H559" s="930"/>
      <c r="I559" s="113"/>
      <c r="J559" s="114"/>
      <c r="K559" s="97"/>
      <c r="L559" s="109"/>
      <c r="M559" s="933"/>
      <c r="N559" s="113"/>
      <c r="O559" s="114"/>
      <c r="P559" s="104"/>
    </row>
    <row r="560" spans="1:16">
      <c r="A560" s="957"/>
      <c r="B560" s="110"/>
      <c r="C560" s="927"/>
      <c r="D560" s="94"/>
      <c r="E560" s="96"/>
      <c r="F560" s="93"/>
      <c r="G560" s="110"/>
      <c r="H560" s="930"/>
      <c r="I560" s="113"/>
      <c r="J560" s="114"/>
      <c r="K560" s="104"/>
      <c r="L560" s="110"/>
      <c r="M560" s="933"/>
      <c r="N560" s="111"/>
      <c r="O560" s="96"/>
      <c r="P560" s="97"/>
    </row>
    <row r="561" spans="1:16">
      <c r="A561" s="957"/>
      <c r="B561" s="109"/>
      <c r="C561" s="927"/>
      <c r="D561" s="111"/>
      <c r="E561" s="96"/>
      <c r="F561" s="97"/>
      <c r="G561" s="109"/>
      <c r="H561" s="930"/>
      <c r="I561" s="111"/>
      <c r="J561" s="96"/>
      <c r="K561" s="112"/>
      <c r="L561" s="109"/>
      <c r="M561" s="933"/>
      <c r="N561" s="94"/>
      <c r="O561" s="96"/>
      <c r="P561" s="112"/>
    </row>
    <row r="562" spans="1:16">
      <c r="A562" s="957"/>
      <c r="B562" s="110"/>
      <c r="C562" s="927"/>
      <c r="D562" s="94"/>
      <c r="E562" s="96"/>
      <c r="F562" s="108"/>
      <c r="G562" s="110"/>
      <c r="H562" s="930"/>
      <c r="I562" s="94"/>
      <c r="J562" s="96"/>
      <c r="K562" s="97"/>
      <c r="L562" s="110"/>
      <c r="M562" s="933"/>
      <c r="N562" s="113"/>
      <c r="O562" s="114"/>
      <c r="P562" s="97"/>
    </row>
    <row r="563" spans="1:16">
      <c r="A563" s="957"/>
      <c r="B563" s="109"/>
      <c r="C563" s="927"/>
      <c r="D563" s="94"/>
      <c r="E563" s="96"/>
      <c r="F563" s="97"/>
      <c r="G563" s="109"/>
      <c r="H563" s="930"/>
      <c r="I563" s="113"/>
      <c r="J563" s="114"/>
      <c r="K563" s="97"/>
      <c r="L563" s="109"/>
      <c r="M563" s="933"/>
      <c r="N563" s="113"/>
      <c r="O563" s="114"/>
      <c r="P563" s="97"/>
    </row>
    <row r="564" spans="1:16" ht="17.25" thickBot="1">
      <c r="A564" s="957"/>
      <c r="B564" s="110"/>
      <c r="C564" s="940"/>
      <c r="D564" s="115"/>
      <c r="E564" s="116"/>
      <c r="F564" s="117"/>
      <c r="G564" s="110"/>
      <c r="H564" s="930"/>
      <c r="I564" s="115"/>
      <c r="J564" s="116"/>
      <c r="K564" s="117"/>
      <c r="L564" s="110"/>
      <c r="M564" s="933"/>
      <c r="N564" s="115"/>
      <c r="O564" s="116"/>
      <c r="P564" s="117"/>
    </row>
    <row r="565" spans="1:16">
      <c r="A565" s="944" t="str">
        <f>TEXT(A519,"AAAA")</f>
        <v>星期六</v>
      </c>
      <c r="B565" s="109"/>
      <c r="C565" s="926" t="s">
        <v>665</v>
      </c>
      <c r="D565" s="118"/>
      <c r="E565" s="119" t="s">
        <v>137</v>
      </c>
      <c r="F565" s="97" t="s">
        <v>3328</v>
      </c>
      <c r="G565" s="109"/>
      <c r="H565" s="929" t="s">
        <v>130</v>
      </c>
      <c r="I565" s="118"/>
      <c r="J565" s="119" t="s">
        <v>137</v>
      </c>
      <c r="K565" s="97" t="s">
        <v>3015</v>
      </c>
      <c r="L565" s="109"/>
      <c r="M565" s="932" t="s">
        <v>130</v>
      </c>
      <c r="N565" s="118"/>
      <c r="O565" s="119" t="s">
        <v>137</v>
      </c>
      <c r="P565" s="97" t="s">
        <v>3380</v>
      </c>
    </row>
    <row r="566" spans="1:16">
      <c r="A566" s="944"/>
      <c r="B566" s="110"/>
      <c r="C566" s="927"/>
      <c r="D566" s="120"/>
      <c r="E566" s="96" t="s">
        <v>195</v>
      </c>
      <c r="F566" s="97" t="s">
        <v>3329</v>
      </c>
      <c r="G566" s="110"/>
      <c r="H566" s="930"/>
      <c r="I566" s="94"/>
      <c r="J566" s="96" t="s">
        <v>195</v>
      </c>
      <c r="K566" s="97" t="s">
        <v>3016</v>
      </c>
      <c r="L566" s="110"/>
      <c r="M566" s="933"/>
      <c r="N566" s="94"/>
      <c r="O566" s="96" t="s">
        <v>195</v>
      </c>
      <c r="P566" s="97" t="s">
        <v>3381</v>
      </c>
    </row>
    <row r="567" spans="1:16">
      <c r="A567" s="944"/>
      <c r="B567" s="109"/>
      <c r="C567" s="927"/>
      <c r="D567" s="120"/>
      <c r="E567" s="96" t="s">
        <v>146</v>
      </c>
      <c r="F567" s="97" t="s">
        <v>3356</v>
      </c>
      <c r="G567" s="109"/>
      <c r="H567" s="930"/>
      <c r="I567" s="94"/>
      <c r="J567" s="96" t="s">
        <v>146</v>
      </c>
      <c r="K567" s="97" t="s">
        <v>3370</v>
      </c>
      <c r="L567" s="109"/>
      <c r="M567" s="933"/>
      <c r="N567" s="94"/>
      <c r="O567" s="96" t="s">
        <v>146</v>
      </c>
      <c r="P567" s="97" t="s">
        <v>3382</v>
      </c>
    </row>
    <row r="568" spans="1:16">
      <c r="A568" s="944"/>
      <c r="B568" s="110"/>
      <c r="C568" s="927"/>
      <c r="D568" s="120"/>
      <c r="E568" s="96" t="s">
        <v>148</v>
      </c>
      <c r="F568" s="97" t="s">
        <v>3348</v>
      </c>
      <c r="G568" s="110"/>
      <c r="H568" s="930"/>
      <c r="I568" s="94"/>
      <c r="J568" s="96" t="s">
        <v>238</v>
      </c>
      <c r="K568" s="97" t="s">
        <v>3369</v>
      </c>
      <c r="L568" s="110"/>
      <c r="M568" s="933"/>
      <c r="N568" s="94"/>
      <c r="O568" s="96" t="s">
        <v>238</v>
      </c>
      <c r="P568" s="97" t="s">
        <v>3385</v>
      </c>
    </row>
    <row r="569" spans="1:16">
      <c r="A569" s="944"/>
      <c r="B569" s="109"/>
      <c r="C569" s="927"/>
      <c r="D569" s="120"/>
      <c r="E569" s="96" t="s">
        <v>196</v>
      </c>
      <c r="F569" s="97" t="s">
        <v>3327</v>
      </c>
      <c r="G569" s="109"/>
      <c r="H569" s="930"/>
      <c r="I569" s="94"/>
      <c r="J569" s="96" t="s">
        <v>196</v>
      </c>
      <c r="K569" s="97" t="s">
        <v>3019</v>
      </c>
      <c r="L569" s="109"/>
      <c r="M569" s="933"/>
      <c r="N569" s="94"/>
      <c r="O569" s="96" t="s">
        <v>196</v>
      </c>
      <c r="P569" s="97" t="s">
        <v>2760</v>
      </c>
    </row>
    <row r="570" spans="1:16">
      <c r="A570" s="944"/>
      <c r="B570" s="110"/>
      <c r="C570" s="927"/>
      <c r="D570" s="120"/>
      <c r="E570" s="96" t="s">
        <v>1567</v>
      </c>
      <c r="F570" s="97" t="s">
        <v>2707</v>
      </c>
      <c r="G570" s="110"/>
      <c r="H570" s="930"/>
      <c r="I570" s="94"/>
      <c r="J570" s="96" t="s">
        <v>1567</v>
      </c>
      <c r="K570" s="97" t="s">
        <v>2707</v>
      </c>
      <c r="L570" s="110"/>
      <c r="M570" s="933"/>
      <c r="N570" s="94"/>
      <c r="O570" s="96" t="s">
        <v>1567</v>
      </c>
      <c r="P570" s="97" t="s">
        <v>2707</v>
      </c>
    </row>
    <row r="571" spans="1:16">
      <c r="A571" s="944"/>
      <c r="B571" s="109"/>
      <c r="C571" s="927"/>
      <c r="D571" s="120"/>
      <c r="E571" s="96" t="s">
        <v>2685</v>
      </c>
      <c r="F571" s="97" t="s">
        <v>2761</v>
      </c>
      <c r="G571" s="109"/>
      <c r="H571" s="930"/>
      <c r="I571" s="94"/>
      <c r="J571" s="96" t="s">
        <v>2685</v>
      </c>
      <c r="K571" s="97" t="s">
        <v>2761</v>
      </c>
      <c r="L571" s="109"/>
      <c r="M571" s="933"/>
      <c r="N571" s="94"/>
      <c r="O571" s="96" t="s">
        <v>2685</v>
      </c>
      <c r="P571" s="97" t="s">
        <v>2761</v>
      </c>
    </row>
    <row r="572" spans="1:16">
      <c r="A572" s="944"/>
      <c r="B572" s="110"/>
      <c r="C572" s="927"/>
      <c r="D572" s="94"/>
      <c r="E572" s="96"/>
      <c r="F572" s="97"/>
      <c r="G572" s="110"/>
      <c r="H572" s="930"/>
      <c r="I572" s="94"/>
      <c r="J572" s="96"/>
      <c r="K572" s="97"/>
      <c r="L572" s="110"/>
      <c r="M572" s="933"/>
      <c r="N572" s="94"/>
      <c r="O572" s="96"/>
      <c r="P572" s="97"/>
    </row>
    <row r="573" spans="1:16">
      <c r="A573" s="944"/>
      <c r="B573" s="107"/>
      <c r="C573" s="927"/>
      <c r="D573" s="113"/>
      <c r="E573" s="114"/>
      <c r="F573" s="104"/>
      <c r="G573" s="107"/>
      <c r="H573" s="930"/>
      <c r="I573" s="113"/>
      <c r="J573" s="114"/>
      <c r="K573" s="97"/>
      <c r="L573" s="107"/>
      <c r="M573" s="933"/>
      <c r="N573" s="113"/>
      <c r="O573" s="114"/>
      <c r="P573" s="97"/>
    </row>
    <row r="574" spans="1:16" ht="17.25" thickBot="1">
      <c r="A574" s="944"/>
      <c r="B574" s="107"/>
      <c r="C574" s="940"/>
      <c r="D574" s="122" t="s">
        <v>132</v>
      </c>
      <c r="E574" s="123" t="s">
        <v>133</v>
      </c>
      <c r="F574" s="124"/>
      <c r="G574" s="107"/>
      <c r="H574" s="941"/>
      <c r="I574" s="122" t="s">
        <v>132</v>
      </c>
      <c r="J574" s="123" t="s">
        <v>133</v>
      </c>
      <c r="K574" s="97"/>
      <c r="L574" s="107"/>
      <c r="M574" s="939"/>
      <c r="N574" s="122" t="s">
        <v>132</v>
      </c>
      <c r="O574" s="123" t="s">
        <v>133</v>
      </c>
      <c r="P574" s="97"/>
    </row>
    <row r="575" spans="1:16">
      <c r="A575" s="105"/>
      <c r="B575" s="109"/>
      <c r="C575" s="926" t="s">
        <v>666</v>
      </c>
      <c r="D575" s="118"/>
      <c r="E575" s="119" t="s">
        <v>137</v>
      </c>
      <c r="F575" s="125" t="s">
        <v>2762</v>
      </c>
      <c r="G575" s="109"/>
      <c r="H575" s="929" t="s">
        <v>134</v>
      </c>
      <c r="I575" s="118"/>
      <c r="J575" s="119" t="s">
        <v>137</v>
      </c>
      <c r="K575" s="125" t="s">
        <v>2762</v>
      </c>
      <c r="L575" s="109"/>
      <c r="M575" s="932" t="s">
        <v>134</v>
      </c>
      <c r="N575" s="118"/>
      <c r="O575" s="119" t="s">
        <v>137</v>
      </c>
      <c r="P575" s="125" t="s">
        <v>2762</v>
      </c>
    </row>
    <row r="576" spans="1:16">
      <c r="A576" s="105"/>
      <c r="B576" s="110"/>
      <c r="C576" s="927"/>
      <c r="D576" s="94"/>
      <c r="E576" s="96" t="s">
        <v>195</v>
      </c>
      <c r="F576" s="97" t="s">
        <v>2763</v>
      </c>
      <c r="G576" s="110"/>
      <c r="H576" s="930"/>
      <c r="I576" s="94"/>
      <c r="J576" s="96" t="s">
        <v>195</v>
      </c>
      <c r="K576" s="97" t="s">
        <v>2763</v>
      </c>
      <c r="L576" s="110"/>
      <c r="M576" s="933"/>
      <c r="N576" s="94"/>
      <c r="O576" s="96" t="s">
        <v>195</v>
      </c>
      <c r="P576" s="97" t="s">
        <v>2763</v>
      </c>
    </row>
    <row r="577" spans="1:16">
      <c r="A577" s="105"/>
      <c r="B577" s="126"/>
      <c r="C577" s="927"/>
      <c r="D577" s="94"/>
      <c r="E577" s="96" t="s">
        <v>146</v>
      </c>
      <c r="F577" s="97" t="s">
        <v>3217</v>
      </c>
      <c r="G577" s="126"/>
      <c r="H577" s="930"/>
      <c r="I577" s="94"/>
      <c r="J577" s="96" t="s">
        <v>146</v>
      </c>
      <c r="K577" s="97" t="s">
        <v>3218</v>
      </c>
      <c r="L577" s="126"/>
      <c r="M577" s="933"/>
      <c r="N577" s="94"/>
      <c r="O577" s="96" t="s">
        <v>146</v>
      </c>
      <c r="P577" s="128" t="s">
        <v>3217</v>
      </c>
    </row>
    <row r="578" spans="1:16" ht="33">
      <c r="A578" s="105"/>
      <c r="B578" s="107"/>
      <c r="C578" s="927"/>
      <c r="D578" s="94"/>
      <c r="E578" s="96" t="s">
        <v>238</v>
      </c>
      <c r="F578" s="104" t="s">
        <v>3125</v>
      </c>
      <c r="G578" s="107"/>
      <c r="H578" s="930"/>
      <c r="I578" s="94"/>
      <c r="J578" s="96" t="s">
        <v>238</v>
      </c>
      <c r="K578" s="97" t="s">
        <v>3126</v>
      </c>
      <c r="L578" s="107"/>
      <c r="M578" s="933"/>
      <c r="N578" s="94"/>
      <c r="O578" s="96" t="s">
        <v>238</v>
      </c>
      <c r="P578" s="216" t="s">
        <v>3125</v>
      </c>
    </row>
    <row r="579" spans="1:16">
      <c r="A579" s="105"/>
      <c r="B579" s="109"/>
      <c r="C579" s="927"/>
      <c r="D579" s="94"/>
      <c r="E579" s="96" t="s">
        <v>196</v>
      </c>
      <c r="F579" s="97" t="s">
        <v>2766</v>
      </c>
      <c r="G579" s="109"/>
      <c r="H579" s="930"/>
      <c r="I579" s="94"/>
      <c r="J579" s="96" t="s">
        <v>196</v>
      </c>
      <c r="K579" s="97" t="s">
        <v>2766</v>
      </c>
      <c r="L579" s="109"/>
      <c r="M579" s="933"/>
      <c r="N579" s="94"/>
      <c r="O579" s="96" t="s">
        <v>196</v>
      </c>
      <c r="P579" s="97" t="s">
        <v>2766</v>
      </c>
    </row>
    <row r="580" spans="1:16">
      <c r="A580" s="105"/>
      <c r="B580" s="110"/>
      <c r="C580" s="927"/>
      <c r="D580" s="94"/>
      <c r="E580" s="96"/>
      <c r="F580" s="127"/>
      <c r="G580" s="110"/>
      <c r="H580" s="930"/>
      <c r="I580" s="94"/>
      <c r="J580" s="96"/>
      <c r="K580" s="127"/>
      <c r="L580" s="110"/>
      <c r="M580" s="933"/>
      <c r="N580" s="94"/>
      <c r="O580" s="96"/>
      <c r="P580" s="127"/>
    </row>
    <row r="581" spans="1:16">
      <c r="A581" s="105"/>
      <c r="B581" s="109"/>
      <c r="C581" s="927"/>
      <c r="D581" s="94"/>
      <c r="E581" s="96"/>
      <c r="F581" s="128"/>
      <c r="G581" s="109"/>
      <c r="H581" s="930"/>
      <c r="I581" s="94"/>
      <c r="J581" s="96"/>
      <c r="K581" s="128"/>
      <c r="L581" s="109"/>
      <c r="M581" s="933"/>
      <c r="N581" s="94"/>
      <c r="O581" s="96"/>
      <c r="P581" s="128"/>
    </row>
    <row r="582" spans="1:16">
      <c r="A582" s="105"/>
      <c r="B582" s="110"/>
      <c r="C582" s="927"/>
      <c r="D582" s="217"/>
      <c r="E582" s="114"/>
      <c r="F582" s="216"/>
      <c r="G582" s="110"/>
      <c r="H582" s="930"/>
      <c r="I582" s="113"/>
      <c r="J582" s="114"/>
      <c r="K582" s="216"/>
      <c r="L582" s="110"/>
      <c r="M582" s="933"/>
      <c r="N582" s="113"/>
      <c r="O582" s="114"/>
      <c r="P582" s="216"/>
    </row>
    <row r="583" spans="1:16">
      <c r="A583" s="105"/>
      <c r="B583" s="109"/>
      <c r="C583" s="927"/>
      <c r="D583" s="217"/>
      <c r="E583" s="114"/>
      <c r="F583" s="216"/>
      <c r="G583" s="109"/>
      <c r="H583" s="930"/>
      <c r="I583" s="113"/>
      <c r="J583" s="114"/>
      <c r="K583" s="216"/>
      <c r="L583" s="109"/>
      <c r="M583" s="933"/>
      <c r="N583" s="113"/>
      <c r="O583" s="114"/>
      <c r="P583" s="216"/>
    </row>
    <row r="584" spans="1:16" ht="17.25" thickBot="1">
      <c r="A584" s="105"/>
      <c r="B584" s="110"/>
      <c r="C584" s="940"/>
      <c r="D584" s="129"/>
      <c r="E584" s="130"/>
      <c r="F584" s="104"/>
      <c r="G584" s="110"/>
      <c r="H584" s="941"/>
      <c r="I584" s="113"/>
      <c r="J584" s="130"/>
      <c r="K584" s="104"/>
      <c r="L584" s="110"/>
      <c r="M584" s="939"/>
      <c r="N584" s="113"/>
      <c r="O584" s="131"/>
      <c r="P584" s="127"/>
    </row>
    <row r="585" spans="1:16">
      <c r="A585" s="132"/>
      <c r="B585" s="109"/>
      <c r="C585" s="926" t="s">
        <v>667</v>
      </c>
      <c r="D585" s="118" t="s">
        <v>136</v>
      </c>
      <c r="E585" s="133" t="s">
        <v>137</v>
      </c>
      <c r="F585" s="125" t="s">
        <v>3330</v>
      </c>
      <c r="G585" s="109"/>
      <c r="H585" s="929" t="s">
        <v>135</v>
      </c>
      <c r="I585" s="118" t="s">
        <v>136</v>
      </c>
      <c r="J585" s="133" t="s">
        <v>137</v>
      </c>
      <c r="K585" s="125" t="s">
        <v>3304</v>
      </c>
      <c r="L585" s="109"/>
      <c r="M585" s="932" t="s">
        <v>135</v>
      </c>
      <c r="N585" s="118" t="s">
        <v>136</v>
      </c>
      <c r="O585" s="133" t="s">
        <v>137</v>
      </c>
      <c r="P585" s="125" t="s">
        <v>3379</v>
      </c>
    </row>
    <row r="586" spans="1:16">
      <c r="A586" s="132"/>
      <c r="B586" s="110"/>
      <c r="C586" s="927"/>
      <c r="D586" s="94" t="s">
        <v>141</v>
      </c>
      <c r="E586" s="96" t="s">
        <v>195</v>
      </c>
      <c r="F586" s="134" t="s">
        <v>2991</v>
      </c>
      <c r="G586" s="110"/>
      <c r="H586" s="930"/>
      <c r="I586" s="94" t="s">
        <v>141</v>
      </c>
      <c r="J586" s="96" t="s">
        <v>195</v>
      </c>
      <c r="K586" s="134" t="s">
        <v>2992</v>
      </c>
      <c r="L586" s="110"/>
      <c r="M586" s="933"/>
      <c r="N586" s="94" t="s">
        <v>141</v>
      </c>
      <c r="O586" s="96" t="s">
        <v>195</v>
      </c>
      <c r="P586" s="134" t="s">
        <v>2991</v>
      </c>
    </row>
    <row r="587" spans="1:16">
      <c r="A587" s="132"/>
      <c r="B587" s="135"/>
      <c r="C587" s="927"/>
      <c r="D587" s="94" t="s">
        <v>145</v>
      </c>
      <c r="E587" s="96" t="s">
        <v>146</v>
      </c>
      <c r="F587" s="97" t="s">
        <v>2770</v>
      </c>
      <c r="G587" s="135"/>
      <c r="H587" s="930"/>
      <c r="I587" s="94" t="s">
        <v>145</v>
      </c>
      <c r="J587" s="96" t="s">
        <v>146</v>
      </c>
      <c r="K587" s="97" t="s">
        <v>2770</v>
      </c>
      <c r="L587" s="135"/>
      <c r="M587" s="933"/>
      <c r="N587" s="94" t="s">
        <v>145</v>
      </c>
      <c r="O587" s="96" t="s">
        <v>146</v>
      </c>
      <c r="P587" s="97" t="s">
        <v>2770</v>
      </c>
    </row>
    <row r="588" spans="1:16">
      <c r="A588" s="132"/>
      <c r="B588" s="110"/>
      <c r="C588" s="927"/>
      <c r="D588" s="94" t="s">
        <v>147</v>
      </c>
      <c r="E588" s="96" t="s">
        <v>238</v>
      </c>
      <c r="F588" s="104" t="s">
        <v>2771</v>
      </c>
      <c r="G588" s="110"/>
      <c r="H588" s="930"/>
      <c r="I588" s="94" t="s">
        <v>147</v>
      </c>
      <c r="J588" s="96" t="s">
        <v>238</v>
      </c>
      <c r="K588" s="104" t="s">
        <v>2771</v>
      </c>
      <c r="L588" s="110"/>
      <c r="M588" s="933"/>
      <c r="N588" s="94" t="s">
        <v>147</v>
      </c>
      <c r="O588" s="96" t="s">
        <v>238</v>
      </c>
      <c r="P588" s="104" t="s">
        <v>2771</v>
      </c>
    </row>
    <row r="589" spans="1:16">
      <c r="A589" s="132"/>
      <c r="B589" s="135"/>
      <c r="C589" s="927"/>
      <c r="D589" s="94" t="s">
        <v>1568</v>
      </c>
      <c r="E589" s="114" t="s">
        <v>196</v>
      </c>
      <c r="F589" s="136" t="s">
        <v>2772</v>
      </c>
      <c r="G589" s="135"/>
      <c r="H589" s="930"/>
      <c r="I589" s="94" t="s">
        <v>1568</v>
      </c>
      <c r="J589" s="114" t="s">
        <v>196</v>
      </c>
      <c r="K589" s="136" t="s">
        <v>2772</v>
      </c>
      <c r="L589" s="135"/>
      <c r="M589" s="933"/>
      <c r="N589" s="94" t="s">
        <v>1568</v>
      </c>
      <c r="O589" s="114" t="s">
        <v>196</v>
      </c>
      <c r="P589" s="136" t="s">
        <v>2772</v>
      </c>
    </row>
    <row r="590" spans="1:16">
      <c r="A590" s="132"/>
      <c r="B590" s="110"/>
      <c r="C590" s="927"/>
      <c r="D590" s="94"/>
      <c r="E590" s="96"/>
      <c r="F590" s="97"/>
      <c r="G590" s="110"/>
      <c r="H590" s="930"/>
      <c r="I590" s="94"/>
      <c r="J590" s="96"/>
      <c r="K590" s="97"/>
      <c r="L590" s="110"/>
      <c r="M590" s="933"/>
      <c r="N590" s="94"/>
      <c r="O590" s="96"/>
      <c r="P590" s="97"/>
    </row>
    <row r="591" spans="1:16">
      <c r="A591" s="132"/>
      <c r="B591" s="135"/>
      <c r="C591" s="927"/>
      <c r="D591" s="94"/>
      <c r="E591" s="114"/>
      <c r="F591" s="136"/>
      <c r="G591" s="135"/>
      <c r="H591" s="930"/>
      <c r="I591" s="94"/>
      <c r="J591" s="114"/>
      <c r="K591" s="136"/>
      <c r="L591" s="135"/>
      <c r="M591" s="933"/>
      <c r="N591" s="94"/>
      <c r="O591" s="114"/>
      <c r="P591" s="136"/>
    </row>
    <row r="592" spans="1:16">
      <c r="A592" s="132"/>
      <c r="B592" s="110"/>
      <c r="C592" s="927"/>
      <c r="D592" s="94"/>
      <c r="E592" s="96"/>
      <c r="F592" s="97"/>
      <c r="G592" s="110"/>
      <c r="H592" s="930"/>
      <c r="I592" s="94"/>
      <c r="J592" s="96"/>
      <c r="K592" s="97"/>
      <c r="L592" s="110"/>
      <c r="M592" s="933"/>
      <c r="N592" s="94"/>
      <c r="O592" s="96"/>
      <c r="P592" s="97"/>
    </row>
    <row r="593" spans="1:16">
      <c r="A593" s="132"/>
      <c r="B593" s="135"/>
      <c r="C593" s="927"/>
      <c r="D593" s="94"/>
      <c r="E593" s="96"/>
      <c r="F593" s="97"/>
      <c r="G593" s="135"/>
      <c r="H593" s="930"/>
      <c r="I593" s="94"/>
      <c r="J593" s="96"/>
      <c r="K593" s="97"/>
      <c r="L593" s="135"/>
      <c r="M593" s="933"/>
      <c r="N593" s="94"/>
      <c r="O593" s="96"/>
      <c r="P593" s="97"/>
    </row>
    <row r="594" spans="1:16" ht="17.25" thickBot="1">
      <c r="A594" s="132"/>
      <c r="B594" s="110"/>
      <c r="C594" s="940"/>
      <c r="D594" s="115"/>
      <c r="E594" s="116"/>
      <c r="F594" s="117"/>
      <c r="G594" s="110"/>
      <c r="H594" s="941"/>
      <c r="I594" s="115"/>
      <c r="J594" s="130"/>
      <c r="K594" s="104"/>
      <c r="L594" s="110"/>
      <c r="M594" s="939"/>
      <c r="N594" s="115"/>
      <c r="O594" s="130"/>
      <c r="P594" s="104"/>
    </row>
    <row r="595" spans="1:16">
      <c r="A595" s="132"/>
      <c r="B595" s="135"/>
      <c r="C595" s="926" t="s">
        <v>668</v>
      </c>
      <c r="D595" s="137" t="s">
        <v>150</v>
      </c>
      <c r="E595" s="138"/>
      <c r="F595" s="139" t="s">
        <v>151</v>
      </c>
      <c r="G595" s="135"/>
      <c r="H595" s="929" t="s">
        <v>149</v>
      </c>
      <c r="I595" s="137" t="s">
        <v>150</v>
      </c>
      <c r="J595" s="138"/>
      <c r="K595" s="139" t="s">
        <v>151</v>
      </c>
      <c r="L595" s="135"/>
      <c r="M595" s="932" t="s">
        <v>149</v>
      </c>
      <c r="N595" s="137" t="s">
        <v>150</v>
      </c>
      <c r="O595" s="138"/>
      <c r="P595" s="139" t="s">
        <v>151</v>
      </c>
    </row>
    <row r="596" spans="1:16">
      <c r="A596" s="132"/>
      <c r="B596" s="110"/>
      <c r="C596" s="927"/>
      <c r="D596" s="120"/>
      <c r="E596" s="121"/>
      <c r="F596" s="140"/>
      <c r="G596" s="110"/>
      <c r="H596" s="930"/>
      <c r="I596" s="94"/>
      <c r="J596" s="96"/>
      <c r="K596" s="97"/>
      <c r="L596" s="110"/>
      <c r="M596" s="933"/>
      <c r="N596" s="94"/>
      <c r="O596" s="96"/>
      <c r="P596" s="97"/>
    </row>
    <row r="597" spans="1:16">
      <c r="A597" s="132"/>
      <c r="B597" s="135"/>
      <c r="C597" s="927"/>
      <c r="D597" s="94"/>
      <c r="E597" s="96"/>
      <c r="F597" s="97"/>
      <c r="G597" s="135"/>
      <c r="H597" s="930"/>
      <c r="I597" s="94"/>
      <c r="J597" s="96"/>
      <c r="K597" s="97"/>
      <c r="L597" s="135"/>
      <c r="M597" s="933"/>
      <c r="N597" s="94"/>
      <c r="O597" s="96"/>
      <c r="P597" s="97"/>
    </row>
    <row r="598" spans="1:16">
      <c r="A598" s="132"/>
      <c r="B598" s="110"/>
      <c r="C598" s="927"/>
      <c r="D598" s="113"/>
      <c r="E598" s="114"/>
      <c r="F598" s="104"/>
      <c r="G598" s="110"/>
      <c r="H598" s="930"/>
      <c r="I598" s="113"/>
      <c r="J598" s="114"/>
      <c r="K598" s="104"/>
      <c r="L598" s="110"/>
      <c r="M598" s="933"/>
      <c r="N598" s="113"/>
      <c r="O598" s="114"/>
      <c r="P598" s="104"/>
    </row>
    <row r="599" spans="1:16">
      <c r="A599" s="935"/>
      <c r="B599" s="135"/>
      <c r="C599" s="927"/>
      <c r="D599" s="94"/>
      <c r="E599" s="96"/>
      <c r="F599" s="97"/>
      <c r="G599" s="135"/>
      <c r="H599" s="930"/>
      <c r="I599" s="94"/>
      <c r="J599" s="96"/>
      <c r="K599" s="97"/>
      <c r="L599" s="135"/>
      <c r="M599" s="933"/>
      <c r="N599" s="94"/>
      <c r="O599" s="96"/>
      <c r="P599" s="97"/>
    </row>
    <row r="600" spans="1:16">
      <c r="A600" s="935"/>
      <c r="B600" s="110"/>
      <c r="C600" s="927"/>
      <c r="D600" s="94"/>
      <c r="E600" s="96"/>
      <c r="F600" s="97"/>
      <c r="G600" s="110"/>
      <c r="H600" s="930"/>
      <c r="I600" s="94"/>
      <c r="J600" s="96"/>
      <c r="K600" s="97"/>
      <c r="L600" s="110"/>
      <c r="M600" s="933"/>
      <c r="N600" s="94"/>
      <c r="O600" s="96"/>
      <c r="P600" s="97"/>
    </row>
    <row r="601" spans="1:16">
      <c r="A601" s="935"/>
      <c r="B601" s="135"/>
      <c r="C601" s="927"/>
      <c r="D601" s="113"/>
      <c r="E601" s="114"/>
      <c r="F601" s="104"/>
      <c r="G601" s="135"/>
      <c r="H601" s="930"/>
      <c r="I601" s="113"/>
      <c r="J601" s="114"/>
      <c r="K601" s="104"/>
      <c r="L601" s="135"/>
      <c r="M601" s="933"/>
      <c r="N601" s="113"/>
      <c r="O601" s="114"/>
      <c r="P601" s="104"/>
    </row>
    <row r="602" spans="1:16" ht="17.25" thickBot="1">
      <c r="A602" s="936"/>
      <c r="B602" s="141"/>
      <c r="C602" s="928"/>
      <c r="D602" s="142"/>
      <c r="E602" s="143"/>
      <c r="F602" s="144"/>
      <c r="G602" s="141"/>
      <c r="H602" s="931"/>
      <c r="I602" s="142"/>
      <c r="J602" s="143"/>
      <c r="K602" s="144"/>
      <c r="L602" s="141"/>
      <c r="M602" s="934"/>
      <c r="N602" s="142"/>
      <c r="O602" s="143"/>
      <c r="P602" s="144"/>
    </row>
    <row r="603" spans="1:16" s="146" customFormat="1" ht="27" customHeight="1" thickTop="1" thickBot="1">
      <c r="A603" s="145"/>
      <c r="B603" s="937" t="s">
        <v>152</v>
      </c>
      <c r="C603" s="937"/>
      <c r="D603" s="937"/>
      <c r="E603" s="937"/>
      <c r="F603" s="937"/>
      <c r="G603" s="938" t="s">
        <v>153</v>
      </c>
      <c r="H603" s="938"/>
      <c r="I603" s="938"/>
      <c r="J603" s="938"/>
      <c r="K603" s="938"/>
      <c r="L603" s="938"/>
      <c r="M603" s="938"/>
      <c r="N603" s="919" t="s">
        <v>154</v>
      </c>
      <c r="O603" s="919"/>
      <c r="P603" s="919"/>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20">
        <f>A519</f>
        <v>46179</v>
      </c>
      <c r="B605" s="923" t="s">
        <v>669</v>
      </c>
      <c r="C605" s="160" t="s">
        <v>3263</v>
      </c>
      <c r="D605" s="161" t="s">
        <v>3264</v>
      </c>
      <c r="E605" s="162" t="s">
        <v>1888</v>
      </c>
      <c r="F605" s="163" t="s">
        <v>3265</v>
      </c>
      <c r="G605" s="164" t="s">
        <v>1550</v>
      </c>
      <c r="H605" s="165" t="s">
        <v>1560</v>
      </c>
      <c r="I605" s="166"/>
      <c r="J605" s="166" t="s">
        <v>1888</v>
      </c>
      <c r="K605" s="167" t="s">
        <v>3268</v>
      </c>
      <c r="L605" s="168"/>
      <c r="M605" s="169"/>
      <c r="N605" s="170"/>
      <c r="O605" s="166"/>
      <c r="P605" s="171"/>
    </row>
    <row r="606" spans="1:16" s="172" customFormat="1">
      <c r="A606" s="921"/>
      <c r="B606" s="924"/>
      <c r="C606" s="173"/>
      <c r="D606" s="174"/>
      <c r="E606" s="175"/>
      <c r="F606" s="176"/>
      <c r="G606" s="173"/>
      <c r="H606" s="177"/>
      <c r="I606" s="175"/>
      <c r="J606" s="175"/>
      <c r="K606" s="178"/>
      <c r="L606" s="179"/>
      <c r="M606" s="180"/>
      <c r="N606" s="181"/>
      <c r="O606" s="175"/>
      <c r="P606" s="182"/>
    </row>
    <row r="607" spans="1:16" s="172" customFormat="1">
      <c r="A607" s="921"/>
      <c r="B607" s="924"/>
      <c r="C607" s="173"/>
      <c r="D607" s="174"/>
      <c r="E607" s="175"/>
      <c r="F607" s="176"/>
      <c r="G607" s="173"/>
      <c r="H607" s="183"/>
      <c r="I607" s="175"/>
      <c r="J607" s="175"/>
      <c r="K607" s="178"/>
      <c r="L607" s="184"/>
      <c r="M607" s="180"/>
      <c r="N607" s="181"/>
      <c r="O607" s="175"/>
      <c r="P607" s="182"/>
    </row>
    <row r="608" spans="1:16" s="172" customFormat="1">
      <c r="A608" s="921"/>
      <c r="B608" s="924"/>
      <c r="C608" s="173"/>
      <c r="D608" s="218"/>
      <c r="E608" s="175"/>
      <c r="F608" s="176"/>
      <c r="G608" s="173"/>
      <c r="H608" s="183"/>
      <c r="I608" s="175"/>
      <c r="J608" s="175"/>
      <c r="K608" s="187"/>
      <c r="L608" s="184"/>
      <c r="M608" s="180"/>
      <c r="N608" s="181"/>
      <c r="O608" s="175"/>
      <c r="P608" s="182"/>
    </row>
    <row r="609" spans="1:16" s="172" customFormat="1">
      <c r="A609" s="921"/>
      <c r="B609" s="924"/>
      <c r="C609" s="173"/>
      <c r="D609" s="185"/>
      <c r="E609" s="175"/>
      <c r="F609" s="182"/>
      <c r="G609" s="173"/>
      <c r="H609" s="186"/>
      <c r="I609" s="175"/>
      <c r="J609" s="175"/>
      <c r="K609" s="187"/>
      <c r="L609" s="184"/>
      <c r="M609" s="180"/>
      <c r="N609" s="181"/>
      <c r="O609" s="175"/>
      <c r="P609" s="182"/>
    </row>
    <row r="610" spans="1:16" s="172" customFormat="1">
      <c r="A610" s="921"/>
      <c r="B610" s="924"/>
      <c r="C610" s="173"/>
      <c r="D610" s="174"/>
      <c r="E610" s="175"/>
      <c r="F610" s="188"/>
      <c r="G610" s="198"/>
      <c r="H610" s="183"/>
      <c r="I610" s="191"/>
      <c r="J610" s="175"/>
      <c r="K610" s="178"/>
      <c r="L610" s="189"/>
      <c r="M610" s="190"/>
      <c r="N610" s="181"/>
      <c r="O610" s="175"/>
      <c r="P610" s="182"/>
    </row>
    <row r="611" spans="1:16" s="172" customFormat="1">
      <c r="A611" s="921"/>
      <c r="B611" s="924"/>
      <c r="C611" s="173"/>
      <c r="D611" s="174"/>
      <c r="E611" s="175"/>
      <c r="F611" s="182"/>
      <c r="G611" s="173"/>
      <c r="H611" s="183"/>
      <c r="I611" s="191"/>
      <c r="J611" s="175"/>
      <c r="K611" s="178"/>
      <c r="L611" s="184"/>
      <c r="M611" s="180"/>
      <c r="N611" s="181"/>
      <c r="O611" s="175"/>
      <c r="P611" s="182"/>
    </row>
    <row r="612" spans="1:16" s="172" customFormat="1">
      <c r="A612" s="921"/>
      <c r="B612" s="924"/>
      <c r="C612" s="173"/>
      <c r="D612" s="174"/>
      <c r="E612" s="175"/>
      <c r="F612" s="182"/>
      <c r="G612" s="219"/>
      <c r="H612" s="183"/>
      <c r="I612" s="175"/>
      <c r="J612" s="175"/>
      <c r="K612" s="178"/>
      <c r="L612" s="184"/>
      <c r="M612" s="180"/>
      <c r="N612" s="181"/>
      <c r="O612" s="175"/>
      <c r="P612" s="182"/>
    </row>
    <row r="613" spans="1:16" s="172" customFormat="1">
      <c r="A613" s="921"/>
      <c r="B613" s="924"/>
      <c r="C613" s="173"/>
      <c r="D613" s="174"/>
      <c r="E613" s="175"/>
      <c r="F613" s="188"/>
      <c r="G613" s="173"/>
      <c r="H613" s="183"/>
      <c r="I613" s="191"/>
      <c r="J613" s="175"/>
      <c r="K613" s="178"/>
      <c r="L613" s="184"/>
      <c r="M613" s="180"/>
      <c r="N613" s="181"/>
      <c r="O613" s="175"/>
      <c r="P613" s="182"/>
    </row>
    <row r="614" spans="1:16" s="172" customFormat="1">
      <c r="A614" s="921"/>
      <c r="B614" s="924"/>
      <c r="C614" s="173"/>
      <c r="D614" s="174"/>
      <c r="E614" s="175"/>
      <c r="F614" s="182"/>
      <c r="G614" s="173"/>
      <c r="H614" s="183"/>
      <c r="I614" s="191"/>
      <c r="J614" s="175"/>
      <c r="K614" s="178"/>
      <c r="L614" s="184"/>
      <c r="M614" s="180"/>
      <c r="N614" s="181"/>
      <c r="O614" s="175"/>
      <c r="P614" s="182"/>
    </row>
    <row r="615" spans="1:16" s="172" customFormat="1">
      <c r="A615" s="921"/>
      <c r="B615" s="924"/>
      <c r="C615" s="192"/>
      <c r="D615" s="193"/>
      <c r="E615" s="194"/>
      <c r="F615" s="195"/>
      <c r="G615" s="173"/>
      <c r="H615" s="177"/>
      <c r="I615" s="175"/>
      <c r="J615" s="175"/>
      <c r="K615" s="178"/>
      <c r="L615" s="184"/>
      <c r="M615" s="180"/>
      <c r="N615" s="196"/>
      <c r="O615" s="194"/>
      <c r="P615" s="195"/>
    </row>
    <row r="616" spans="1:16" s="172" customFormat="1">
      <c r="A616" s="921"/>
      <c r="B616" s="924"/>
      <c r="C616" s="192"/>
      <c r="D616" s="193"/>
      <c r="E616" s="194"/>
      <c r="F616" s="195"/>
      <c r="G616" s="198"/>
      <c r="H616" s="183"/>
      <c r="I616" s="191"/>
      <c r="J616" s="175"/>
      <c r="K616" s="178"/>
      <c r="L616" s="184"/>
      <c r="M616" s="180"/>
      <c r="N616" s="196"/>
      <c r="O616" s="194"/>
      <c r="P616" s="195"/>
    </row>
    <row r="617" spans="1:16" s="172" customFormat="1">
      <c r="A617" s="921"/>
      <c r="B617" s="924"/>
      <c r="C617" s="192"/>
      <c r="D617" s="193"/>
      <c r="E617" s="194"/>
      <c r="F617" s="195"/>
      <c r="G617" s="173"/>
      <c r="H617" s="199"/>
      <c r="I617" s="191"/>
      <c r="J617" s="200"/>
      <c r="K617" s="197"/>
      <c r="L617" s="184"/>
      <c r="M617" s="180"/>
      <c r="N617" s="196"/>
      <c r="O617" s="194"/>
      <c r="P617" s="195"/>
    </row>
    <row r="618" spans="1:16" s="172" customFormat="1">
      <c r="A618" s="921"/>
      <c r="B618" s="924"/>
      <c r="C618" s="192"/>
      <c r="D618" s="193"/>
      <c r="E618" s="194"/>
      <c r="F618" s="195"/>
      <c r="G618" s="173"/>
      <c r="H618" s="201"/>
      <c r="I618" s="175"/>
      <c r="J618" s="175"/>
      <c r="K618" s="178"/>
      <c r="L618" s="184"/>
      <c r="M618" s="180"/>
      <c r="N618" s="196"/>
      <c r="O618" s="194"/>
      <c r="P618" s="195"/>
    </row>
    <row r="619" spans="1:16" s="172" customFormat="1">
      <c r="A619" s="921"/>
      <c r="B619" s="924"/>
      <c r="C619" s="192"/>
      <c r="D619" s="193"/>
      <c r="E619" s="194"/>
      <c r="F619" s="195"/>
      <c r="G619" s="198"/>
      <c r="H619" s="183"/>
      <c r="I619" s="200"/>
      <c r="J619" s="200"/>
      <c r="K619" s="197"/>
      <c r="L619" s="184"/>
      <c r="M619" s="180"/>
      <c r="N619" s="196"/>
      <c r="O619" s="194"/>
      <c r="P619" s="195"/>
    </row>
    <row r="620" spans="1:16" s="172" customFormat="1">
      <c r="A620" s="921"/>
      <c r="B620" s="924"/>
      <c r="C620" s="192"/>
      <c r="D620" s="193"/>
      <c r="E620" s="194"/>
      <c r="F620" s="195"/>
      <c r="G620" s="173"/>
      <c r="H620" s="183"/>
      <c r="I620" s="200"/>
      <c r="J620" s="200"/>
      <c r="K620" s="197"/>
      <c r="L620" s="179"/>
      <c r="M620" s="180"/>
      <c r="N620" s="196"/>
      <c r="O620" s="194"/>
      <c r="P620" s="195"/>
    </row>
    <row r="621" spans="1:16" s="172" customFormat="1">
      <c r="A621" s="921"/>
      <c r="B621" s="924"/>
      <c r="C621" s="192"/>
      <c r="D621" s="193"/>
      <c r="E621" s="194"/>
      <c r="F621" s="195"/>
      <c r="G621" s="192"/>
      <c r="H621" s="201"/>
      <c r="I621" s="202"/>
      <c r="J621" s="202"/>
      <c r="K621" s="203"/>
      <c r="L621" s="204"/>
      <c r="M621" s="190"/>
      <c r="N621" s="196"/>
      <c r="O621" s="194"/>
      <c r="P621" s="195"/>
    </row>
    <row r="622" spans="1:16" s="172" customFormat="1">
      <c r="A622" s="921"/>
      <c r="B622" s="924"/>
      <c r="C622" s="192"/>
      <c r="D622" s="193"/>
      <c r="E622" s="194"/>
      <c r="F622" s="195"/>
      <c r="G622" s="192"/>
      <c r="H622" s="201"/>
      <c r="I622" s="202"/>
      <c r="J622" s="202"/>
      <c r="K622" s="203"/>
      <c r="L622" s="204"/>
      <c r="M622" s="190"/>
      <c r="N622" s="196"/>
      <c r="O622" s="194"/>
      <c r="P622" s="195"/>
    </row>
    <row r="623" spans="1:16" s="172" customFormat="1">
      <c r="A623" s="921"/>
      <c r="B623" s="924"/>
      <c r="C623" s="192"/>
      <c r="D623" s="193"/>
      <c r="E623" s="194"/>
      <c r="F623" s="195"/>
      <c r="G623" s="192"/>
      <c r="H623" s="201"/>
      <c r="I623" s="202"/>
      <c r="J623" s="202"/>
      <c r="K623" s="203"/>
      <c r="L623" s="204"/>
      <c r="M623" s="190"/>
      <c r="N623" s="196"/>
      <c r="O623" s="194"/>
      <c r="P623" s="195"/>
    </row>
    <row r="624" spans="1:16" s="172" customFormat="1" ht="17.25" thickBot="1">
      <c r="A624" s="922"/>
      <c r="B624" s="925"/>
      <c r="C624" s="205"/>
      <c r="D624" s="206"/>
      <c r="E624" s="207"/>
      <c r="F624" s="208"/>
      <c r="G624" s="209"/>
      <c r="H624" s="210"/>
      <c r="I624" s="211"/>
      <c r="J624" s="211"/>
      <c r="K624" s="212"/>
      <c r="L624" s="213"/>
      <c r="M624" s="214"/>
      <c r="N624" s="215"/>
      <c r="O624" s="207"/>
      <c r="P624" s="208"/>
    </row>
    <row r="625" spans="1:16" s="71" customFormat="1" ht="18" customHeight="1" thickTop="1" thickBot="1">
      <c r="A625" s="956">
        <f>A519+1</f>
        <v>46180</v>
      </c>
      <c r="B625" s="90" t="s">
        <v>162</v>
      </c>
      <c r="C625" s="926" t="s">
        <v>664</v>
      </c>
      <c r="D625" s="91" t="s">
        <v>114</v>
      </c>
      <c r="E625" s="92" t="s">
        <v>137</v>
      </c>
      <c r="F625" s="93" t="s">
        <v>3350</v>
      </c>
      <c r="G625" s="90" t="s">
        <v>162</v>
      </c>
      <c r="H625" s="930" t="s">
        <v>163</v>
      </c>
      <c r="I625" s="91" t="s">
        <v>114</v>
      </c>
      <c r="J625" s="92" t="s">
        <v>137</v>
      </c>
      <c r="K625" s="93" t="s">
        <v>3440</v>
      </c>
      <c r="L625" s="90" t="s">
        <v>162</v>
      </c>
      <c r="M625" s="933" t="s">
        <v>163</v>
      </c>
      <c r="N625" s="91" t="s">
        <v>114</v>
      </c>
      <c r="O625" s="92" t="s">
        <v>137</v>
      </c>
      <c r="P625" s="93" t="s">
        <v>3479</v>
      </c>
    </row>
    <row r="626" spans="1:16" ht="18" customHeight="1">
      <c r="A626" s="957"/>
      <c r="B626" s="958" t="s">
        <v>1475</v>
      </c>
      <c r="C626" s="927"/>
      <c r="D626" s="94" t="s">
        <v>1490</v>
      </c>
      <c r="E626" s="95" t="s">
        <v>195</v>
      </c>
      <c r="F626" s="93" t="s">
        <v>1065</v>
      </c>
      <c r="G626" s="958" t="s">
        <v>984</v>
      </c>
      <c r="H626" s="930"/>
      <c r="I626" s="94" t="s">
        <v>1490</v>
      </c>
      <c r="J626" s="95" t="s">
        <v>195</v>
      </c>
      <c r="K626" s="93" t="s">
        <v>1065</v>
      </c>
      <c r="L626" s="958" t="s">
        <v>12</v>
      </c>
      <c r="M626" s="933"/>
      <c r="N626" s="94" t="s">
        <v>1490</v>
      </c>
      <c r="O626" s="95" t="s">
        <v>195</v>
      </c>
      <c r="P626" s="93" t="s">
        <v>3437</v>
      </c>
    </row>
    <row r="627" spans="1:16" ht="17.25" thickBot="1">
      <c r="A627" s="957"/>
      <c r="B627" s="959"/>
      <c r="C627" s="927"/>
      <c r="D627" s="94" t="s">
        <v>116</v>
      </c>
      <c r="E627" s="96" t="s">
        <v>146</v>
      </c>
      <c r="F627" s="874" t="s">
        <v>3398</v>
      </c>
      <c r="G627" s="959"/>
      <c r="H627" s="930"/>
      <c r="I627" s="94" t="s">
        <v>116</v>
      </c>
      <c r="J627" s="96" t="s">
        <v>146</v>
      </c>
      <c r="K627" s="876" t="s">
        <v>332</v>
      </c>
      <c r="L627" s="959"/>
      <c r="M627" s="933"/>
      <c r="N627" s="94" t="s">
        <v>116</v>
      </c>
      <c r="O627" s="96" t="s">
        <v>146</v>
      </c>
      <c r="P627" s="98" t="s">
        <v>1065</v>
      </c>
    </row>
    <row r="628" spans="1:16" ht="17.25" thickBot="1">
      <c r="A628" s="957"/>
      <c r="B628" s="90" t="s">
        <v>167</v>
      </c>
      <c r="C628" s="927"/>
      <c r="D628" s="94" t="s">
        <v>165</v>
      </c>
      <c r="E628" s="96" t="s">
        <v>238</v>
      </c>
      <c r="F628" s="97" t="s">
        <v>1065</v>
      </c>
      <c r="G628" s="90" t="s">
        <v>167</v>
      </c>
      <c r="H628" s="930"/>
      <c r="I628" s="94" t="s">
        <v>165</v>
      </c>
      <c r="J628" s="96" t="s">
        <v>238</v>
      </c>
      <c r="K628" s="97" t="s">
        <v>1065</v>
      </c>
      <c r="L628" s="90" t="s">
        <v>167</v>
      </c>
      <c r="M628" s="933"/>
      <c r="N628" s="94" t="s">
        <v>165</v>
      </c>
      <c r="O628" s="96" t="s">
        <v>238</v>
      </c>
      <c r="P628" s="97" t="s">
        <v>1065</v>
      </c>
    </row>
    <row r="629" spans="1:16">
      <c r="A629" s="957"/>
      <c r="B629" s="955" t="s">
        <v>3400</v>
      </c>
      <c r="C629" s="927"/>
      <c r="D629" s="94" t="s">
        <v>120</v>
      </c>
      <c r="E629" s="96" t="s">
        <v>196</v>
      </c>
      <c r="F629" s="97" t="s">
        <v>1065</v>
      </c>
      <c r="G629" s="955" t="s">
        <v>3449</v>
      </c>
      <c r="H629" s="930"/>
      <c r="I629" s="94" t="s">
        <v>120</v>
      </c>
      <c r="J629" s="96" t="s">
        <v>196</v>
      </c>
      <c r="K629" s="97" t="s">
        <v>1065</v>
      </c>
      <c r="L629" s="955" t="s">
        <v>3433</v>
      </c>
      <c r="M629" s="933"/>
      <c r="N629" s="94" t="s">
        <v>120</v>
      </c>
      <c r="O629" s="96" t="s">
        <v>196</v>
      </c>
      <c r="P629" s="97" t="s">
        <v>3480</v>
      </c>
    </row>
    <row r="630" spans="1:16" ht="33">
      <c r="A630" s="957"/>
      <c r="B630" s="948"/>
      <c r="C630" s="927"/>
      <c r="D630" s="94" t="s">
        <v>1613</v>
      </c>
      <c r="E630" s="96" t="s">
        <v>1567</v>
      </c>
      <c r="F630" s="97" t="s">
        <v>3429</v>
      </c>
      <c r="G630" s="948"/>
      <c r="H630" s="930"/>
      <c r="I630" s="94" t="s">
        <v>1613</v>
      </c>
      <c r="J630" s="96" t="s">
        <v>1567</v>
      </c>
      <c r="K630" s="97" t="s">
        <v>3464</v>
      </c>
      <c r="L630" s="948"/>
      <c r="M630" s="933"/>
      <c r="N630" s="94" t="s">
        <v>1613</v>
      </c>
      <c r="O630" s="96" t="s">
        <v>1567</v>
      </c>
      <c r="P630" s="97" t="s">
        <v>3481</v>
      </c>
    </row>
    <row r="631" spans="1:16">
      <c r="A631" s="957"/>
      <c r="B631" s="947"/>
      <c r="C631" s="927"/>
      <c r="D631" s="94" t="s">
        <v>1662</v>
      </c>
      <c r="E631" s="96" t="s">
        <v>1663</v>
      </c>
      <c r="F631" s="93" t="s">
        <v>3351</v>
      </c>
      <c r="G631" s="947"/>
      <c r="H631" s="930"/>
      <c r="I631" s="94" t="s">
        <v>1662</v>
      </c>
      <c r="J631" s="96" t="s">
        <v>1663</v>
      </c>
      <c r="K631" s="93" t="s">
        <v>3351</v>
      </c>
      <c r="L631" s="947"/>
      <c r="M631" s="933"/>
      <c r="N631" s="94" t="s">
        <v>1662</v>
      </c>
      <c r="O631" s="96" t="s">
        <v>1663</v>
      </c>
      <c r="P631" s="93" t="s">
        <v>3351</v>
      </c>
    </row>
    <row r="632" spans="1:16">
      <c r="A632" s="957"/>
      <c r="B632" s="948"/>
      <c r="C632" s="927"/>
      <c r="D632" s="94"/>
      <c r="E632" s="96" t="s">
        <v>2800</v>
      </c>
      <c r="F632" s="93" t="s">
        <v>2688</v>
      </c>
      <c r="G632" s="948"/>
      <c r="H632" s="930"/>
      <c r="I632" s="94"/>
      <c r="J632" s="96" t="s">
        <v>2800</v>
      </c>
      <c r="K632" s="93" t="s">
        <v>2688</v>
      </c>
      <c r="L632" s="948"/>
      <c r="M632" s="933"/>
      <c r="N632" s="94"/>
      <c r="O632" s="96" t="s">
        <v>2800</v>
      </c>
      <c r="P632" s="93" t="s">
        <v>2688</v>
      </c>
    </row>
    <row r="633" spans="1:16">
      <c r="A633" s="957"/>
      <c r="B633" s="947"/>
      <c r="C633" s="927"/>
      <c r="D633" s="94"/>
      <c r="E633" s="96" t="s">
        <v>2802</v>
      </c>
      <c r="F633" s="99" t="s">
        <v>2690</v>
      </c>
      <c r="G633" s="947"/>
      <c r="H633" s="930"/>
      <c r="I633" s="94"/>
      <c r="J633" s="96" t="s">
        <v>2802</v>
      </c>
      <c r="K633" s="99" t="s">
        <v>2690</v>
      </c>
      <c r="L633" s="947"/>
      <c r="M633" s="933"/>
      <c r="N633" s="94"/>
      <c r="O633" s="96" t="s">
        <v>2802</v>
      </c>
      <c r="P633" s="99" t="s">
        <v>2690</v>
      </c>
    </row>
    <row r="634" spans="1:16" ht="17.25" thickBot="1">
      <c r="A634" s="957"/>
      <c r="B634" s="948"/>
      <c r="C634" s="927"/>
      <c r="D634" s="94" t="s">
        <v>147</v>
      </c>
      <c r="E634" s="96" t="s">
        <v>2686</v>
      </c>
      <c r="F634" s="99" t="s">
        <v>3332</v>
      </c>
      <c r="G634" s="948"/>
      <c r="H634" s="930"/>
      <c r="I634" s="94" t="s">
        <v>147</v>
      </c>
      <c r="J634" s="96" t="s">
        <v>2686</v>
      </c>
      <c r="K634" s="99" t="s">
        <v>3368</v>
      </c>
      <c r="L634" s="948"/>
      <c r="M634" s="933"/>
      <c r="N634" s="94" t="s">
        <v>147</v>
      </c>
      <c r="O634" s="96" t="s">
        <v>2686</v>
      </c>
      <c r="P634" s="99" t="s">
        <v>3482</v>
      </c>
    </row>
    <row r="635" spans="1:16" ht="17.25" thickBot="1">
      <c r="A635" s="957"/>
      <c r="B635" s="100" t="s">
        <v>168</v>
      </c>
      <c r="C635" s="927"/>
      <c r="D635" s="94"/>
      <c r="E635" s="96" t="s">
        <v>2687</v>
      </c>
      <c r="F635" s="99" t="s">
        <v>3424</v>
      </c>
      <c r="G635" s="100" t="s">
        <v>168</v>
      </c>
      <c r="H635" s="930"/>
      <c r="I635" s="94"/>
      <c r="J635" s="96" t="s">
        <v>2687</v>
      </c>
      <c r="K635" s="99" t="s">
        <v>3441</v>
      </c>
      <c r="L635" s="100" t="s">
        <v>168</v>
      </c>
      <c r="M635" s="933"/>
      <c r="N635" s="94"/>
      <c r="O635" s="96" t="s">
        <v>2687</v>
      </c>
      <c r="P635" s="99" t="s">
        <v>3483</v>
      </c>
    </row>
    <row r="636" spans="1:16">
      <c r="A636" s="957"/>
      <c r="B636" s="949"/>
      <c r="C636" s="927"/>
      <c r="D636" s="94"/>
      <c r="E636" s="96" t="s">
        <v>2689</v>
      </c>
      <c r="F636" s="99" t="s">
        <v>3426</v>
      </c>
      <c r="G636" s="949" t="s">
        <v>3450</v>
      </c>
      <c r="H636" s="930"/>
      <c r="I636" s="94"/>
      <c r="J636" s="96" t="s">
        <v>2689</v>
      </c>
      <c r="K636" s="99" t="s">
        <v>3426</v>
      </c>
      <c r="L636" s="949" t="s">
        <v>3472</v>
      </c>
      <c r="M636" s="933"/>
      <c r="N636" s="94"/>
      <c r="O636" s="96" t="s">
        <v>2689</v>
      </c>
      <c r="P636" s="99" t="s">
        <v>3425</v>
      </c>
    </row>
    <row r="637" spans="1:16">
      <c r="A637" s="957"/>
      <c r="B637" s="950"/>
      <c r="C637" s="927"/>
      <c r="D637" s="94"/>
      <c r="E637" s="96" t="s">
        <v>2851</v>
      </c>
      <c r="F637" s="97" t="s">
        <v>3346</v>
      </c>
      <c r="G637" s="950"/>
      <c r="H637" s="930"/>
      <c r="I637" s="94"/>
      <c r="J637" s="96" t="s">
        <v>2851</v>
      </c>
      <c r="K637" s="97" t="s">
        <v>3442</v>
      </c>
      <c r="L637" s="950"/>
      <c r="M637" s="933"/>
      <c r="N637" s="94"/>
      <c r="O637" s="96" t="s">
        <v>2851</v>
      </c>
      <c r="P637" s="97" t="s">
        <v>3484</v>
      </c>
    </row>
    <row r="638" spans="1:16" ht="17.25" thickBot="1">
      <c r="A638" s="957"/>
      <c r="B638" s="951"/>
      <c r="C638" s="927"/>
      <c r="D638" s="94"/>
      <c r="E638" s="96" t="s">
        <v>3296</v>
      </c>
      <c r="F638" s="97" t="s">
        <v>2697</v>
      </c>
      <c r="G638" s="951"/>
      <c r="H638" s="930"/>
      <c r="I638" s="94"/>
      <c r="J638" s="96" t="s">
        <v>3296</v>
      </c>
      <c r="K638" s="97" t="s">
        <v>2697</v>
      </c>
      <c r="L638" s="951"/>
      <c r="M638" s="933"/>
      <c r="N638" s="94"/>
      <c r="O638" s="96" t="s">
        <v>3296</v>
      </c>
      <c r="P638" s="97" t="s">
        <v>2697</v>
      </c>
    </row>
    <row r="639" spans="1:16" ht="17.25" thickBot="1">
      <c r="A639" s="957"/>
      <c r="B639" s="100" t="s">
        <v>123</v>
      </c>
      <c r="C639" s="927"/>
      <c r="D639" s="94" t="s">
        <v>2698</v>
      </c>
      <c r="E639" s="96" t="s">
        <v>3027</v>
      </c>
      <c r="F639" s="97" t="s">
        <v>2700</v>
      </c>
      <c r="G639" s="100" t="s">
        <v>123</v>
      </c>
      <c r="H639" s="930"/>
      <c r="I639" s="94" t="s">
        <v>2698</v>
      </c>
      <c r="J639" s="96" t="s">
        <v>2892</v>
      </c>
      <c r="K639" s="97" t="s">
        <v>2700</v>
      </c>
      <c r="L639" s="100" t="s">
        <v>123</v>
      </c>
      <c r="M639" s="933"/>
      <c r="N639" s="94" t="s">
        <v>2698</v>
      </c>
      <c r="O639" s="96" t="s">
        <v>3485</v>
      </c>
      <c r="P639" s="97" t="s">
        <v>2700</v>
      </c>
    </row>
    <row r="640" spans="1:16" ht="33">
      <c r="A640" s="957"/>
      <c r="B640" s="962"/>
      <c r="C640" s="927"/>
      <c r="D640" s="94"/>
      <c r="E640" s="96" t="s">
        <v>3028</v>
      </c>
      <c r="F640" s="101" t="s">
        <v>3401</v>
      </c>
      <c r="G640" s="962" t="s">
        <v>3451</v>
      </c>
      <c r="H640" s="930"/>
      <c r="I640" s="94" t="s">
        <v>2701</v>
      </c>
      <c r="J640" s="96" t="s">
        <v>2699</v>
      </c>
      <c r="K640" s="97" t="s">
        <v>3353</v>
      </c>
      <c r="L640" s="962" t="s">
        <v>3473</v>
      </c>
      <c r="M640" s="933"/>
      <c r="N640" s="94"/>
      <c r="O640" s="96" t="s">
        <v>3486</v>
      </c>
      <c r="P640" s="101" t="s">
        <v>3487</v>
      </c>
    </row>
    <row r="641" spans="1:16" ht="33">
      <c r="A641" s="957"/>
      <c r="B641" s="963"/>
      <c r="C641" s="927"/>
      <c r="D641" s="94" t="s">
        <v>2701</v>
      </c>
      <c r="E641" s="96" t="s">
        <v>2699</v>
      </c>
      <c r="F641" s="97" t="s">
        <v>3353</v>
      </c>
      <c r="G641" s="963"/>
      <c r="H641" s="930"/>
      <c r="I641" s="94" t="s">
        <v>3136</v>
      </c>
      <c r="J641" s="96" t="s">
        <v>2895</v>
      </c>
      <c r="K641" s="97" t="s">
        <v>3290</v>
      </c>
      <c r="L641" s="963"/>
      <c r="M641" s="933"/>
      <c r="N641" s="94" t="s">
        <v>2701</v>
      </c>
      <c r="O641" s="96" t="s">
        <v>2699</v>
      </c>
      <c r="P641" s="97" t="s">
        <v>3353</v>
      </c>
    </row>
    <row r="642" spans="1:16" ht="33.75" thickBot="1">
      <c r="A642" s="957"/>
      <c r="B642" s="964"/>
      <c r="C642" s="927"/>
      <c r="D642" s="94" t="s">
        <v>3136</v>
      </c>
      <c r="E642" s="96" t="s">
        <v>2895</v>
      </c>
      <c r="F642" s="97" t="s">
        <v>3290</v>
      </c>
      <c r="G642" s="964"/>
      <c r="H642" s="930"/>
      <c r="I642" s="94" t="s">
        <v>2917</v>
      </c>
      <c r="J642" s="96" t="s">
        <v>2903</v>
      </c>
      <c r="K642" s="112" t="s">
        <v>3443</v>
      </c>
      <c r="L642" s="964"/>
      <c r="M642" s="933"/>
      <c r="N642" s="94" t="s">
        <v>3136</v>
      </c>
      <c r="O642" s="96" t="s">
        <v>2894</v>
      </c>
      <c r="P642" s="97" t="s">
        <v>3290</v>
      </c>
    </row>
    <row r="643" spans="1:16">
      <c r="A643" s="957"/>
      <c r="B643" s="945" t="s">
        <v>124</v>
      </c>
      <c r="C643" s="927"/>
      <c r="D643" s="94" t="s">
        <v>3417</v>
      </c>
      <c r="E643" s="96" t="s">
        <v>3418</v>
      </c>
      <c r="F643" s="97" t="s">
        <v>3416</v>
      </c>
      <c r="G643" s="945" t="s">
        <v>124</v>
      </c>
      <c r="H643" s="930"/>
      <c r="I643" s="94"/>
      <c r="J643" s="96"/>
      <c r="K643" s="97"/>
      <c r="L643" s="945" t="s">
        <v>124</v>
      </c>
      <c r="M643" s="933"/>
      <c r="N643" s="94"/>
      <c r="O643" s="96"/>
      <c r="P643" s="97"/>
    </row>
    <row r="644" spans="1:16" ht="17.25" thickBot="1">
      <c r="A644" s="957"/>
      <c r="B644" s="946"/>
      <c r="C644" s="927"/>
      <c r="D644" s="94"/>
      <c r="E644" s="96"/>
      <c r="F644" s="97"/>
      <c r="G644" s="946"/>
      <c r="H644" s="930"/>
      <c r="I644" s="94"/>
      <c r="J644" s="96"/>
      <c r="K644" s="97"/>
      <c r="L644" s="946"/>
      <c r="M644" s="933"/>
      <c r="N644" s="94"/>
      <c r="O644" s="96"/>
      <c r="P644" s="93"/>
    </row>
    <row r="645" spans="1:16" ht="17.25" thickTop="1">
      <c r="A645" s="957"/>
      <c r="B645" s="960" t="s">
        <v>125</v>
      </c>
      <c r="C645" s="927"/>
      <c r="D645" s="94"/>
      <c r="E645" s="96"/>
      <c r="F645" s="93"/>
      <c r="G645" s="960" t="s">
        <v>125</v>
      </c>
      <c r="H645" s="930"/>
      <c r="I645" s="94"/>
      <c r="J645" s="96"/>
      <c r="K645" s="93"/>
      <c r="L645" s="960" t="s">
        <v>125</v>
      </c>
      <c r="M645" s="933"/>
      <c r="N645" s="94"/>
      <c r="O645" s="96"/>
      <c r="P645" s="97"/>
    </row>
    <row r="646" spans="1:16" ht="17.25" thickBot="1">
      <c r="A646" s="957"/>
      <c r="B646" s="943"/>
      <c r="C646" s="927"/>
      <c r="D646" s="94"/>
      <c r="E646" s="96"/>
      <c r="F646" s="93"/>
      <c r="G646" s="943"/>
      <c r="H646" s="930"/>
      <c r="I646" s="94"/>
      <c r="J646" s="96"/>
      <c r="K646" s="93"/>
      <c r="L646" s="943"/>
      <c r="M646" s="933"/>
      <c r="N646" s="94"/>
      <c r="O646" s="96"/>
      <c r="P646" s="101"/>
    </row>
    <row r="647" spans="1:16">
      <c r="A647" s="957"/>
      <c r="B647" s="953">
        <v>2</v>
      </c>
      <c r="C647" s="927"/>
      <c r="D647" s="94"/>
      <c r="E647" s="96"/>
      <c r="F647" s="97"/>
      <c r="G647" s="953">
        <v>4</v>
      </c>
      <c r="H647" s="930"/>
      <c r="I647" s="94"/>
      <c r="J647" s="96"/>
      <c r="K647" s="97"/>
      <c r="L647" s="953">
        <v>3</v>
      </c>
      <c r="M647" s="933"/>
      <c r="N647" s="94"/>
      <c r="O647" s="96"/>
      <c r="P647" s="103"/>
    </row>
    <row r="648" spans="1:16" ht="17.25" thickBot="1">
      <c r="A648" s="957"/>
      <c r="B648" s="961"/>
      <c r="C648" s="927"/>
      <c r="D648" s="94"/>
      <c r="E648" s="96"/>
      <c r="F648" s="97"/>
      <c r="G648" s="961"/>
      <c r="H648" s="930"/>
      <c r="I648" s="94"/>
      <c r="J648" s="96"/>
      <c r="K648" s="97"/>
      <c r="L648" s="961"/>
      <c r="M648" s="933"/>
      <c r="N648" s="94"/>
      <c r="O648" s="96"/>
      <c r="P648" s="104"/>
    </row>
    <row r="649" spans="1:16">
      <c r="A649" s="957"/>
      <c r="B649" s="942" t="s">
        <v>126</v>
      </c>
      <c r="C649" s="927"/>
      <c r="D649" s="94"/>
      <c r="E649" s="96"/>
      <c r="F649" s="93"/>
      <c r="G649" s="942" t="s">
        <v>126</v>
      </c>
      <c r="H649" s="930"/>
      <c r="I649" s="94"/>
      <c r="J649" s="96"/>
      <c r="K649" s="93"/>
      <c r="L649" s="942" t="s">
        <v>126</v>
      </c>
      <c r="M649" s="933"/>
      <c r="N649" s="94"/>
      <c r="O649" s="96"/>
      <c r="P649" s="99"/>
    </row>
    <row r="650" spans="1:16" ht="17.25" thickBot="1">
      <c r="A650" s="957"/>
      <c r="B650" s="943"/>
      <c r="C650" s="927"/>
      <c r="D650" s="94"/>
      <c r="E650" s="96"/>
      <c r="F650" s="101"/>
      <c r="G650" s="943"/>
      <c r="H650" s="930"/>
      <c r="I650" s="94"/>
      <c r="J650" s="96"/>
      <c r="K650" s="101"/>
      <c r="L650" s="943"/>
      <c r="M650" s="933"/>
      <c r="N650" s="94"/>
      <c r="O650" s="96"/>
      <c r="P650" s="104"/>
    </row>
    <row r="651" spans="1:16">
      <c r="A651" s="957"/>
      <c r="B651" s="953">
        <v>2</v>
      </c>
      <c r="C651" s="927"/>
      <c r="D651" s="94"/>
      <c r="E651" s="96"/>
      <c r="F651" s="102"/>
      <c r="G651" s="953">
        <v>4</v>
      </c>
      <c r="H651" s="930"/>
      <c r="I651" s="94"/>
      <c r="J651" s="96"/>
      <c r="K651" s="103"/>
      <c r="L651" s="953">
        <v>3</v>
      </c>
      <c r="M651" s="933"/>
      <c r="N651" s="94"/>
      <c r="O651" s="96"/>
      <c r="P651" s="93"/>
    </row>
    <row r="652" spans="1:16" ht="17.25" thickBot="1">
      <c r="A652" s="957"/>
      <c r="B652" s="954"/>
      <c r="C652" s="927"/>
      <c r="D652" s="94"/>
      <c r="E652" s="96"/>
      <c r="F652" s="99"/>
      <c r="G652" s="954"/>
      <c r="H652" s="930"/>
      <c r="I652" s="94"/>
      <c r="J652" s="96"/>
      <c r="K652" s="104"/>
      <c r="L652" s="954"/>
      <c r="M652" s="933"/>
      <c r="N652" s="94"/>
      <c r="O652" s="96"/>
      <c r="P652" s="97"/>
    </row>
    <row r="653" spans="1:16">
      <c r="A653" s="957"/>
      <c r="B653" s="952" t="s">
        <v>127</v>
      </c>
      <c r="C653" s="927"/>
      <c r="D653" s="94"/>
      <c r="E653" s="96"/>
      <c r="F653" s="103"/>
      <c r="G653" s="952" t="s">
        <v>127</v>
      </c>
      <c r="H653" s="930"/>
      <c r="I653" s="94"/>
      <c r="J653" s="96"/>
      <c r="K653" s="104"/>
      <c r="L653" s="952" t="s">
        <v>127</v>
      </c>
      <c r="M653" s="933"/>
      <c r="N653" s="94"/>
      <c r="O653" s="114"/>
      <c r="P653" s="97"/>
    </row>
    <row r="654" spans="1:16" ht="17.25" thickBot="1">
      <c r="A654" s="957"/>
      <c r="B654" s="943"/>
      <c r="C654" s="927"/>
      <c r="D654" s="94"/>
      <c r="E654" s="96"/>
      <c r="F654" s="104"/>
      <c r="G654" s="943"/>
      <c r="H654" s="930"/>
      <c r="I654" s="94"/>
      <c r="J654" s="96"/>
      <c r="K654" s="99"/>
      <c r="L654" s="943"/>
      <c r="M654" s="933"/>
      <c r="N654" s="113"/>
      <c r="O654" s="96"/>
      <c r="P654" s="112"/>
    </row>
    <row r="655" spans="1:16">
      <c r="A655" s="957"/>
      <c r="B655" s="953">
        <v>24</v>
      </c>
      <c r="C655" s="927"/>
      <c r="D655" s="94"/>
      <c r="E655" s="96"/>
      <c r="F655" s="104"/>
      <c r="G655" s="953" t="s">
        <v>3452</v>
      </c>
      <c r="H655" s="930"/>
      <c r="I655" s="94"/>
      <c r="J655" s="96"/>
      <c r="K655" s="104"/>
      <c r="L655" s="953">
        <v>11</v>
      </c>
      <c r="M655" s="933"/>
      <c r="N655" s="113"/>
      <c r="O655" s="114"/>
      <c r="P655" s="97"/>
    </row>
    <row r="656" spans="1:16" ht="17.25" thickBot="1">
      <c r="A656" s="957"/>
      <c r="B656" s="954"/>
      <c r="C656" s="927"/>
      <c r="D656" s="94"/>
      <c r="E656" s="96"/>
      <c r="F656" s="99"/>
      <c r="G656" s="954"/>
      <c r="H656" s="930"/>
      <c r="I656" s="94"/>
      <c r="J656" s="96"/>
      <c r="K656" s="93"/>
      <c r="L656" s="954"/>
      <c r="M656" s="933"/>
      <c r="N656" s="94"/>
      <c r="O656" s="114"/>
      <c r="P656" s="104"/>
    </row>
    <row r="657" spans="1:16">
      <c r="A657" s="957"/>
      <c r="B657" s="952" t="s">
        <v>128</v>
      </c>
      <c r="C657" s="927"/>
      <c r="D657" s="94"/>
      <c r="E657" s="96"/>
      <c r="F657" s="104"/>
      <c r="G657" s="952" t="s">
        <v>128</v>
      </c>
      <c r="H657" s="930"/>
      <c r="I657" s="94"/>
      <c r="J657" s="96"/>
      <c r="K657" s="97"/>
      <c r="L657" s="952" t="s">
        <v>128</v>
      </c>
      <c r="M657" s="933"/>
      <c r="N657" s="94"/>
      <c r="O657" s="96"/>
      <c r="P657" s="97"/>
    </row>
    <row r="658" spans="1:16" ht="17.25" thickBot="1">
      <c r="A658" s="957"/>
      <c r="B658" s="943"/>
      <c r="C658" s="927"/>
      <c r="D658" s="94"/>
      <c r="E658" s="96"/>
      <c r="F658" s="93"/>
      <c r="G658" s="943"/>
      <c r="H658" s="930"/>
      <c r="I658" s="94"/>
      <c r="J658" s="114"/>
      <c r="K658" s="97"/>
      <c r="L658" s="943"/>
      <c r="M658" s="933"/>
      <c r="N658" s="113"/>
      <c r="O658" s="114"/>
      <c r="P658" s="97"/>
    </row>
    <row r="659" spans="1:16">
      <c r="A659" s="957"/>
      <c r="B659" s="953">
        <v>24</v>
      </c>
      <c r="C659" s="927"/>
      <c r="D659" s="94"/>
      <c r="E659" s="96"/>
      <c r="F659" s="97"/>
      <c r="G659" s="953" t="s">
        <v>3452</v>
      </c>
      <c r="H659" s="930"/>
      <c r="I659" s="94"/>
      <c r="J659" s="96"/>
      <c r="K659" s="97"/>
      <c r="L659" s="953">
        <v>11</v>
      </c>
      <c r="M659" s="933"/>
      <c r="N659" s="113"/>
      <c r="O659" s="114"/>
      <c r="P659" s="97"/>
    </row>
    <row r="660" spans="1:16" ht="17.25" thickBot="1">
      <c r="A660" s="957"/>
      <c r="B660" s="954"/>
      <c r="C660" s="927"/>
      <c r="D660" s="94"/>
      <c r="E660" s="96"/>
      <c r="F660" s="93"/>
      <c r="G660" s="954"/>
      <c r="H660" s="930"/>
      <c r="I660" s="94"/>
      <c r="J660" s="114"/>
      <c r="K660" s="97"/>
      <c r="L660" s="954"/>
      <c r="M660" s="933"/>
      <c r="N660" s="94"/>
      <c r="O660" s="114"/>
      <c r="P660" s="97"/>
    </row>
    <row r="661" spans="1:16">
      <c r="A661" s="957"/>
      <c r="B661" s="942" t="s">
        <v>129</v>
      </c>
      <c r="C661" s="927"/>
      <c r="D661" s="94"/>
      <c r="E661" s="96"/>
      <c r="F661" s="93"/>
      <c r="G661" s="942" t="s">
        <v>129</v>
      </c>
      <c r="H661" s="930"/>
      <c r="I661" s="94"/>
      <c r="J661" s="114"/>
      <c r="K661" s="97"/>
      <c r="L661" s="942" t="s">
        <v>129</v>
      </c>
      <c r="M661" s="933"/>
      <c r="N661" s="113"/>
      <c r="O661" s="114"/>
      <c r="P661" s="97"/>
    </row>
    <row r="662" spans="1:16" ht="17.25" thickBot="1">
      <c r="A662" s="957"/>
      <c r="B662" s="943"/>
      <c r="C662" s="927"/>
      <c r="D662" s="94"/>
      <c r="E662" s="96"/>
      <c r="F662" s="93"/>
      <c r="G662" s="943"/>
      <c r="H662" s="930"/>
      <c r="I662" s="94"/>
      <c r="J662" s="114"/>
      <c r="K662" s="97"/>
      <c r="L662" s="943"/>
      <c r="M662" s="933"/>
      <c r="N662" s="94"/>
      <c r="O662" s="114"/>
      <c r="P662" s="97"/>
    </row>
    <row r="663" spans="1:16">
      <c r="A663" s="957"/>
      <c r="B663" s="106" t="s">
        <v>3414</v>
      </c>
      <c r="C663" s="927"/>
      <c r="D663" s="94"/>
      <c r="E663" s="96"/>
      <c r="F663" s="97"/>
      <c r="G663" s="106" t="s">
        <v>3453</v>
      </c>
      <c r="H663" s="930"/>
      <c r="I663" s="94"/>
      <c r="J663" s="96"/>
      <c r="K663" s="112"/>
      <c r="L663" s="106" t="s">
        <v>3474</v>
      </c>
      <c r="M663" s="933"/>
      <c r="N663" s="113"/>
      <c r="O663" s="96"/>
      <c r="P663" s="112"/>
    </row>
    <row r="664" spans="1:16">
      <c r="A664" s="957"/>
      <c r="B664" s="107" t="s">
        <v>3415</v>
      </c>
      <c r="C664" s="927"/>
      <c r="D664" s="94"/>
      <c r="E664" s="96"/>
      <c r="F664" s="93"/>
      <c r="G664" s="107"/>
      <c r="H664" s="930"/>
      <c r="I664" s="94"/>
      <c r="J664" s="96"/>
      <c r="K664" s="97"/>
      <c r="L664" s="107" t="s">
        <v>3475</v>
      </c>
      <c r="M664" s="933"/>
      <c r="N664" s="113"/>
      <c r="O664" s="114"/>
      <c r="P664" s="97"/>
    </row>
    <row r="665" spans="1:16">
      <c r="A665" s="957"/>
      <c r="B665" s="109"/>
      <c r="C665" s="927"/>
      <c r="D665" s="94"/>
      <c r="E665" s="96"/>
      <c r="F665" s="93"/>
      <c r="G665" s="109"/>
      <c r="H665" s="930"/>
      <c r="I665" s="113"/>
      <c r="J665" s="114"/>
      <c r="K665" s="97"/>
      <c r="L665" s="109"/>
      <c r="M665" s="933"/>
      <c r="N665" s="113"/>
      <c r="O665" s="114"/>
      <c r="P665" s="104"/>
    </row>
    <row r="666" spans="1:16">
      <c r="A666" s="957"/>
      <c r="B666" s="110"/>
      <c r="C666" s="927"/>
      <c r="D666" s="94"/>
      <c r="E666" s="96"/>
      <c r="F666" s="93"/>
      <c r="G666" s="110"/>
      <c r="H666" s="930"/>
      <c r="I666" s="113"/>
      <c r="J666" s="114"/>
      <c r="K666" s="104"/>
      <c r="L666" s="110"/>
      <c r="M666" s="933"/>
      <c r="N666" s="111"/>
      <c r="O666" s="96"/>
      <c r="P666" s="97"/>
    </row>
    <row r="667" spans="1:16">
      <c r="A667" s="957"/>
      <c r="B667" s="109"/>
      <c r="C667" s="927"/>
      <c r="D667" s="111"/>
      <c r="E667" s="96"/>
      <c r="F667" s="97"/>
      <c r="G667" s="109"/>
      <c r="H667" s="930"/>
      <c r="I667" s="111"/>
      <c r="J667" s="96"/>
      <c r="K667" s="112"/>
      <c r="L667" s="109"/>
      <c r="M667" s="933"/>
      <c r="N667" s="94"/>
      <c r="O667" s="96"/>
      <c r="P667" s="112"/>
    </row>
    <row r="668" spans="1:16">
      <c r="A668" s="957"/>
      <c r="B668" s="110"/>
      <c r="C668" s="927"/>
      <c r="D668" s="94"/>
      <c r="E668" s="96"/>
      <c r="F668" s="108"/>
      <c r="G668" s="110"/>
      <c r="H668" s="930"/>
      <c r="I668" s="94"/>
      <c r="J668" s="96"/>
      <c r="K668" s="97"/>
      <c r="L668" s="110"/>
      <c r="M668" s="933"/>
      <c r="N668" s="113"/>
      <c r="O668" s="114"/>
      <c r="P668" s="97"/>
    </row>
    <row r="669" spans="1:16">
      <c r="A669" s="957"/>
      <c r="B669" s="109"/>
      <c r="C669" s="927"/>
      <c r="D669" s="94"/>
      <c r="E669" s="96"/>
      <c r="F669" s="97"/>
      <c r="G669" s="109"/>
      <c r="H669" s="930"/>
      <c r="I669" s="113"/>
      <c r="J669" s="114"/>
      <c r="K669" s="97"/>
      <c r="L669" s="109"/>
      <c r="M669" s="933"/>
      <c r="N669" s="113"/>
      <c r="O669" s="114"/>
      <c r="P669" s="97"/>
    </row>
    <row r="670" spans="1:16" ht="17.25" thickBot="1">
      <c r="A670" s="957"/>
      <c r="B670" s="110"/>
      <c r="C670" s="940"/>
      <c r="D670" s="115"/>
      <c r="E670" s="116"/>
      <c r="F670" s="117"/>
      <c r="G670" s="110"/>
      <c r="H670" s="930"/>
      <c r="I670" s="115"/>
      <c r="J670" s="116"/>
      <c r="K670" s="117"/>
      <c r="L670" s="110"/>
      <c r="M670" s="933"/>
      <c r="N670" s="115"/>
      <c r="O670" s="116"/>
      <c r="P670" s="117"/>
    </row>
    <row r="671" spans="1:16">
      <c r="A671" s="944" t="str">
        <f>TEXT(A625,"AAAA")</f>
        <v>星期日</v>
      </c>
      <c r="B671" s="109"/>
      <c r="C671" s="926" t="s">
        <v>665</v>
      </c>
      <c r="D671" s="118"/>
      <c r="E671" s="119" t="s">
        <v>137</v>
      </c>
      <c r="F671" s="97" t="s">
        <v>3408</v>
      </c>
      <c r="G671" s="109"/>
      <c r="H671" s="929" t="s">
        <v>130</v>
      </c>
      <c r="I671" s="118"/>
      <c r="J671" s="119" t="s">
        <v>137</v>
      </c>
      <c r="K671" s="97" t="s">
        <v>3444</v>
      </c>
      <c r="L671" s="109"/>
      <c r="M671" s="932" t="s">
        <v>130</v>
      </c>
      <c r="N671" s="118"/>
      <c r="O671" s="119" t="s">
        <v>137</v>
      </c>
      <c r="P671" s="97" t="s">
        <v>3380</v>
      </c>
    </row>
    <row r="672" spans="1:16">
      <c r="A672" s="944"/>
      <c r="B672" s="110"/>
      <c r="C672" s="927"/>
      <c r="D672" s="120"/>
      <c r="E672" s="96" t="s">
        <v>195</v>
      </c>
      <c r="F672" s="97" t="s">
        <v>3422</v>
      </c>
      <c r="G672" s="110"/>
      <c r="H672" s="930"/>
      <c r="I672" s="120"/>
      <c r="J672" s="96" t="s">
        <v>195</v>
      </c>
      <c r="K672" s="97" t="s">
        <v>3445</v>
      </c>
      <c r="L672" s="110"/>
      <c r="M672" s="933"/>
      <c r="N672" s="94"/>
      <c r="O672" s="96" t="s">
        <v>195</v>
      </c>
      <c r="P672" s="97" t="s">
        <v>3381</v>
      </c>
    </row>
    <row r="673" spans="1:16">
      <c r="A673" s="944"/>
      <c r="B673" s="109"/>
      <c r="C673" s="927"/>
      <c r="D673" s="120"/>
      <c r="E673" s="96" t="s">
        <v>146</v>
      </c>
      <c r="F673" s="97" t="s">
        <v>3409</v>
      </c>
      <c r="G673" s="109"/>
      <c r="H673" s="930"/>
      <c r="I673" s="120"/>
      <c r="J673" s="96" t="s">
        <v>146</v>
      </c>
      <c r="K673" s="97" t="s">
        <v>3446</v>
      </c>
      <c r="L673" s="109"/>
      <c r="M673" s="933"/>
      <c r="N673" s="94"/>
      <c r="O673" s="96" t="s">
        <v>146</v>
      </c>
      <c r="P673" s="97" t="s">
        <v>3477</v>
      </c>
    </row>
    <row r="674" spans="1:16">
      <c r="A674" s="944"/>
      <c r="B674" s="110"/>
      <c r="C674" s="927"/>
      <c r="D674" s="120"/>
      <c r="E674" s="96" t="s">
        <v>238</v>
      </c>
      <c r="F674" s="97" t="s">
        <v>3413</v>
      </c>
      <c r="G674" s="110"/>
      <c r="H674" s="930"/>
      <c r="I674" s="120"/>
      <c r="J674" s="96" t="s">
        <v>238</v>
      </c>
      <c r="K674" s="97" t="s">
        <v>3447</v>
      </c>
      <c r="L674" s="110"/>
      <c r="M674" s="933"/>
      <c r="N674" s="94"/>
      <c r="O674" s="96" t="s">
        <v>238</v>
      </c>
      <c r="P674" s="97" t="s">
        <v>3478</v>
      </c>
    </row>
    <row r="675" spans="1:16">
      <c r="A675" s="944"/>
      <c r="B675" s="109"/>
      <c r="C675" s="927"/>
      <c r="D675" s="120"/>
      <c r="E675" s="96" t="s">
        <v>196</v>
      </c>
      <c r="F675" s="97" t="s">
        <v>3410</v>
      </c>
      <c r="G675" s="109"/>
      <c r="H675" s="930"/>
      <c r="I675" s="120"/>
      <c r="J675" s="96" t="s">
        <v>196</v>
      </c>
      <c r="K675" s="97" t="s">
        <v>3448</v>
      </c>
      <c r="L675" s="109"/>
      <c r="M675" s="933"/>
      <c r="N675" s="94"/>
      <c r="O675" s="96" t="s">
        <v>196</v>
      </c>
      <c r="P675" s="97" t="s">
        <v>2760</v>
      </c>
    </row>
    <row r="676" spans="1:16">
      <c r="A676" s="944"/>
      <c r="B676" s="110"/>
      <c r="C676" s="927"/>
      <c r="D676" s="120"/>
      <c r="E676" s="96" t="s">
        <v>1567</v>
      </c>
      <c r="F676" s="97" t="s">
        <v>2707</v>
      </c>
      <c r="G676" s="110"/>
      <c r="H676" s="930"/>
      <c r="I676" s="120"/>
      <c r="J676" s="96" t="s">
        <v>1567</v>
      </c>
      <c r="K676" s="97" t="s">
        <v>2707</v>
      </c>
      <c r="L676" s="110"/>
      <c r="M676" s="933"/>
      <c r="N676" s="94"/>
      <c r="O676" s="96" t="s">
        <v>1567</v>
      </c>
      <c r="P676" s="97" t="s">
        <v>2707</v>
      </c>
    </row>
    <row r="677" spans="1:16">
      <c r="A677" s="944"/>
      <c r="B677" s="109"/>
      <c r="C677" s="927"/>
      <c r="D677" s="120"/>
      <c r="E677" s="96" t="s">
        <v>2685</v>
      </c>
      <c r="F677" s="97" t="s">
        <v>2761</v>
      </c>
      <c r="G677" s="109"/>
      <c r="H677" s="930"/>
      <c r="I677" s="120"/>
      <c r="J677" s="96" t="s">
        <v>2685</v>
      </c>
      <c r="K677" s="97" t="s">
        <v>2761</v>
      </c>
      <c r="L677" s="109"/>
      <c r="M677" s="933"/>
      <c r="N677" s="94"/>
      <c r="O677" s="96" t="s">
        <v>2685</v>
      </c>
      <c r="P677" s="97" t="s">
        <v>2761</v>
      </c>
    </row>
    <row r="678" spans="1:16">
      <c r="A678" s="944"/>
      <c r="B678" s="110"/>
      <c r="C678" s="927"/>
      <c r="D678" s="94"/>
      <c r="E678" s="96"/>
      <c r="F678" s="97"/>
      <c r="G678" s="110"/>
      <c r="H678" s="930"/>
      <c r="I678" s="94"/>
      <c r="J678" s="96"/>
      <c r="K678" s="97"/>
      <c r="L678" s="110"/>
      <c r="M678" s="933"/>
      <c r="N678" s="94"/>
      <c r="O678" s="96"/>
      <c r="P678" s="97"/>
    </row>
    <row r="679" spans="1:16">
      <c r="A679" s="944"/>
      <c r="B679" s="107"/>
      <c r="C679" s="927"/>
      <c r="D679" s="113"/>
      <c r="E679" s="114"/>
      <c r="F679" s="104"/>
      <c r="G679" s="107"/>
      <c r="H679" s="930"/>
      <c r="I679" s="113"/>
      <c r="J679" s="114"/>
      <c r="K679" s="104"/>
      <c r="L679" s="107"/>
      <c r="M679" s="933"/>
      <c r="N679" s="113"/>
      <c r="O679" s="114"/>
      <c r="P679" s="97"/>
    </row>
    <row r="680" spans="1:16" ht="17.25" thickBot="1">
      <c r="A680" s="944"/>
      <c r="B680" s="107"/>
      <c r="C680" s="940"/>
      <c r="D680" s="122" t="s">
        <v>132</v>
      </c>
      <c r="E680" s="123" t="s">
        <v>133</v>
      </c>
      <c r="F680" s="124"/>
      <c r="G680" s="107"/>
      <c r="H680" s="941"/>
      <c r="I680" s="122" t="s">
        <v>132</v>
      </c>
      <c r="J680" s="123" t="s">
        <v>133</v>
      </c>
      <c r="K680" s="124"/>
      <c r="L680" s="107"/>
      <c r="M680" s="939"/>
      <c r="N680" s="122" t="s">
        <v>132</v>
      </c>
      <c r="O680" s="123" t="s">
        <v>133</v>
      </c>
      <c r="P680" s="97"/>
    </row>
    <row r="681" spans="1:16">
      <c r="A681" s="105"/>
      <c r="B681" s="109"/>
      <c r="C681" s="926" t="s">
        <v>666</v>
      </c>
      <c r="D681" s="118"/>
      <c r="E681" s="119" t="s">
        <v>137</v>
      </c>
      <c r="F681" s="125" t="s">
        <v>2762</v>
      </c>
      <c r="G681" s="109"/>
      <c r="H681" s="929" t="s">
        <v>134</v>
      </c>
      <c r="I681" s="118"/>
      <c r="J681" s="119" t="s">
        <v>137</v>
      </c>
      <c r="K681" s="125" t="s">
        <v>2762</v>
      </c>
      <c r="L681" s="109"/>
      <c r="M681" s="932" t="s">
        <v>134</v>
      </c>
      <c r="N681" s="118"/>
      <c r="O681" s="119" t="s">
        <v>137</v>
      </c>
      <c r="P681" s="125" t="s">
        <v>2762</v>
      </c>
    </row>
    <row r="682" spans="1:16">
      <c r="A682" s="105"/>
      <c r="B682" s="110"/>
      <c r="C682" s="927"/>
      <c r="D682" s="94"/>
      <c r="E682" s="96" t="s">
        <v>195</v>
      </c>
      <c r="F682" s="97" t="s">
        <v>2763</v>
      </c>
      <c r="G682" s="110"/>
      <c r="H682" s="930"/>
      <c r="I682" s="94"/>
      <c r="J682" s="96" t="s">
        <v>195</v>
      </c>
      <c r="K682" s="97" t="s">
        <v>3587</v>
      </c>
      <c r="L682" s="110"/>
      <c r="M682" s="933"/>
      <c r="N682" s="94"/>
      <c r="O682" s="96" t="s">
        <v>195</v>
      </c>
      <c r="P682" s="97" t="s">
        <v>2763</v>
      </c>
    </row>
    <row r="683" spans="1:16">
      <c r="A683" s="105"/>
      <c r="B683" s="126"/>
      <c r="C683" s="927"/>
      <c r="D683" s="94"/>
      <c r="E683" s="96" t="s">
        <v>146</v>
      </c>
      <c r="F683" s="97" t="s">
        <v>3217</v>
      </c>
      <c r="G683" s="126"/>
      <c r="H683" s="930"/>
      <c r="I683" s="94"/>
      <c r="J683" s="96" t="s">
        <v>146</v>
      </c>
      <c r="K683" s="97" t="s">
        <v>3217</v>
      </c>
      <c r="L683" s="126"/>
      <c r="M683" s="933"/>
      <c r="N683" s="94"/>
      <c r="O683" s="96" t="s">
        <v>146</v>
      </c>
      <c r="P683" s="128" t="s">
        <v>3217</v>
      </c>
    </row>
    <row r="684" spans="1:16" ht="33">
      <c r="A684" s="105"/>
      <c r="B684" s="107"/>
      <c r="C684" s="927"/>
      <c r="D684" s="94"/>
      <c r="E684" s="96" t="s">
        <v>238</v>
      </c>
      <c r="F684" s="104" t="s">
        <v>3125</v>
      </c>
      <c r="G684" s="107"/>
      <c r="H684" s="930"/>
      <c r="I684" s="94"/>
      <c r="J684" s="96" t="s">
        <v>238</v>
      </c>
      <c r="K684" s="104" t="s">
        <v>3125</v>
      </c>
      <c r="L684" s="107"/>
      <c r="M684" s="933"/>
      <c r="N684" s="94"/>
      <c r="O684" s="96" t="s">
        <v>238</v>
      </c>
      <c r="P684" s="216" t="s">
        <v>3125</v>
      </c>
    </row>
    <row r="685" spans="1:16">
      <c r="A685" s="105"/>
      <c r="B685" s="109"/>
      <c r="C685" s="927"/>
      <c r="D685" s="94"/>
      <c r="E685" s="96" t="s">
        <v>196</v>
      </c>
      <c r="F685" s="97" t="s">
        <v>2766</v>
      </c>
      <c r="G685" s="109"/>
      <c r="H685" s="930"/>
      <c r="I685" s="94"/>
      <c r="J685" s="96" t="s">
        <v>196</v>
      </c>
      <c r="K685" s="97" t="s">
        <v>2766</v>
      </c>
      <c r="L685" s="109"/>
      <c r="M685" s="933"/>
      <c r="N685" s="94"/>
      <c r="O685" s="96" t="s">
        <v>196</v>
      </c>
      <c r="P685" s="97" t="s">
        <v>2766</v>
      </c>
    </row>
    <row r="686" spans="1:16">
      <c r="A686" s="105"/>
      <c r="B686" s="110"/>
      <c r="C686" s="927"/>
      <c r="D686" s="94"/>
      <c r="E686" s="96"/>
      <c r="F686" s="127"/>
      <c r="G686" s="110"/>
      <c r="H686" s="930"/>
      <c r="I686" s="94"/>
      <c r="J686" s="96"/>
      <c r="K686" s="127"/>
      <c r="L686" s="110"/>
      <c r="M686" s="933"/>
      <c r="N686" s="94"/>
      <c r="O686" s="96"/>
      <c r="P686" s="127"/>
    </row>
    <row r="687" spans="1:16">
      <c r="A687" s="105"/>
      <c r="B687" s="109"/>
      <c r="C687" s="927"/>
      <c r="D687" s="94"/>
      <c r="E687" s="96"/>
      <c r="F687" s="128"/>
      <c r="G687" s="109"/>
      <c r="H687" s="930"/>
      <c r="I687" s="94"/>
      <c r="J687" s="96"/>
      <c r="K687" s="128"/>
      <c r="L687" s="109"/>
      <c r="M687" s="933"/>
      <c r="N687" s="94"/>
      <c r="O687" s="96"/>
      <c r="P687" s="128"/>
    </row>
    <row r="688" spans="1:16">
      <c r="A688" s="105"/>
      <c r="B688" s="110"/>
      <c r="C688" s="927"/>
      <c r="D688" s="217"/>
      <c r="E688" s="114"/>
      <c r="F688" s="216"/>
      <c r="G688" s="110"/>
      <c r="H688" s="930"/>
      <c r="I688" s="217"/>
      <c r="J688" s="114"/>
      <c r="K688" s="216"/>
      <c r="L688" s="110"/>
      <c r="M688" s="933"/>
      <c r="N688" s="113"/>
      <c r="O688" s="114"/>
      <c r="P688" s="216"/>
    </row>
    <row r="689" spans="1:16">
      <c r="A689" s="105"/>
      <c r="B689" s="109"/>
      <c r="C689" s="927"/>
      <c r="D689" s="217"/>
      <c r="E689" s="114"/>
      <c r="F689" s="216"/>
      <c r="G689" s="109"/>
      <c r="H689" s="930"/>
      <c r="I689" s="217"/>
      <c r="J689" s="114"/>
      <c r="K689" s="216"/>
      <c r="L689" s="109"/>
      <c r="M689" s="933"/>
      <c r="N689" s="113"/>
      <c r="O689" s="114"/>
      <c r="P689" s="216"/>
    </row>
    <row r="690" spans="1:16" ht="17.25" thickBot="1">
      <c r="A690" s="105"/>
      <c r="B690" s="110"/>
      <c r="C690" s="940"/>
      <c r="D690" s="129"/>
      <c r="E690" s="130"/>
      <c r="F690" s="104"/>
      <c r="G690" s="110"/>
      <c r="H690" s="941"/>
      <c r="I690" s="129"/>
      <c r="J690" s="130"/>
      <c r="K690" s="104"/>
      <c r="L690" s="110"/>
      <c r="M690" s="939"/>
      <c r="N690" s="113"/>
      <c r="O690" s="131"/>
      <c r="P690" s="127"/>
    </row>
    <row r="691" spans="1:16">
      <c r="A691" s="132"/>
      <c r="B691" s="109"/>
      <c r="C691" s="926" t="s">
        <v>667</v>
      </c>
      <c r="D691" s="118" t="s">
        <v>136</v>
      </c>
      <c r="E691" s="133" t="s">
        <v>137</v>
      </c>
      <c r="F691" s="125" t="s">
        <v>3411</v>
      </c>
      <c r="G691" s="109"/>
      <c r="H691" s="929" t="s">
        <v>135</v>
      </c>
      <c r="I691" s="118" t="s">
        <v>136</v>
      </c>
      <c r="J691" s="133" t="s">
        <v>137</v>
      </c>
      <c r="K691" s="125" t="s">
        <v>3463</v>
      </c>
      <c r="L691" s="109"/>
      <c r="M691" s="932" t="s">
        <v>135</v>
      </c>
      <c r="N691" s="118" t="s">
        <v>136</v>
      </c>
      <c r="O691" s="133" t="s">
        <v>137</v>
      </c>
      <c r="P691" s="125" t="s">
        <v>3476</v>
      </c>
    </row>
    <row r="692" spans="1:16">
      <c r="A692" s="132"/>
      <c r="B692" s="110"/>
      <c r="C692" s="927"/>
      <c r="D692" s="94" t="s">
        <v>141</v>
      </c>
      <c r="E692" s="96" t="s">
        <v>195</v>
      </c>
      <c r="F692" s="134" t="s">
        <v>2991</v>
      </c>
      <c r="G692" s="110"/>
      <c r="H692" s="930"/>
      <c r="I692" s="94" t="s">
        <v>141</v>
      </c>
      <c r="J692" s="96" t="s">
        <v>195</v>
      </c>
      <c r="K692" s="134" t="s">
        <v>2991</v>
      </c>
      <c r="L692" s="110"/>
      <c r="M692" s="933"/>
      <c r="N692" s="94" t="s">
        <v>141</v>
      </c>
      <c r="O692" s="96" t="s">
        <v>195</v>
      </c>
      <c r="P692" s="134" t="s">
        <v>2991</v>
      </c>
    </row>
    <row r="693" spans="1:16">
      <c r="A693" s="132"/>
      <c r="B693" s="135"/>
      <c r="C693" s="927"/>
      <c r="D693" s="94" t="s">
        <v>145</v>
      </c>
      <c r="E693" s="96" t="s">
        <v>146</v>
      </c>
      <c r="F693" s="97" t="s">
        <v>2770</v>
      </c>
      <c r="G693" s="135"/>
      <c r="H693" s="930"/>
      <c r="I693" s="94" t="s">
        <v>145</v>
      </c>
      <c r="J693" s="96" t="s">
        <v>146</v>
      </c>
      <c r="K693" s="97" t="s">
        <v>2770</v>
      </c>
      <c r="L693" s="135"/>
      <c r="M693" s="933"/>
      <c r="N693" s="94" t="s">
        <v>145</v>
      </c>
      <c r="O693" s="96" t="s">
        <v>146</v>
      </c>
      <c r="P693" s="97" t="s">
        <v>2770</v>
      </c>
    </row>
    <row r="694" spans="1:16">
      <c r="A694" s="132"/>
      <c r="B694" s="110"/>
      <c r="C694" s="927"/>
      <c r="D694" s="94" t="s">
        <v>147</v>
      </c>
      <c r="E694" s="96" t="s">
        <v>238</v>
      </c>
      <c r="F694" s="104" t="s">
        <v>2771</v>
      </c>
      <c r="G694" s="110"/>
      <c r="H694" s="930"/>
      <c r="I694" s="94" t="s">
        <v>147</v>
      </c>
      <c r="J694" s="96" t="s">
        <v>238</v>
      </c>
      <c r="K694" s="104" t="s">
        <v>2771</v>
      </c>
      <c r="L694" s="110"/>
      <c r="M694" s="933"/>
      <c r="N694" s="94" t="s">
        <v>147</v>
      </c>
      <c r="O694" s="96" t="s">
        <v>238</v>
      </c>
      <c r="P694" s="104" t="s">
        <v>2771</v>
      </c>
    </row>
    <row r="695" spans="1:16">
      <c r="A695" s="132"/>
      <c r="B695" s="135"/>
      <c r="C695" s="927"/>
      <c r="D695" s="94" t="s">
        <v>1568</v>
      </c>
      <c r="E695" s="114" t="s">
        <v>196</v>
      </c>
      <c r="F695" s="136" t="s">
        <v>2772</v>
      </c>
      <c r="G695" s="135"/>
      <c r="H695" s="930"/>
      <c r="I695" s="94" t="s">
        <v>1568</v>
      </c>
      <c r="J695" s="114" t="s">
        <v>196</v>
      </c>
      <c r="K695" s="136" t="s">
        <v>2772</v>
      </c>
      <c r="L695" s="135"/>
      <c r="M695" s="933"/>
      <c r="N695" s="94" t="s">
        <v>1568</v>
      </c>
      <c r="O695" s="114" t="s">
        <v>196</v>
      </c>
      <c r="P695" s="136" t="s">
        <v>2772</v>
      </c>
    </row>
    <row r="696" spans="1:16">
      <c r="A696" s="132"/>
      <c r="B696" s="110"/>
      <c r="C696" s="927"/>
      <c r="D696" s="94"/>
      <c r="E696" s="96"/>
      <c r="F696" s="97"/>
      <c r="G696" s="110"/>
      <c r="H696" s="930"/>
      <c r="I696" s="94"/>
      <c r="J696" s="96"/>
      <c r="K696" s="97"/>
      <c r="L696" s="110"/>
      <c r="M696" s="933"/>
      <c r="N696" s="94"/>
      <c r="O696" s="96"/>
      <c r="P696" s="97"/>
    </row>
    <row r="697" spans="1:16">
      <c r="A697" s="132"/>
      <c r="B697" s="135"/>
      <c r="C697" s="927"/>
      <c r="D697" s="94"/>
      <c r="E697" s="114"/>
      <c r="F697" s="136"/>
      <c r="G697" s="135"/>
      <c r="H697" s="930"/>
      <c r="I697" s="94"/>
      <c r="J697" s="114"/>
      <c r="K697" s="136"/>
      <c r="L697" s="135"/>
      <c r="M697" s="933"/>
      <c r="N697" s="94"/>
      <c r="O697" s="114"/>
      <c r="P697" s="136"/>
    </row>
    <row r="698" spans="1:16">
      <c r="A698" s="132"/>
      <c r="B698" s="110"/>
      <c r="C698" s="927"/>
      <c r="D698" s="94"/>
      <c r="E698" s="96"/>
      <c r="F698" s="97"/>
      <c r="G698" s="110"/>
      <c r="H698" s="930"/>
      <c r="I698" s="94"/>
      <c r="J698" s="96"/>
      <c r="K698" s="97"/>
      <c r="L698" s="110"/>
      <c r="M698" s="933"/>
      <c r="N698" s="94"/>
      <c r="O698" s="96"/>
      <c r="P698" s="97"/>
    </row>
    <row r="699" spans="1:16">
      <c r="A699" s="132"/>
      <c r="B699" s="135"/>
      <c r="C699" s="927"/>
      <c r="D699" s="94"/>
      <c r="E699" s="96"/>
      <c r="F699" s="97"/>
      <c r="G699" s="135"/>
      <c r="H699" s="930"/>
      <c r="I699" s="94"/>
      <c r="J699" s="96"/>
      <c r="K699" s="97"/>
      <c r="L699" s="135"/>
      <c r="M699" s="933"/>
      <c r="N699" s="94"/>
      <c r="O699" s="96"/>
      <c r="P699" s="97"/>
    </row>
    <row r="700" spans="1:16" ht="17.25" thickBot="1">
      <c r="A700" s="132"/>
      <c r="B700" s="110"/>
      <c r="C700" s="940"/>
      <c r="D700" s="115"/>
      <c r="E700" s="116"/>
      <c r="F700" s="117"/>
      <c r="G700" s="110"/>
      <c r="H700" s="941"/>
      <c r="I700" s="115"/>
      <c r="J700" s="130"/>
      <c r="K700" s="104"/>
      <c r="L700" s="110"/>
      <c r="M700" s="939"/>
      <c r="N700" s="115"/>
      <c r="O700" s="130"/>
      <c r="P700" s="104"/>
    </row>
    <row r="701" spans="1:16">
      <c r="A701" s="132"/>
      <c r="B701" s="135"/>
      <c r="C701" s="926" t="s">
        <v>668</v>
      </c>
      <c r="D701" s="137" t="s">
        <v>150</v>
      </c>
      <c r="E701" s="138"/>
      <c r="F701" s="139" t="s">
        <v>151</v>
      </c>
      <c r="G701" s="135"/>
      <c r="H701" s="929" t="s">
        <v>149</v>
      </c>
      <c r="I701" s="137" t="s">
        <v>150</v>
      </c>
      <c r="J701" s="138"/>
      <c r="K701" s="139" t="s">
        <v>151</v>
      </c>
      <c r="L701" s="135"/>
      <c r="M701" s="932" t="s">
        <v>149</v>
      </c>
      <c r="N701" s="137" t="s">
        <v>150</v>
      </c>
      <c r="O701" s="138"/>
      <c r="P701" s="139" t="s">
        <v>151</v>
      </c>
    </row>
    <row r="702" spans="1:16">
      <c r="A702" s="132"/>
      <c r="B702" s="110"/>
      <c r="C702" s="927"/>
      <c r="D702" s="120"/>
      <c r="E702" s="121"/>
      <c r="F702" s="140"/>
      <c r="G702" s="110"/>
      <c r="H702" s="930"/>
      <c r="I702" s="94"/>
      <c r="J702" s="96"/>
      <c r="K702" s="97"/>
      <c r="L702" s="110"/>
      <c r="M702" s="933"/>
      <c r="N702" s="94"/>
      <c r="O702" s="96"/>
      <c r="P702" s="97"/>
    </row>
    <row r="703" spans="1:16">
      <c r="A703" s="132"/>
      <c r="B703" s="135"/>
      <c r="C703" s="927"/>
      <c r="D703" s="94"/>
      <c r="E703" s="96"/>
      <c r="F703" s="97"/>
      <c r="G703" s="135"/>
      <c r="H703" s="930"/>
      <c r="I703" s="94"/>
      <c r="J703" s="96"/>
      <c r="K703" s="97"/>
      <c r="L703" s="135"/>
      <c r="M703" s="933"/>
      <c r="N703" s="94"/>
      <c r="O703" s="96"/>
      <c r="P703" s="97"/>
    </row>
    <row r="704" spans="1:16">
      <c r="A704" s="132"/>
      <c r="B704" s="110"/>
      <c r="C704" s="927"/>
      <c r="D704" s="113"/>
      <c r="E704" s="114"/>
      <c r="F704" s="104"/>
      <c r="G704" s="110"/>
      <c r="H704" s="930"/>
      <c r="I704" s="113"/>
      <c r="J704" s="114"/>
      <c r="K704" s="104"/>
      <c r="L704" s="110"/>
      <c r="M704" s="933"/>
      <c r="N704" s="113"/>
      <c r="O704" s="114"/>
      <c r="P704" s="104"/>
    </row>
    <row r="705" spans="1:16">
      <c r="A705" s="935"/>
      <c r="B705" s="135"/>
      <c r="C705" s="927"/>
      <c r="D705" s="94"/>
      <c r="E705" s="96"/>
      <c r="F705" s="97"/>
      <c r="G705" s="135"/>
      <c r="H705" s="930"/>
      <c r="I705" s="94"/>
      <c r="J705" s="96"/>
      <c r="K705" s="97"/>
      <c r="L705" s="135"/>
      <c r="M705" s="933"/>
      <c r="N705" s="94"/>
      <c r="O705" s="96"/>
      <c r="P705" s="97"/>
    </row>
    <row r="706" spans="1:16">
      <c r="A706" s="935"/>
      <c r="B706" s="110"/>
      <c r="C706" s="927"/>
      <c r="D706" s="94"/>
      <c r="E706" s="96"/>
      <c r="F706" s="97"/>
      <c r="G706" s="110"/>
      <c r="H706" s="930"/>
      <c r="I706" s="94"/>
      <c r="J706" s="96"/>
      <c r="K706" s="97"/>
      <c r="L706" s="110"/>
      <c r="M706" s="933"/>
      <c r="N706" s="94"/>
      <c r="O706" s="96"/>
      <c r="P706" s="97"/>
    </row>
    <row r="707" spans="1:16">
      <c r="A707" s="935"/>
      <c r="B707" s="135"/>
      <c r="C707" s="927"/>
      <c r="D707" s="113"/>
      <c r="E707" s="114"/>
      <c r="F707" s="104"/>
      <c r="G707" s="135"/>
      <c r="H707" s="930"/>
      <c r="I707" s="113"/>
      <c r="J707" s="114"/>
      <c r="K707" s="104"/>
      <c r="L707" s="135"/>
      <c r="M707" s="933"/>
      <c r="N707" s="113"/>
      <c r="O707" s="114"/>
      <c r="P707" s="104"/>
    </row>
    <row r="708" spans="1:16" ht="17.25" thickBot="1">
      <c r="A708" s="936"/>
      <c r="B708" s="141"/>
      <c r="C708" s="928"/>
      <c r="D708" s="142"/>
      <c r="E708" s="143"/>
      <c r="F708" s="144"/>
      <c r="G708" s="141"/>
      <c r="H708" s="931"/>
      <c r="I708" s="142"/>
      <c r="J708" s="143"/>
      <c r="K708" s="144"/>
      <c r="L708" s="141"/>
      <c r="M708" s="934"/>
      <c r="N708" s="142"/>
      <c r="O708" s="143"/>
      <c r="P708" s="144"/>
    </row>
    <row r="709" spans="1:16" s="146" customFormat="1" ht="27" customHeight="1" thickTop="1" thickBot="1">
      <c r="A709" s="145"/>
      <c r="B709" s="937" t="s">
        <v>152</v>
      </c>
      <c r="C709" s="937"/>
      <c r="D709" s="937"/>
      <c r="E709" s="937"/>
      <c r="F709" s="937"/>
      <c r="G709" s="938" t="s">
        <v>153</v>
      </c>
      <c r="H709" s="938"/>
      <c r="I709" s="938"/>
      <c r="J709" s="938"/>
      <c r="K709" s="938"/>
      <c r="L709" s="938"/>
      <c r="M709" s="938"/>
      <c r="N709" s="919" t="s">
        <v>154</v>
      </c>
      <c r="O709" s="919"/>
      <c r="P709" s="919"/>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20">
        <f>A625</f>
        <v>46180</v>
      </c>
      <c r="B711" s="923" t="s">
        <v>669</v>
      </c>
      <c r="C711" s="160" t="s">
        <v>3263</v>
      </c>
      <c r="D711" s="161" t="s">
        <v>3264</v>
      </c>
      <c r="E711" s="162" t="s">
        <v>1888</v>
      </c>
      <c r="F711" s="163" t="s">
        <v>3265</v>
      </c>
      <c r="G711" s="164" t="s">
        <v>1550</v>
      </c>
      <c r="H711" s="165" t="s">
        <v>1561</v>
      </c>
      <c r="I711" s="166" t="s">
        <v>1893</v>
      </c>
      <c r="J711" s="166" t="s">
        <v>137</v>
      </c>
      <c r="K711" s="167" t="s">
        <v>3267</v>
      </c>
      <c r="L711" s="168"/>
      <c r="M711" s="169"/>
      <c r="N711" s="170"/>
      <c r="O711" s="166"/>
      <c r="P711" s="171"/>
    </row>
    <row r="712" spans="1:16" s="172" customFormat="1" ht="44.25" customHeight="1">
      <c r="A712" s="921"/>
      <c r="B712" s="924"/>
      <c r="C712" s="173"/>
      <c r="D712" s="174"/>
      <c r="E712" s="175"/>
      <c r="F712" s="176"/>
      <c r="G712" s="173" t="s">
        <v>1550</v>
      </c>
      <c r="H712" s="177" t="s">
        <v>1560</v>
      </c>
      <c r="I712" s="175"/>
      <c r="J712" s="175" t="s">
        <v>137</v>
      </c>
      <c r="K712" s="178" t="s">
        <v>3269</v>
      </c>
      <c r="L712" s="179"/>
      <c r="M712" s="180"/>
      <c r="N712" s="181"/>
      <c r="O712" s="175"/>
      <c r="P712" s="182"/>
    </row>
    <row r="713" spans="1:16" s="172" customFormat="1">
      <c r="A713" s="921"/>
      <c r="B713" s="924"/>
      <c r="C713" s="173"/>
      <c r="D713" s="174"/>
      <c r="E713" s="175"/>
      <c r="F713" s="176"/>
      <c r="G713" s="173"/>
      <c r="H713" s="183"/>
      <c r="I713" s="175"/>
      <c r="J713" s="175"/>
      <c r="K713" s="178"/>
      <c r="L713" s="184"/>
      <c r="M713" s="180"/>
      <c r="N713" s="181"/>
      <c r="O713" s="175"/>
      <c r="P713" s="182"/>
    </row>
    <row r="714" spans="1:16" s="172" customFormat="1">
      <c r="A714" s="921"/>
      <c r="B714" s="924"/>
      <c r="C714" s="173"/>
      <c r="D714" s="218"/>
      <c r="E714" s="175"/>
      <c r="F714" s="176"/>
      <c r="G714" s="173"/>
      <c r="H714" s="183"/>
      <c r="I714" s="175"/>
      <c r="J714" s="175"/>
      <c r="K714" s="187"/>
      <c r="L714" s="184"/>
      <c r="M714" s="180"/>
      <c r="N714" s="181"/>
      <c r="O714" s="175"/>
      <c r="P714" s="182"/>
    </row>
    <row r="715" spans="1:16" s="172" customFormat="1">
      <c r="A715" s="921"/>
      <c r="B715" s="924"/>
      <c r="C715" s="173"/>
      <c r="D715" s="185"/>
      <c r="E715" s="175"/>
      <c r="F715" s="182"/>
      <c r="G715" s="173"/>
      <c r="H715" s="186"/>
      <c r="I715" s="175"/>
      <c r="J715" s="175"/>
      <c r="K715" s="187"/>
      <c r="L715" s="184"/>
      <c r="M715" s="180"/>
      <c r="N715" s="181"/>
      <c r="O715" s="175"/>
      <c r="P715" s="182"/>
    </row>
    <row r="716" spans="1:16" s="172" customFormat="1">
      <c r="A716" s="921"/>
      <c r="B716" s="924"/>
      <c r="C716" s="173"/>
      <c r="D716" s="174"/>
      <c r="E716" s="175"/>
      <c r="F716" s="188"/>
      <c r="G716" s="198"/>
      <c r="H716" s="183"/>
      <c r="I716" s="191"/>
      <c r="J716" s="175"/>
      <c r="K716" s="178"/>
      <c r="L716" s="189"/>
      <c r="M716" s="190"/>
      <c r="N716" s="181"/>
      <c r="O716" s="175"/>
      <c r="P716" s="182"/>
    </row>
    <row r="717" spans="1:16" s="172" customFormat="1">
      <c r="A717" s="921"/>
      <c r="B717" s="924"/>
      <c r="C717" s="173"/>
      <c r="D717" s="174"/>
      <c r="E717" s="175"/>
      <c r="F717" s="182"/>
      <c r="G717" s="173"/>
      <c r="H717" s="183"/>
      <c r="I717" s="191"/>
      <c r="J717" s="175"/>
      <c r="K717" s="178"/>
      <c r="L717" s="184"/>
      <c r="M717" s="180"/>
      <c r="N717" s="181"/>
      <c r="O717" s="175"/>
      <c r="P717" s="182"/>
    </row>
    <row r="718" spans="1:16" s="172" customFormat="1">
      <c r="A718" s="921"/>
      <c r="B718" s="924"/>
      <c r="C718" s="173"/>
      <c r="D718" s="174"/>
      <c r="E718" s="175"/>
      <c r="F718" s="182"/>
      <c r="G718" s="219"/>
      <c r="H718" s="183"/>
      <c r="I718" s="175"/>
      <c r="J718" s="175"/>
      <c r="K718" s="178"/>
      <c r="L718" s="184"/>
      <c r="M718" s="180"/>
      <c r="N718" s="181"/>
      <c r="O718" s="175"/>
      <c r="P718" s="182"/>
    </row>
    <row r="719" spans="1:16" s="172" customFormat="1">
      <c r="A719" s="921"/>
      <c r="B719" s="924"/>
      <c r="C719" s="173"/>
      <c r="D719" s="174"/>
      <c r="E719" s="175"/>
      <c r="F719" s="188"/>
      <c r="G719" s="173"/>
      <c r="H719" s="183"/>
      <c r="I719" s="191"/>
      <c r="J719" s="175"/>
      <c r="K719" s="178"/>
      <c r="L719" s="184"/>
      <c r="M719" s="180"/>
      <c r="N719" s="181"/>
      <c r="O719" s="175"/>
      <c r="P719" s="182"/>
    </row>
    <row r="720" spans="1:16" s="172" customFormat="1">
      <c r="A720" s="921"/>
      <c r="B720" s="924"/>
      <c r="C720" s="173"/>
      <c r="D720" s="174"/>
      <c r="E720" s="175"/>
      <c r="F720" s="182"/>
      <c r="G720" s="173"/>
      <c r="H720" s="183"/>
      <c r="I720" s="191"/>
      <c r="J720" s="175"/>
      <c r="K720" s="178"/>
      <c r="L720" s="184"/>
      <c r="M720" s="180"/>
      <c r="N720" s="181"/>
      <c r="O720" s="175"/>
      <c r="P720" s="182"/>
    </row>
    <row r="721" spans="1:16" s="172" customFormat="1">
      <c r="A721" s="921"/>
      <c r="B721" s="924"/>
      <c r="C721" s="192"/>
      <c r="D721" s="193"/>
      <c r="E721" s="194"/>
      <c r="F721" s="195"/>
      <c r="G721" s="173"/>
      <c r="H721" s="177"/>
      <c r="I721" s="175"/>
      <c r="J721" s="175"/>
      <c r="K721" s="178"/>
      <c r="L721" s="184"/>
      <c r="M721" s="180"/>
      <c r="N721" s="196"/>
      <c r="O721" s="194"/>
      <c r="P721" s="195"/>
    </row>
    <row r="722" spans="1:16" s="172" customFormat="1">
      <c r="A722" s="921"/>
      <c r="B722" s="924"/>
      <c r="C722" s="192"/>
      <c r="D722" s="193"/>
      <c r="E722" s="194"/>
      <c r="F722" s="195"/>
      <c r="G722" s="198"/>
      <c r="H722" s="183"/>
      <c r="I722" s="191"/>
      <c r="J722" s="175"/>
      <c r="K722" s="178"/>
      <c r="L722" s="184"/>
      <c r="M722" s="180"/>
      <c r="N722" s="196"/>
      <c r="O722" s="194"/>
      <c r="P722" s="195"/>
    </row>
    <row r="723" spans="1:16" s="172" customFormat="1">
      <c r="A723" s="921"/>
      <c r="B723" s="924"/>
      <c r="C723" s="192"/>
      <c r="D723" s="193"/>
      <c r="E723" s="194"/>
      <c r="F723" s="195"/>
      <c r="G723" s="173"/>
      <c r="H723" s="199"/>
      <c r="I723" s="191"/>
      <c r="J723" s="200"/>
      <c r="K723" s="197"/>
      <c r="L723" s="184"/>
      <c r="M723" s="180"/>
      <c r="N723" s="196"/>
      <c r="O723" s="194"/>
      <c r="P723" s="195"/>
    </row>
    <row r="724" spans="1:16" s="172" customFormat="1">
      <c r="A724" s="921"/>
      <c r="B724" s="924"/>
      <c r="C724" s="192"/>
      <c r="D724" s="193"/>
      <c r="E724" s="194"/>
      <c r="F724" s="195"/>
      <c r="G724" s="173"/>
      <c r="H724" s="201"/>
      <c r="I724" s="175"/>
      <c r="J724" s="175"/>
      <c r="K724" s="178"/>
      <c r="L724" s="184"/>
      <c r="M724" s="180"/>
      <c r="N724" s="196"/>
      <c r="O724" s="194"/>
      <c r="P724" s="195"/>
    </row>
    <row r="725" spans="1:16" s="172" customFormat="1">
      <c r="A725" s="921"/>
      <c r="B725" s="924"/>
      <c r="C725" s="192"/>
      <c r="D725" s="193"/>
      <c r="E725" s="194"/>
      <c r="F725" s="195"/>
      <c r="G725" s="198"/>
      <c r="H725" s="183"/>
      <c r="I725" s="200"/>
      <c r="J725" s="200"/>
      <c r="K725" s="197"/>
      <c r="L725" s="184"/>
      <c r="M725" s="180"/>
      <c r="N725" s="196"/>
      <c r="O725" s="194"/>
      <c r="P725" s="195"/>
    </row>
    <row r="726" spans="1:16" s="172" customFormat="1">
      <c r="A726" s="921"/>
      <c r="B726" s="924"/>
      <c r="C726" s="192"/>
      <c r="D726" s="193"/>
      <c r="E726" s="194"/>
      <c r="F726" s="195"/>
      <c r="G726" s="173"/>
      <c r="H726" s="183"/>
      <c r="I726" s="200"/>
      <c r="J726" s="200"/>
      <c r="K726" s="197"/>
      <c r="L726" s="179"/>
      <c r="M726" s="180"/>
      <c r="N726" s="196"/>
      <c r="O726" s="194"/>
      <c r="P726" s="195"/>
    </row>
    <row r="727" spans="1:16" s="172" customFormat="1">
      <c r="A727" s="921"/>
      <c r="B727" s="924"/>
      <c r="C727" s="192"/>
      <c r="D727" s="193"/>
      <c r="E727" s="194"/>
      <c r="F727" s="195"/>
      <c r="G727" s="192"/>
      <c r="H727" s="201"/>
      <c r="I727" s="202"/>
      <c r="J727" s="202"/>
      <c r="K727" s="203"/>
      <c r="L727" s="204"/>
      <c r="M727" s="190"/>
      <c r="N727" s="196"/>
      <c r="O727" s="194"/>
      <c r="P727" s="195"/>
    </row>
    <row r="728" spans="1:16" s="172" customFormat="1">
      <c r="A728" s="921"/>
      <c r="B728" s="924"/>
      <c r="C728" s="192"/>
      <c r="D728" s="193"/>
      <c r="E728" s="194"/>
      <c r="F728" s="195"/>
      <c r="G728" s="192"/>
      <c r="H728" s="201"/>
      <c r="I728" s="202"/>
      <c r="J728" s="202"/>
      <c r="K728" s="203"/>
      <c r="L728" s="204"/>
      <c r="M728" s="190"/>
      <c r="N728" s="196"/>
      <c r="O728" s="194"/>
      <c r="P728" s="195"/>
    </row>
    <row r="729" spans="1:16" s="172" customFormat="1">
      <c r="A729" s="921"/>
      <c r="B729" s="924"/>
      <c r="C729" s="192"/>
      <c r="D729" s="193"/>
      <c r="E729" s="194"/>
      <c r="F729" s="195"/>
      <c r="G729" s="192"/>
      <c r="H729" s="201"/>
      <c r="I729" s="202"/>
      <c r="J729" s="202"/>
      <c r="K729" s="203"/>
      <c r="L729" s="204"/>
      <c r="M729" s="190"/>
      <c r="N729" s="196"/>
      <c r="O729" s="194"/>
      <c r="P729" s="195"/>
    </row>
    <row r="730" spans="1:16" s="172" customFormat="1" ht="17.25" thickBot="1">
      <c r="A730" s="922"/>
      <c r="B730" s="925"/>
      <c r="C730" s="205"/>
      <c r="D730" s="206"/>
      <c r="E730" s="207"/>
      <c r="F730" s="208"/>
      <c r="G730" s="209"/>
      <c r="H730" s="210"/>
      <c r="I730" s="211"/>
      <c r="J730" s="211"/>
      <c r="K730" s="212"/>
      <c r="L730" s="213"/>
      <c r="M730" s="214"/>
      <c r="N730" s="215"/>
      <c r="O730" s="207"/>
      <c r="P730" s="208"/>
    </row>
    <row r="731" spans="1:16" s="71" customFormat="1" ht="18" customHeight="1" thickTop="1" thickBot="1">
      <c r="A731" s="956">
        <f>A625+1</f>
        <v>46181</v>
      </c>
      <c r="B731" s="90" t="s">
        <v>162</v>
      </c>
      <c r="C731" s="926" t="s">
        <v>664</v>
      </c>
      <c r="D731" s="91" t="s">
        <v>114</v>
      </c>
      <c r="E731" s="92" t="s">
        <v>137</v>
      </c>
      <c r="F731" s="93" t="s">
        <v>3489</v>
      </c>
      <c r="G731" s="90" t="s">
        <v>162</v>
      </c>
      <c r="H731" s="930" t="s">
        <v>163</v>
      </c>
      <c r="I731" s="91" t="s">
        <v>114</v>
      </c>
      <c r="J731" s="92" t="s">
        <v>137</v>
      </c>
      <c r="K731" s="93" t="s">
        <v>3568</v>
      </c>
      <c r="L731" s="90" t="s">
        <v>162</v>
      </c>
      <c r="M731" s="933" t="s">
        <v>163</v>
      </c>
      <c r="N731" s="91" t="s">
        <v>114</v>
      </c>
      <c r="O731" s="92" t="s">
        <v>137</v>
      </c>
      <c r="P731" s="93" t="s">
        <v>3568</v>
      </c>
    </row>
    <row r="732" spans="1:16" ht="18" customHeight="1">
      <c r="A732" s="957"/>
      <c r="B732" s="958" t="s">
        <v>1477</v>
      </c>
      <c r="C732" s="927"/>
      <c r="D732" s="94" t="s">
        <v>1490</v>
      </c>
      <c r="E732" s="95" t="s">
        <v>195</v>
      </c>
      <c r="F732" s="93" t="s">
        <v>1892</v>
      </c>
      <c r="G732" s="958" t="s">
        <v>984</v>
      </c>
      <c r="H732" s="930"/>
      <c r="I732" s="94" t="s">
        <v>1490</v>
      </c>
      <c r="J732" s="95" t="s">
        <v>195</v>
      </c>
      <c r="K732" s="112" t="s">
        <v>3567</v>
      </c>
      <c r="L732" s="958" t="s">
        <v>20</v>
      </c>
      <c r="M732" s="933"/>
      <c r="N732" s="94" t="s">
        <v>1490</v>
      </c>
      <c r="O732" s="95" t="s">
        <v>195</v>
      </c>
      <c r="P732" s="112" t="s">
        <v>3565</v>
      </c>
    </row>
    <row r="733" spans="1:16" ht="17.25" thickBot="1">
      <c r="A733" s="957"/>
      <c r="B733" s="959"/>
      <c r="C733" s="927"/>
      <c r="D733" s="94" t="s">
        <v>116</v>
      </c>
      <c r="E733" s="96" t="s">
        <v>146</v>
      </c>
      <c r="F733" s="98" t="s">
        <v>3525</v>
      </c>
      <c r="G733" s="959"/>
      <c r="H733" s="930"/>
      <c r="I733" s="94" t="s">
        <v>116</v>
      </c>
      <c r="J733" s="96" t="s">
        <v>146</v>
      </c>
      <c r="K733" s="98" t="s">
        <v>3525</v>
      </c>
      <c r="L733" s="959"/>
      <c r="M733" s="933"/>
      <c r="N733" s="94" t="s">
        <v>116</v>
      </c>
      <c r="O733" s="96" t="s">
        <v>146</v>
      </c>
      <c r="P733" s="98" t="s">
        <v>3525</v>
      </c>
    </row>
    <row r="734" spans="1:16" ht="17.25" thickBot="1">
      <c r="A734" s="957"/>
      <c r="B734" s="90" t="s">
        <v>167</v>
      </c>
      <c r="C734" s="927"/>
      <c r="D734" s="94" t="s">
        <v>165</v>
      </c>
      <c r="E734" s="96" t="s">
        <v>238</v>
      </c>
      <c r="F734" s="97" t="s">
        <v>1065</v>
      </c>
      <c r="G734" s="90" t="s">
        <v>167</v>
      </c>
      <c r="H734" s="930"/>
      <c r="I734" s="94" t="s">
        <v>165</v>
      </c>
      <c r="J734" s="96" t="s">
        <v>238</v>
      </c>
      <c r="K734" s="97" t="s">
        <v>1065</v>
      </c>
      <c r="L734" s="90" t="s">
        <v>167</v>
      </c>
      <c r="M734" s="933"/>
      <c r="N734" s="94" t="s">
        <v>165</v>
      </c>
      <c r="O734" s="96" t="s">
        <v>238</v>
      </c>
      <c r="P734" s="97" t="s">
        <v>1065</v>
      </c>
    </row>
    <row r="735" spans="1:16">
      <c r="A735" s="957"/>
      <c r="B735" s="955" t="s">
        <v>1505</v>
      </c>
      <c r="C735" s="927"/>
      <c r="D735" s="94" t="s">
        <v>120</v>
      </c>
      <c r="E735" s="96" t="s">
        <v>196</v>
      </c>
      <c r="F735" s="97" t="s">
        <v>2684</v>
      </c>
      <c r="G735" s="955" t="s">
        <v>3562</v>
      </c>
      <c r="H735" s="930"/>
      <c r="I735" s="94" t="s">
        <v>120</v>
      </c>
      <c r="J735" s="96" t="s">
        <v>196</v>
      </c>
      <c r="K735" s="112" t="s">
        <v>3566</v>
      </c>
      <c r="L735" s="955" t="s">
        <v>3565</v>
      </c>
      <c r="M735" s="933"/>
      <c r="N735" s="94" t="s">
        <v>120</v>
      </c>
      <c r="O735" s="96" t="s">
        <v>196</v>
      </c>
      <c r="P735" s="112" t="s">
        <v>3599</v>
      </c>
    </row>
    <row r="736" spans="1:16" ht="49.5">
      <c r="A736" s="957"/>
      <c r="B736" s="948"/>
      <c r="C736" s="927"/>
      <c r="D736" s="94" t="s">
        <v>1613</v>
      </c>
      <c r="E736" s="96" t="s">
        <v>1567</v>
      </c>
      <c r="F736" s="97" t="s">
        <v>3522</v>
      </c>
      <c r="G736" s="948"/>
      <c r="H736" s="930"/>
      <c r="I736" s="94" t="s">
        <v>1613</v>
      </c>
      <c r="J736" s="96" t="s">
        <v>1567</v>
      </c>
      <c r="K736" s="97" t="s">
        <v>3569</v>
      </c>
      <c r="L736" s="948"/>
      <c r="M736" s="933"/>
      <c r="N736" s="94" t="s">
        <v>1613</v>
      </c>
      <c r="O736" s="96" t="s">
        <v>1567</v>
      </c>
      <c r="P736" s="97" t="s">
        <v>3600</v>
      </c>
    </row>
    <row r="737" spans="1:16">
      <c r="A737" s="957"/>
      <c r="B737" s="947" t="s">
        <v>3562</v>
      </c>
      <c r="C737" s="927"/>
      <c r="D737" s="94" t="s">
        <v>1662</v>
      </c>
      <c r="E737" s="96" t="s">
        <v>1663</v>
      </c>
      <c r="F737" s="93" t="s">
        <v>3351</v>
      </c>
      <c r="G737" s="947"/>
      <c r="H737" s="930"/>
      <c r="I737" s="94" t="s">
        <v>1662</v>
      </c>
      <c r="J737" s="96" t="s">
        <v>1663</v>
      </c>
      <c r="K737" s="93" t="s">
        <v>3351</v>
      </c>
      <c r="L737" s="947"/>
      <c r="M737" s="933"/>
      <c r="N737" s="94" t="s">
        <v>1662</v>
      </c>
      <c r="O737" s="96" t="s">
        <v>1663</v>
      </c>
      <c r="P737" s="93" t="s">
        <v>3351</v>
      </c>
    </row>
    <row r="738" spans="1:16">
      <c r="A738" s="957"/>
      <c r="B738" s="948"/>
      <c r="C738" s="927"/>
      <c r="D738" s="94"/>
      <c r="E738" s="96" t="s">
        <v>2800</v>
      </c>
      <c r="F738" s="99" t="s">
        <v>2688</v>
      </c>
      <c r="G738" s="948"/>
      <c r="H738" s="930"/>
      <c r="I738" s="94"/>
      <c r="J738" s="96" t="s">
        <v>2800</v>
      </c>
      <c r="K738" s="99" t="s">
        <v>2688</v>
      </c>
      <c r="L738" s="948"/>
      <c r="M738" s="933"/>
      <c r="N738" s="94"/>
      <c r="O738" s="96" t="s">
        <v>2800</v>
      </c>
      <c r="P738" s="99" t="s">
        <v>2688</v>
      </c>
    </row>
    <row r="739" spans="1:16">
      <c r="A739" s="957"/>
      <c r="B739" s="947"/>
      <c r="C739" s="927"/>
      <c r="D739" s="94"/>
      <c r="E739" s="96" t="s">
        <v>2802</v>
      </c>
      <c r="F739" s="102" t="s">
        <v>2690</v>
      </c>
      <c r="G739" s="947"/>
      <c r="H739" s="930"/>
      <c r="I739" s="94"/>
      <c r="J739" s="96" t="s">
        <v>2802</v>
      </c>
      <c r="K739" s="733" t="s">
        <v>2690</v>
      </c>
      <c r="L739" s="947"/>
      <c r="M739" s="933"/>
      <c r="N739" s="94"/>
      <c r="O739" s="96" t="s">
        <v>2802</v>
      </c>
      <c r="P739" s="733" t="s">
        <v>2690</v>
      </c>
    </row>
    <row r="740" spans="1:16" ht="17.25" thickBot="1">
      <c r="A740" s="957"/>
      <c r="B740" s="948"/>
      <c r="C740" s="927"/>
      <c r="D740" s="94" t="s">
        <v>147</v>
      </c>
      <c r="E740" s="96" t="s">
        <v>2686</v>
      </c>
      <c r="F740" s="99" t="s">
        <v>3498</v>
      </c>
      <c r="G740" s="948"/>
      <c r="H740" s="930"/>
      <c r="I740" s="94" t="s">
        <v>147</v>
      </c>
      <c r="J740" s="96" t="s">
        <v>2686</v>
      </c>
      <c r="K740" s="99" t="s">
        <v>3570</v>
      </c>
      <c r="L740" s="948"/>
      <c r="M740" s="933"/>
      <c r="N740" s="94" t="s">
        <v>147</v>
      </c>
      <c r="O740" s="96" t="s">
        <v>2686</v>
      </c>
      <c r="P740" s="99" t="s">
        <v>3601</v>
      </c>
    </row>
    <row r="741" spans="1:16" ht="17.25" thickBot="1">
      <c r="A741" s="957"/>
      <c r="B741" s="100" t="s">
        <v>168</v>
      </c>
      <c r="C741" s="927"/>
      <c r="D741" s="94"/>
      <c r="E741" s="96" t="s">
        <v>2687</v>
      </c>
      <c r="F741" s="99" t="s">
        <v>3496</v>
      </c>
      <c r="G741" s="100" t="s">
        <v>168</v>
      </c>
      <c r="H741" s="930"/>
      <c r="I741" s="94"/>
      <c r="J741" s="96" t="s">
        <v>2687</v>
      </c>
      <c r="K741" s="99" t="s">
        <v>3571</v>
      </c>
      <c r="L741" s="100" t="s">
        <v>168</v>
      </c>
      <c r="M741" s="933"/>
      <c r="N741" s="94"/>
      <c r="O741" s="96" t="s">
        <v>2687</v>
      </c>
      <c r="P741" s="99" t="s">
        <v>3602</v>
      </c>
    </row>
    <row r="742" spans="1:16">
      <c r="A742" s="957"/>
      <c r="B742" s="949" t="s">
        <v>3491</v>
      </c>
      <c r="C742" s="927"/>
      <c r="D742" s="94"/>
      <c r="E742" s="96" t="s">
        <v>2689</v>
      </c>
      <c r="F742" s="99" t="s">
        <v>3499</v>
      </c>
      <c r="G742" s="949" t="s">
        <v>3583</v>
      </c>
      <c r="H742" s="930"/>
      <c r="I742" s="94"/>
      <c r="J742" s="96" t="s">
        <v>2689</v>
      </c>
      <c r="K742" s="99" t="s">
        <v>3499</v>
      </c>
      <c r="L742" s="949" t="s">
        <v>3597</v>
      </c>
      <c r="M742" s="933"/>
      <c r="N742" s="94"/>
      <c r="O742" s="96" t="s">
        <v>2689</v>
      </c>
      <c r="P742" s="99" t="s">
        <v>3499</v>
      </c>
    </row>
    <row r="743" spans="1:16">
      <c r="A743" s="957"/>
      <c r="B743" s="950"/>
      <c r="C743" s="927"/>
      <c r="D743" s="94"/>
      <c r="E743" s="96" t="s">
        <v>2851</v>
      </c>
      <c r="F743" s="99" t="s">
        <v>3526</v>
      </c>
      <c r="G743" s="950"/>
      <c r="H743" s="930"/>
      <c r="I743" s="94"/>
      <c r="J743" s="96" t="s">
        <v>2851</v>
      </c>
      <c r="K743" s="99" t="s">
        <v>3442</v>
      </c>
      <c r="L743" s="950"/>
      <c r="M743" s="933"/>
      <c r="N743" s="94"/>
      <c r="O743" s="96" t="s">
        <v>2851</v>
      </c>
      <c r="P743" s="99" t="s">
        <v>3603</v>
      </c>
    </row>
    <row r="744" spans="1:16" ht="17.25" thickBot="1">
      <c r="A744" s="957"/>
      <c r="B744" s="951"/>
      <c r="C744" s="927"/>
      <c r="D744" s="94"/>
      <c r="E744" s="96" t="s">
        <v>3296</v>
      </c>
      <c r="F744" s="97" t="s">
        <v>2697</v>
      </c>
      <c r="G744" s="951"/>
      <c r="H744" s="930"/>
      <c r="I744" s="94"/>
      <c r="J744" s="96" t="s">
        <v>3296</v>
      </c>
      <c r="K744" s="97" t="s">
        <v>2697</v>
      </c>
      <c r="L744" s="951"/>
      <c r="M744" s="933"/>
      <c r="N744" s="94"/>
      <c r="O744" s="96" t="s">
        <v>3296</v>
      </c>
      <c r="P744" s="97" t="s">
        <v>2697</v>
      </c>
    </row>
    <row r="745" spans="1:16" ht="17.25" thickBot="1">
      <c r="A745" s="957"/>
      <c r="B745" s="100" t="s">
        <v>123</v>
      </c>
      <c r="C745" s="927"/>
      <c r="D745" s="94" t="s">
        <v>2698</v>
      </c>
      <c r="E745" s="96" t="s">
        <v>2691</v>
      </c>
      <c r="F745" s="97" t="s">
        <v>2700</v>
      </c>
      <c r="G745" s="100" t="s">
        <v>123</v>
      </c>
      <c r="H745" s="930"/>
      <c r="I745" s="94" t="s">
        <v>2698</v>
      </c>
      <c r="J745" s="96" t="s">
        <v>3572</v>
      </c>
      <c r="K745" s="97" t="s">
        <v>2700</v>
      </c>
      <c r="L745" s="100" t="s">
        <v>123</v>
      </c>
      <c r="M745" s="933"/>
      <c r="N745" s="94" t="s">
        <v>2698</v>
      </c>
      <c r="O745" s="96" t="s">
        <v>3572</v>
      </c>
      <c r="P745" s="97" t="s">
        <v>2700</v>
      </c>
    </row>
    <row r="746" spans="1:16" ht="33">
      <c r="A746" s="957"/>
      <c r="B746" s="962" t="s">
        <v>3492</v>
      </c>
      <c r="C746" s="927"/>
      <c r="D746" s="94"/>
      <c r="E746" s="96" t="s">
        <v>2692</v>
      </c>
      <c r="F746" s="97" t="s">
        <v>3500</v>
      </c>
      <c r="G746" s="962" t="s">
        <v>3563</v>
      </c>
      <c r="H746" s="930"/>
      <c r="I746" s="94"/>
      <c r="J746" s="96" t="s">
        <v>3573</v>
      </c>
      <c r="K746" s="112" t="s">
        <v>3574</v>
      </c>
      <c r="L746" s="962" t="s">
        <v>3598</v>
      </c>
      <c r="M746" s="933"/>
      <c r="N746" s="94" t="s">
        <v>2701</v>
      </c>
      <c r="O746" s="96" t="s">
        <v>2699</v>
      </c>
      <c r="P746" s="97" t="s">
        <v>3576</v>
      </c>
    </row>
    <row r="747" spans="1:16" ht="33">
      <c r="A747" s="957"/>
      <c r="B747" s="963"/>
      <c r="C747" s="927"/>
      <c r="D747" s="94" t="s">
        <v>2701</v>
      </c>
      <c r="E747" s="96" t="s">
        <v>2699</v>
      </c>
      <c r="F747" s="97" t="s">
        <v>3353</v>
      </c>
      <c r="G747" s="963"/>
      <c r="H747" s="930"/>
      <c r="I747" s="94" t="s">
        <v>2701</v>
      </c>
      <c r="J747" s="96" t="s">
        <v>2699</v>
      </c>
      <c r="K747" s="97" t="s">
        <v>3576</v>
      </c>
      <c r="L747" s="963"/>
      <c r="M747" s="933"/>
      <c r="N747" s="94" t="s">
        <v>1887</v>
      </c>
      <c r="O747" s="96" t="s">
        <v>3518</v>
      </c>
      <c r="P747" s="97" t="s">
        <v>3605</v>
      </c>
    </row>
    <row r="748" spans="1:16" ht="33.75" thickBot="1">
      <c r="A748" s="957"/>
      <c r="B748" s="964"/>
      <c r="C748" s="927"/>
      <c r="D748" s="94" t="s">
        <v>1887</v>
      </c>
      <c r="E748" s="96" t="s">
        <v>3518</v>
      </c>
      <c r="F748" s="97" t="s">
        <v>3508</v>
      </c>
      <c r="G748" s="964"/>
      <c r="H748" s="930"/>
      <c r="I748" s="94" t="s">
        <v>1887</v>
      </c>
      <c r="J748" s="96" t="s">
        <v>3518</v>
      </c>
      <c r="K748" s="97" t="s">
        <v>3577</v>
      </c>
      <c r="L748" s="964"/>
      <c r="M748" s="933"/>
      <c r="N748" s="94"/>
      <c r="O748" s="96" t="s">
        <v>3519</v>
      </c>
      <c r="P748" s="97" t="s">
        <v>3604</v>
      </c>
    </row>
    <row r="749" spans="1:16" ht="33">
      <c r="A749" s="957"/>
      <c r="B749" s="945" t="s">
        <v>124</v>
      </c>
      <c r="C749" s="927"/>
      <c r="D749" s="94"/>
      <c r="E749" s="96" t="s">
        <v>3519</v>
      </c>
      <c r="F749" s="97" t="s">
        <v>3520</v>
      </c>
      <c r="G749" s="945" t="s">
        <v>124</v>
      </c>
      <c r="H749" s="930"/>
      <c r="I749" s="94"/>
      <c r="J749" s="96" t="s">
        <v>3519</v>
      </c>
      <c r="K749" s="97" t="s">
        <v>3578</v>
      </c>
      <c r="L749" s="945" t="s">
        <v>124</v>
      </c>
      <c r="M749" s="933"/>
      <c r="N749" s="94"/>
      <c r="O749" s="96" t="s">
        <v>3521</v>
      </c>
      <c r="P749" s="97" t="s">
        <v>3579</v>
      </c>
    </row>
    <row r="750" spans="1:16" ht="33.75" thickBot="1">
      <c r="A750" s="957"/>
      <c r="B750" s="946"/>
      <c r="C750" s="927"/>
      <c r="D750" s="94"/>
      <c r="E750" s="96" t="s">
        <v>3521</v>
      </c>
      <c r="F750" s="97" t="s">
        <v>3528</v>
      </c>
      <c r="G750" s="946"/>
      <c r="H750" s="930"/>
      <c r="I750" s="94"/>
      <c r="J750" s="96" t="s">
        <v>3521</v>
      </c>
      <c r="K750" s="97" t="s">
        <v>3579</v>
      </c>
      <c r="L750" s="946"/>
      <c r="M750" s="933"/>
      <c r="N750" s="94"/>
      <c r="O750" s="96"/>
      <c r="P750" s="112"/>
    </row>
    <row r="751" spans="1:16" ht="18" thickTop="1" thickBot="1">
      <c r="A751" s="957"/>
      <c r="B751" s="878"/>
      <c r="C751" s="927"/>
      <c r="D751" s="94"/>
      <c r="E751" s="96"/>
      <c r="F751" s="101" t="s">
        <v>3527</v>
      </c>
      <c r="G751" s="878"/>
      <c r="H751" s="930"/>
      <c r="I751" s="94"/>
      <c r="J751" s="96"/>
      <c r="K751" s="112"/>
      <c r="L751" s="878"/>
      <c r="M751" s="933"/>
      <c r="N751" s="94"/>
      <c r="O751" s="96"/>
      <c r="P751" s="97"/>
    </row>
    <row r="752" spans="1:16" ht="17.25" thickTop="1">
      <c r="A752" s="957"/>
      <c r="B752" s="960" t="s">
        <v>125</v>
      </c>
      <c r="C752" s="927"/>
      <c r="D752" s="94" t="s">
        <v>2698</v>
      </c>
      <c r="E752" s="96" t="s">
        <v>3523</v>
      </c>
      <c r="F752" s="93" t="s">
        <v>3524</v>
      </c>
      <c r="G752" s="960" t="s">
        <v>125</v>
      </c>
      <c r="H752" s="930"/>
      <c r="I752" s="94"/>
      <c r="J752" s="96"/>
      <c r="K752" s="93"/>
      <c r="L752" s="960" t="s">
        <v>125</v>
      </c>
      <c r="M752" s="933"/>
      <c r="N752" s="94"/>
      <c r="O752" s="96"/>
      <c r="P752" s="97"/>
    </row>
    <row r="753" spans="1:16" ht="17.25" thickBot="1">
      <c r="A753" s="957"/>
      <c r="B753" s="943"/>
      <c r="C753" s="927"/>
      <c r="D753" s="94"/>
      <c r="E753" s="96"/>
      <c r="F753" s="93"/>
      <c r="G753" s="943"/>
      <c r="H753" s="930"/>
      <c r="I753" s="94"/>
      <c r="J753" s="96"/>
      <c r="K753" s="93"/>
      <c r="L753" s="943"/>
      <c r="M753" s="933"/>
      <c r="N753" s="94"/>
      <c r="O753" s="96"/>
      <c r="P753" s="101"/>
    </row>
    <row r="754" spans="1:16">
      <c r="A754" s="957"/>
      <c r="B754" s="953">
        <v>30</v>
      </c>
      <c r="C754" s="927"/>
      <c r="D754" s="94"/>
      <c r="E754" s="96"/>
      <c r="F754" s="97"/>
      <c r="G754" s="953">
        <v>4</v>
      </c>
      <c r="H754" s="930"/>
      <c r="I754" s="94"/>
      <c r="J754" s="96"/>
      <c r="K754" s="97"/>
      <c r="L754" s="953">
        <v>2</v>
      </c>
      <c r="M754" s="933"/>
      <c r="N754" s="94"/>
      <c r="O754" s="96"/>
      <c r="P754" s="103"/>
    </row>
    <row r="755" spans="1:16" ht="17.25" thickBot="1">
      <c r="A755" s="957"/>
      <c r="B755" s="961"/>
      <c r="C755" s="927"/>
      <c r="D755" s="94"/>
      <c r="E755" s="96"/>
      <c r="F755" s="97"/>
      <c r="G755" s="961"/>
      <c r="H755" s="930"/>
      <c r="I755" s="94"/>
      <c r="J755" s="96"/>
      <c r="K755" s="97"/>
      <c r="L755" s="961"/>
      <c r="M755" s="933"/>
      <c r="N755" s="94"/>
      <c r="O755" s="96"/>
      <c r="P755" s="104"/>
    </row>
    <row r="756" spans="1:16">
      <c r="A756" s="957"/>
      <c r="B756" s="942" t="s">
        <v>126</v>
      </c>
      <c r="C756" s="927"/>
      <c r="D756" s="94"/>
      <c r="E756" s="96"/>
      <c r="F756" s="93"/>
      <c r="G756" s="942" t="s">
        <v>126</v>
      </c>
      <c r="H756" s="930"/>
      <c r="I756" s="94"/>
      <c r="J756" s="96"/>
      <c r="K756" s="93"/>
      <c r="L756" s="942" t="s">
        <v>126</v>
      </c>
      <c r="M756" s="933"/>
      <c r="N756" s="94"/>
      <c r="O756" s="96"/>
      <c r="P756" s="99"/>
    </row>
    <row r="757" spans="1:16" ht="17.25" thickBot="1">
      <c r="A757" s="957"/>
      <c r="B757" s="943"/>
      <c r="C757" s="927"/>
      <c r="D757" s="94"/>
      <c r="E757" s="96"/>
      <c r="F757" s="101"/>
      <c r="G757" s="943"/>
      <c r="H757" s="930"/>
      <c r="I757" s="94"/>
      <c r="J757" s="96"/>
      <c r="K757" s="101"/>
      <c r="L757" s="943"/>
      <c r="M757" s="933"/>
      <c r="N757" s="94"/>
      <c r="O757" s="96"/>
      <c r="P757" s="104"/>
    </row>
    <row r="758" spans="1:16">
      <c r="A758" s="957"/>
      <c r="B758" s="953">
        <v>28</v>
      </c>
      <c r="C758" s="927"/>
      <c r="D758" s="94"/>
      <c r="E758" s="96"/>
      <c r="F758" s="102"/>
      <c r="G758" s="953">
        <v>4</v>
      </c>
      <c r="H758" s="930"/>
      <c r="I758" s="94"/>
      <c r="J758" s="96"/>
      <c r="K758" s="103"/>
      <c r="L758" s="953">
        <v>2</v>
      </c>
      <c r="M758" s="933"/>
      <c r="N758" s="94"/>
      <c r="O758" s="96"/>
      <c r="P758" s="93"/>
    </row>
    <row r="759" spans="1:16" ht="17.25" thickBot="1">
      <c r="A759" s="957"/>
      <c r="B759" s="954"/>
      <c r="C759" s="927"/>
      <c r="D759" s="94"/>
      <c r="E759" s="96"/>
      <c r="F759" s="99"/>
      <c r="G759" s="954"/>
      <c r="H759" s="930"/>
      <c r="I759" s="94"/>
      <c r="J759" s="96"/>
      <c r="K759" s="104"/>
      <c r="L759" s="954"/>
      <c r="M759" s="933"/>
      <c r="N759" s="94"/>
      <c r="O759" s="96"/>
      <c r="P759" s="97"/>
    </row>
    <row r="760" spans="1:16">
      <c r="A760" s="957"/>
      <c r="B760" s="952" t="s">
        <v>127</v>
      </c>
      <c r="C760" s="927"/>
      <c r="D760" s="94"/>
      <c r="E760" s="96"/>
      <c r="F760" s="103"/>
      <c r="G760" s="952" t="s">
        <v>127</v>
      </c>
      <c r="H760" s="930"/>
      <c r="I760" s="94"/>
      <c r="J760" s="96"/>
      <c r="K760" s="104"/>
      <c r="L760" s="952" t="s">
        <v>127</v>
      </c>
      <c r="M760" s="933"/>
      <c r="N760" s="94"/>
      <c r="O760" s="114"/>
      <c r="P760" s="97"/>
    </row>
    <row r="761" spans="1:16" ht="17.25" thickBot="1">
      <c r="A761" s="957"/>
      <c r="B761" s="943"/>
      <c r="C761" s="927"/>
      <c r="D761" s="94"/>
      <c r="E761" s="96"/>
      <c r="F761" s="104"/>
      <c r="G761" s="943"/>
      <c r="H761" s="930"/>
      <c r="I761" s="94"/>
      <c r="J761" s="96"/>
      <c r="K761" s="99"/>
      <c r="L761" s="943"/>
      <c r="M761" s="933"/>
      <c r="N761" s="113"/>
      <c r="O761" s="96"/>
      <c r="P761" s="112"/>
    </row>
    <row r="762" spans="1:16">
      <c r="A762" s="957"/>
      <c r="B762" s="953">
        <v>22</v>
      </c>
      <c r="C762" s="927"/>
      <c r="D762" s="94"/>
      <c r="E762" s="96"/>
      <c r="F762" s="104"/>
      <c r="G762" s="953" t="s">
        <v>3564</v>
      </c>
      <c r="H762" s="930"/>
      <c r="I762" s="94"/>
      <c r="J762" s="96"/>
      <c r="K762" s="104"/>
      <c r="L762" s="953">
        <v>12</v>
      </c>
      <c r="M762" s="933"/>
      <c r="N762" s="113"/>
      <c r="O762" s="114"/>
      <c r="P762" s="97"/>
    </row>
    <row r="763" spans="1:16" ht="17.25" thickBot="1">
      <c r="A763" s="957"/>
      <c r="B763" s="954"/>
      <c r="C763" s="927"/>
      <c r="D763" s="94"/>
      <c r="E763" s="96"/>
      <c r="F763" s="99"/>
      <c r="G763" s="954"/>
      <c r="H763" s="930"/>
      <c r="I763" s="94"/>
      <c r="J763" s="96"/>
      <c r="K763" s="93"/>
      <c r="L763" s="954"/>
      <c r="M763" s="933"/>
      <c r="N763" s="94"/>
      <c r="O763" s="114"/>
      <c r="P763" s="104"/>
    </row>
    <row r="764" spans="1:16">
      <c r="A764" s="957"/>
      <c r="B764" s="952" t="s">
        <v>128</v>
      </c>
      <c r="C764" s="927"/>
      <c r="D764" s="94"/>
      <c r="E764" s="96"/>
      <c r="F764" s="104"/>
      <c r="G764" s="952" t="s">
        <v>128</v>
      </c>
      <c r="H764" s="930"/>
      <c r="I764" s="94"/>
      <c r="J764" s="96"/>
      <c r="K764" s="97"/>
      <c r="L764" s="952" t="s">
        <v>128</v>
      </c>
      <c r="M764" s="933"/>
      <c r="N764" s="94"/>
      <c r="O764" s="96"/>
      <c r="P764" s="97"/>
    </row>
    <row r="765" spans="1:16" ht="17.25" thickBot="1">
      <c r="A765" s="957"/>
      <c r="B765" s="943"/>
      <c r="C765" s="927"/>
      <c r="D765" s="94"/>
      <c r="E765" s="96"/>
      <c r="F765" s="93"/>
      <c r="G765" s="943"/>
      <c r="H765" s="930"/>
      <c r="I765" s="94"/>
      <c r="J765" s="114"/>
      <c r="K765" s="97"/>
      <c r="L765" s="943"/>
      <c r="M765" s="933"/>
      <c r="N765" s="113"/>
      <c r="O765" s="114"/>
      <c r="P765" s="97"/>
    </row>
    <row r="766" spans="1:16">
      <c r="A766" s="957"/>
      <c r="B766" s="953">
        <v>20</v>
      </c>
      <c r="C766" s="927"/>
      <c r="D766" s="94"/>
      <c r="E766" s="96"/>
      <c r="F766" s="97"/>
      <c r="G766" s="953" t="s">
        <v>3564</v>
      </c>
      <c r="H766" s="930"/>
      <c r="I766" s="94"/>
      <c r="J766" s="96"/>
      <c r="K766" s="97"/>
      <c r="L766" s="953">
        <v>12</v>
      </c>
      <c r="M766" s="933"/>
      <c r="N766" s="113"/>
      <c r="O766" s="114"/>
      <c r="P766" s="97"/>
    </row>
    <row r="767" spans="1:16" ht="17.25" thickBot="1">
      <c r="A767" s="957"/>
      <c r="B767" s="954"/>
      <c r="C767" s="927"/>
      <c r="D767" s="94"/>
      <c r="E767" s="96"/>
      <c r="F767" s="93"/>
      <c r="G767" s="954"/>
      <c r="H767" s="930"/>
      <c r="I767" s="94"/>
      <c r="J767" s="114"/>
      <c r="K767" s="97"/>
      <c r="L767" s="954"/>
      <c r="M767" s="933"/>
      <c r="N767" s="94"/>
      <c r="O767" s="114"/>
      <c r="P767" s="97"/>
    </row>
    <row r="768" spans="1:16">
      <c r="A768" s="957"/>
      <c r="B768" s="942" t="s">
        <v>129</v>
      </c>
      <c r="C768" s="927"/>
      <c r="D768" s="94"/>
      <c r="E768" s="96"/>
      <c r="F768" s="93"/>
      <c r="G768" s="942" t="s">
        <v>129</v>
      </c>
      <c r="H768" s="930"/>
      <c r="I768" s="94"/>
      <c r="J768" s="114"/>
      <c r="K768" s="97"/>
      <c r="L768" s="942" t="s">
        <v>129</v>
      </c>
      <c r="M768" s="933"/>
      <c r="N768" s="113"/>
      <c r="O768" s="114"/>
      <c r="P768" s="97"/>
    </row>
    <row r="769" spans="1:16" ht="17.25" thickBot="1">
      <c r="A769" s="957"/>
      <c r="B769" s="943"/>
      <c r="C769" s="927"/>
      <c r="D769" s="94"/>
      <c r="E769" s="96"/>
      <c r="F769" s="93"/>
      <c r="G769" s="943"/>
      <c r="H769" s="930"/>
      <c r="I769" s="94"/>
      <c r="J769" s="114"/>
      <c r="K769" s="97"/>
      <c r="L769" s="943"/>
      <c r="M769" s="933"/>
      <c r="N769" s="94"/>
      <c r="O769" s="114"/>
      <c r="P769" s="97"/>
    </row>
    <row r="770" spans="1:16">
      <c r="A770" s="957"/>
      <c r="B770" s="106" t="s">
        <v>3493</v>
      </c>
      <c r="C770" s="927"/>
      <c r="D770" s="94"/>
      <c r="E770" s="96"/>
      <c r="F770" s="97"/>
      <c r="G770" s="106" t="s">
        <v>3565</v>
      </c>
      <c r="H770" s="930"/>
      <c r="I770" s="94"/>
      <c r="J770" s="96"/>
      <c r="K770" s="112"/>
      <c r="L770" s="106" t="s">
        <v>3565</v>
      </c>
      <c r="M770" s="933"/>
      <c r="N770" s="113"/>
      <c r="O770" s="96"/>
      <c r="P770" s="112"/>
    </row>
    <row r="771" spans="1:16">
      <c r="A771" s="957"/>
      <c r="B771" s="107" t="s">
        <v>3494</v>
      </c>
      <c r="C771" s="927"/>
      <c r="D771" s="94"/>
      <c r="E771" s="96"/>
      <c r="F771" s="93"/>
      <c r="G771" s="107"/>
      <c r="H771" s="930"/>
      <c r="I771" s="94"/>
      <c r="J771" s="96"/>
      <c r="K771" s="97"/>
      <c r="L771" s="107"/>
      <c r="M771" s="933"/>
      <c r="N771" s="113"/>
      <c r="O771" s="114"/>
      <c r="P771" s="97"/>
    </row>
    <row r="772" spans="1:16">
      <c r="A772" s="957"/>
      <c r="B772" s="109" t="s">
        <v>3495</v>
      </c>
      <c r="C772" s="927"/>
      <c r="D772" s="94"/>
      <c r="E772" s="96"/>
      <c r="F772" s="93"/>
      <c r="G772" s="109"/>
      <c r="H772" s="930"/>
      <c r="I772" s="113"/>
      <c r="J772" s="114"/>
      <c r="K772" s="97"/>
      <c r="L772" s="109"/>
      <c r="M772" s="933"/>
      <c r="N772" s="113"/>
      <c r="O772" s="114"/>
      <c r="P772" s="104"/>
    </row>
    <row r="773" spans="1:16">
      <c r="A773" s="957"/>
      <c r="B773" s="110"/>
      <c r="C773" s="927"/>
      <c r="D773" s="94"/>
      <c r="E773" s="96"/>
      <c r="F773" s="93"/>
      <c r="G773" s="110"/>
      <c r="H773" s="930"/>
      <c r="I773" s="113"/>
      <c r="J773" s="114"/>
      <c r="K773" s="104"/>
      <c r="L773" s="110"/>
      <c r="M773" s="933"/>
      <c r="N773" s="111"/>
      <c r="O773" s="96"/>
      <c r="P773" s="97"/>
    </row>
    <row r="774" spans="1:16">
      <c r="A774" s="957"/>
      <c r="B774" s="109"/>
      <c r="C774" s="927"/>
      <c r="D774" s="111"/>
      <c r="E774" s="96"/>
      <c r="F774" s="97"/>
      <c r="G774" s="109"/>
      <c r="H774" s="930"/>
      <c r="I774" s="111"/>
      <c r="J774" s="96"/>
      <c r="K774" s="112"/>
      <c r="L774" s="109"/>
      <c r="M774" s="933"/>
      <c r="N774" s="94"/>
      <c r="O774" s="96"/>
      <c r="P774" s="112"/>
    </row>
    <row r="775" spans="1:16">
      <c r="A775" s="957"/>
      <c r="B775" s="110"/>
      <c r="C775" s="927"/>
      <c r="D775" s="94"/>
      <c r="E775" s="96"/>
      <c r="F775" s="108"/>
      <c r="G775" s="110"/>
      <c r="H775" s="930"/>
      <c r="I775" s="94"/>
      <c r="J775" s="96"/>
      <c r="K775" s="97"/>
      <c r="L775" s="110"/>
      <c r="M775" s="933"/>
      <c r="N775" s="113"/>
      <c r="O775" s="114"/>
      <c r="P775" s="97"/>
    </row>
    <row r="776" spans="1:16">
      <c r="A776" s="957"/>
      <c r="B776" s="109"/>
      <c r="C776" s="927"/>
      <c r="D776" s="94"/>
      <c r="E776" s="96"/>
      <c r="F776" s="97"/>
      <c r="G776" s="109"/>
      <c r="H776" s="930"/>
      <c r="I776" s="113"/>
      <c r="J776" s="114"/>
      <c r="K776" s="97"/>
      <c r="L776" s="109"/>
      <c r="M776" s="933"/>
      <c r="N776" s="113"/>
      <c r="O776" s="114"/>
      <c r="P776" s="97"/>
    </row>
    <row r="777" spans="1:16" ht="17.25" thickBot="1">
      <c r="A777" s="957"/>
      <c r="B777" s="110"/>
      <c r="C777" s="940"/>
      <c r="D777" s="115"/>
      <c r="E777" s="116"/>
      <c r="F777" s="117"/>
      <c r="G777" s="110"/>
      <c r="H777" s="930"/>
      <c r="I777" s="115"/>
      <c r="J777" s="116"/>
      <c r="K777" s="117"/>
      <c r="L777" s="110"/>
      <c r="M777" s="933"/>
      <c r="N777" s="115"/>
      <c r="O777" s="116"/>
      <c r="P777" s="117"/>
    </row>
    <row r="778" spans="1:16">
      <c r="A778" s="944" t="str">
        <f>TEXT(A731,"AAAA")</f>
        <v>星期一</v>
      </c>
      <c r="B778" s="109"/>
      <c r="C778" s="926" t="s">
        <v>665</v>
      </c>
      <c r="D778" s="118"/>
      <c r="E778" s="119" t="s">
        <v>137</v>
      </c>
      <c r="F778" s="97" t="s">
        <v>3380</v>
      </c>
      <c r="G778" s="109"/>
      <c r="H778" s="929" t="s">
        <v>130</v>
      </c>
      <c r="I778" s="118"/>
      <c r="J778" s="119" t="s">
        <v>137</v>
      </c>
      <c r="K778" s="97" t="s">
        <v>3580</v>
      </c>
      <c r="L778" s="109"/>
      <c r="M778" s="932" t="s">
        <v>130</v>
      </c>
      <c r="N778" s="118"/>
      <c r="O778" s="119" t="s">
        <v>137</v>
      </c>
      <c r="P778" s="97" t="s">
        <v>3380</v>
      </c>
    </row>
    <row r="779" spans="1:16">
      <c r="A779" s="944"/>
      <c r="B779" s="110"/>
      <c r="C779" s="927"/>
      <c r="D779" s="120"/>
      <c r="E779" s="96" t="s">
        <v>195</v>
      </c>
      <c r="F779" s="97" t="s">
        <v>3381</v>
      </c>
      <c r="G779" s="110"/>
      <c r="H779" s="930"/>
      <c r="I779" s="120"/>
      <c r="J779" s="96" t="s">
        <v>195</v>
      </c>
      <c r="K779" s="97" t="s">
        <v>3581</v>
      </c>
      <c r="L779" s="110"/>
      <c r="M779" s="933"/>
      <c r="N779" s="94"/>
      <c r="O779" s="96" t="s">
        <v>195</v>
      </c>
      <c r="P779" s="97" t="s">
        <v>3381</v>
      </c>
    </row>
    <row r="780" spans="1:16">
      <c r="A780" s="944"/>
      <c r="B780" s="109"/>
      <c r="C780" s="927"/>
      <c r="D780" s="120"/>
      <c r="E780" s="96" t="s">
        <v>146</v>
      </c>
      <c r="F780" s="97" t="s">
        <v>3501</v>
      </c>
      <c r="G780" s="109"/>
      <c r="H780" s="930"/>
      <c r="I780" s="120"/>
      <c r="J780" s="96" t="s">
        <v>146</v>
      </c>
      <c r="K780" s="97" t="s">
        <v>3582</v>
      </c>
      <c r="L780" s="109"/>
      <c r="M780" s="933"/>
      <c r="N780" s="94"/>
      <c r="O780" s="96" t="s">
        <v>146</v>
      </c>
      <c r="P780" s="97" t="s">
        <v>3606</v>
      </c>
    </row>
    <row r="781" spans="1:16">
      <c r="A781" s="944"/>
      <c r="B781" s="110"/>
      <c r="C781" s="927"/>
      <c r="D781" s="120"/>
      <c r="E781" s="96" t="s">
        <v>238</v>
      </c>
      <c r="F781" s="97" t="s">
        <v>3490</v>
      </c>
      <c r="G781" s="110"/>
      <c r="H781" s="930"/>
      <c r="I781" s="120"/>
      <c r="J781" s="96" t="s">
        <v>238</v>
      </c>
      <c r="K781" s="97" t="s">
        <v>3584</v>
      </c>
      <c r="L781" s="110"/>
      <c r="M781" s="933"/>
      <c r="N781" s="94"/>
      <c r="O781" s="96" t="s">
        <v>238</v>
      </c>
      <c r="P781" s="97" t="s">
        <v>3607</v>
      </c>
    </row>
    <row r="782" spans="1:16">
      <c r="A782" s="944"/>
      <c r="B782" s="109"/>
      <c r="C782" s="927"/>
      <c r="D782" s="120"/>
      <c r="E782" s="96" t="s">
        <v>196</v>
      </c>
      <c r="F782" s="97" t="s">
        <v>2760</v>
      </c>
      <c r="G782" s="109"/>
      <c r="H782" s="930"/>
      <c r="I782" s="120"/>
      <c r="J782" s="96" t="s">
        <v>196</v>
      </c>
      <c r="K782" s="97" t="s">
        <v>3585</v>
      </c>
      <c r="L782" s="109"/>
      <c r="M782" s="933"/>
      <c r="N782" s="94"/>
      <c r="O782" s="96" t="s">
        <v>196</v>
      </c>
      <c r="P782" s="97" t="s">
        <v>2760</v>
      </c>
    </row>
    <row r="783" spans="1:16">
      <c r="A783" s="944"/>
      <c r="B783" s="110"/>
      <c r="C783" s="927"/>
      <c r="D783" s="120"/>
      <c r="E783" s="96" t="s">
        <v>1567</v>
      </c>
      <c r="F783" s="97" t="s">
        <v>2707</v>
      </c>
      <c r="G783" s="110"/>
      <c r="H783" s="930"/>
      <c r="I783" s="120"/>
      <c r="J783" s="96" t="s">
        <v>1567</v>
      </c>
      <c r="K783" s="97" t="s">
        <v>2707</v>
      </c>
      <c r="L783" s="110"/>
      <c r="M783" s="933"/>
      <c r="N783" s="94"/>
      <c r="O783" s="96" t="s">
        <v>1567</v>
      </c>
      <c r="P783" s="97" t="s">
        <v>2707</v>
      </c>
    </row>
    <row r="784" spans="1:16">
      <c r="A784" s="944"/>
      <c r="B784" s="109"/>
      <c r="C784" s="927"/>
      <c r="D784" s="120"/>
      <c r="E784" s="96" t="s">
        <v>2685</v>
      </c>
      <c r="F784" s="97" t="s">
        <v>2761</v>
      </c>
      <c r="G784" s="109"/>
      <c r="H784" s="930"/>
      <c r="I784" s="120"/>
      <c r="J784" s="96" t="s">
        <v>2685</v>
      </c>
      <c r="K784" s="97" t="s">
        <v>2761</v>
      </c>
      <c r="L784" s="109"/>
      <c r="M784" s="933"/>
      <c r="N784" s="94"/>
      <c r="O784" s="96" t="s">
        <v>2685</v>
      </c>
      <c r="P784" s="97" t="s">
        <v>2761</v>
      </c>
    </row>
    <row r="785" spans="1:16">
      <c r="A785" s="944"/>
      <c r="B785" s="110"/>
      <c r="C785" s="927"/>
      <c r="D785" s="94"/>
      <c r="E785" s="96"/>
      <c r="F785" s="97"/>
      <c r="G785" s="110"/>
      <c r="H785" s="930"/>
      <c r="I785" s="94"/>
      <c r="J785" s="96"/>
      <c r="K785" s="97"/>
      <c r="L785" s="110"/>
      <c r="M785" s="933"/>
      <c r="N785" s="94"/>
      <c r="O785" s="96"/>
      <c r="P785" s="97"/>
    </row>
    <row r="786" spans="1:16">
      <c r="A786" s="944"/>
      <c r="B786" s="107"/>
      <c r="C786" s="927"/>
      <c r="D786" s="113"/>
      <c r="E786" s="114"/>
      <c r="F786" s="104"/>
      <c r="G786" s="107"/>
      <c r="H786" s="930"/>
      <c r="I786" s="113"/>
      <c r="J786" s="114"/>
      <c r="K786" s="104"/>
      <c r="L786" s="107"/>
      <c r="M786" s="933"/>
      <c r="N786" s="113"/>
      <c r="O786" s="114"/>
      <c r="P786" s="97"/>
    </row>
    <row r="787" spans="1:16" ht="17.25" thickBot="1">
      <c r="A787" s="944"/>
      <c r="B787" s="107"/>
      <c r="C787" s="940"/>
      <c r="D787" s="122" t="s">
        <v>132</v>
      </c>
      <c r="E787" s="123" t="s">
        <v>133</v>
      </c>
      <c r="F787" s="124"/>
      <c r="G787" s="107"/>
      <c r="H787" s="941"/>
      <c r="I787" s="122" t="s">
        <v>132</v>
      </c>
      <c r="J787" s="123" t="s">
        <v>133</v>
      </c>
      <c r="K787" s="124"/>
      <c r="L787" s="107"/>
      <c r="M787" s="939"/>
      <c r="N787" s="122" t="s">
        <v>132</v>
      </c>
      <c r="O787" s="123" t="s">
        <v>133</v>
      </c>
      <c r="P787" s="97"/>
    </row>
    <row r="788" spans="1:16">
      <c r="A788" s="105"/>
      <c r="B788" s="109"/>
      <c r="C788" s="926" t="s">
        <v>666</v>
      </c>
      <c r="D788" s="118"/>
      <c r="E788" s="119" t="s">
        <v>137</v>
      </c>
      <c r="F788" s="125" t="s">
        <v>2762</v>
      </c>
      <c r="G788" s="109"/>
      <c r="H788" s="929" t="s">
        <v>134</v>
      </c>
      <c r="I788" s="118"/>
      <c r="J788" s="119" t="s">
        <v>137</v>
      </c>
      <c r="K788" s="125" t="s">
        <v>2762</v>
      </c>
      <c r="L788" s="109"/>
      <c r="M788" s="932" t="s">
        <v>134</v>
      </c>
      <c r="N788" s="118"/>
      <c r="O788" s="119" t="s">
        <v>137</v>
      </c>
      <c r="P788" s="125" t="s">
        <v>2762</v>
      </c>
    </row>
    <row r="789" spans="1:16">
      <c r="A789" s="105"/>
      <c r="B789" s="110"/>
      <c r="C789" s="927"/>
      <c r="D789" s="94"/>
      <c r="E789" s="96" t="s">
        <v>195</v>
      </c>
      <c r="F789" s="97" t="s">
        <v>2763</v>
      </c>
      <c r="G789" s="110"/>
      <c r="H789" s="930"/>
      <c r="I789" s="94"/>
      <c r="J789" s="96" t="s">
        <v>195</v>
      </c>
      <c r="K789" s="97" t="s">
        <v>3586</v>
      </c>
      <c r="L789" s="110"/>
      <c r="M789" s="933"/>
      <c r="N789" s="94"/>
      <c r="O789" s="96" t="s">
        <v>195</v>
      </c>
      <c r="P789" s="97" t="s">
        <v>2763</v>
      </c>
    </row>
    <row r="790" spans="1:16">
      <c r="A790" s="105"/>
      <c r="B790" s="126"/>
      <c r="C790" s="927"/>
      <c r="D790" s="94"/>
      <c r="E790" s="96" t="s">
        <v>146</v>
      </c>
      <c r="F790" s="97" t="s">
        <v>3217</v>
      </c>
      <c r="G790" s="126"/>
      <c r="H790" s="930"/>
      <c r="I790" s="94"/>
      <c r="J790" s="96" t="s">
        <v>146</v>
      </c>
      <c r="K790" s="97" t="s">
        <v>3217</v>
      </c>
      <c r="L790" s="126"/>
      <c r="M790" s="933"/>
      <c r="N790" s="94"/>
      <c r="O790" s="96" t="s">
        <v>146</v>
      </c>
      <c r="P790" s="97" t="s">
        <v>3217</v>
      </c>
    </row>
    <row r="791" spans="1:16" ht="33">
      <c r="A791" s="105"/>
      <c r="B791" s="107"/>
      <c r="C791" s="927"/>
      <c r="D791" s="94"/>
      <c r="E791" s="96" t="s">
        <v>238</v>
      </c>
      <c r="F791" s="97" t="s">
        <v>3125</v>
      </c>
      <c r="G791" s="107"/>
      <c r="H791" s="930"/>
      <c r="I791" s="94"/>
      <c r="J791" s="96" t="s">
        <v>238</v>
      </c>
      <c r="K791" s="97" t="s">
        <v>3125</v>
      </c>
      <c r="L791" s="107"/>
      <c r="M791" s="933"/>
      <c r="N791" s="94"/>
      <c r="O791" s="96" t="s">
        <v>238</v>
      </c>
      <c r="P791" s="104" t="s">
        <v>3125</v>
      </c>
    </row>
    <row r="792" spans="1:16">
      <c r="A792" s="105"/>
      <c r="B792" s="109"/>
      <c r="C792" s="927"/>
      <c r="D792" s="94"/>
      <c r="E792" s="96" t="s">
        <v>196</v>
      </c>
      <c r="F792" s="97" t="s">
        <v>2766</v>
      </c>
      <c r="G792" s="109"/>
      <c r="H792" s="930"/>
      <c r="I792" s="94"/>
      <c r="J792" s="96" t="s">
        <v>196</v>
      </c>
      <c r="K792" s="97" t="s">
        <v>2766</v>
      </c>
      <c r="L792" s="109"/>
      <c r="M792" s="933"/>
      <c r="N792" s="94"/>
      <c r="O792" s="96" t="s">
        <v>196</v>
      </c>
      <c r="P792" s="97" t="s">
        <v>2766</v>
      </c>
    </row>
    <row r="793" spans="1:16">
      <c r="A793" s="105"/>
      <c r="B793" s="110"/>
      <c r="C793" s="927"/>
      <c r="D793" s="94"/>
      <c r="E793" s="96"/>
      <c r="F793" s="127"/>
      <c r="G793" s="110"/>
      <c r="H793" s="930"/>
      <c r="I793" s="94"/>
      <c r="J793" s="96"/>
      <c r="K793" s="127"/>
      <c r="L793" s="110"/>
      <c r="M793" s="933"/>
      <c r="N793" s="94"/>
      <c r="O793" s="96"/>
      <c r="P793" s="127"/>
    </row>
    <row r="794" spans="1:16">
      <c r="A794" s="105"/>
      <c r="B794" s="109"/>
      <c r="C794" s="927"/>
      <c r="D794" s="94"/>
      <c r="E794" s="96"/>
      <c r="F794" s="128"/>
      <c r="G794" s="109"/>
      <c r="H794" s="930"/>
      <c r="I794" s="94"/>
      <c r="J794" s="96"/>
      <c r="K794" s="128"/>
      <c r="L794" s="109"/>
      <c r="M794" s="933"/>
      <c r="N794" s="94"/>
      <c r="O794" s="96"/>
      <c r="P794" s="128"/>
    </row>
    <row r="795" spans="1:16">
      <c r="A795" s="105"/>
      <c r="B795" s="110"/>
      <c r="C795" s="927"/>
      <c r="D795" s="217"/>
      <c r="E795" s="114"/>
      <c r="F795" s="216"/>
      <c r="G795" s="110"/>
      <c r="H795" s="930"/>
      <c r="I795" s="217"/>
      <c r="J795" s="114"/>
      <c r="K795" s="216"/>
      <c r="L795" s="110"/>
      <c r="M795" s="933"/>
      <c r="N795" s="113"/>
      <c r="O795" s="114"/>
      <c r="P795" s="216"/>
    </row>
    <row r="796" spans="1:16">
      <c r="A796" s="105"/>
      <c r="B796" s="109"/>
      <c r="C796" s="927"/>
      <c r="D796" s="217"/>
      <c r="E796" s="114"/>
      <c r="F796" s="216"/>
      <c r="G796" s="109"/>
      <c r="H796" s="930"/>
      <c r="I796" s="217"/>
      <c r="J796" s="114"/>
      <c r="K796" s="216"/>
      <c r="L796" s="109"/>
      <c r="M796" s="933"/>
      <c r="N796" s="113"/>
      <c r="O796" s="114"/>
      <c r="P796" s="216"/>
    </row>
    <row r="797" spans="1:16" ht="17.25" thickBot="1">
      <c r="A797" s="105"/>
      <c r="B797" s="110"/>
      <c r="C797" s="940"/>
      <c r="D797" s="129"/>
      <c r="E797" s="130"/>
      <c r="F797" s="104"/>
      <c r="G797" s="110"/>
      <c r="H797" s="941"/>
      <c r="I797" s="129"/>
      <c r="J797" s="130"/>
      <c r="K797" s="104"/>
      <c r="L797" s="110"/>
      <c r="M797" s="939"/>
      <c r="N797" s="113"/>
      <c r="O797" s="131"/>
      <c r="P797" s="127"/>
    </row>
    <row r="798" spans="1:16">
      <c r="A798" s="132"/>
      <c r="B798" s="109"/>
      <c r="C798" s="926" t="s">
        <v>667</v>
      </c>
      <c r="D798" s="118" t="s">
        <v>136</v>
      </c>
      <c r="E798" s="133" t="s">
        <v>137</v>
      </c>
      <c r="F798" s="125" t="s">
        <v>3502</v>
      </c>
      <c r="G798" s="109"/>
      <c r="H798" s="929" t="s">
        <v>135</v>
      </c>
      <c r="I798" s="118" t="s">
        <v>136</v>
      </c>
      <c r="J798" s="133" t="s">
        <v>137</v>
      </c>
      <c r="K798" s="125" t="s">
        <v>3592</v>
      </c>
      <c r="L798" s="109"/>
      <c r="M798" s="932" t="s">
        <v>135</v>
      </c>
      <c r="N798" s="118" t="s">
        <v>136</v>
      </c>
      <c r="O798" s="133" t="s">
        <v>137</v>
      </c>
      <c r="P798" s="125" t="s">
        <v>3616</v>
      </c>
    </row>
    <row r="799" spans="1:16">
      <c r="A799" s="132"/>
      <c r="B799" s="110"/>
      <c r="C799" s="927"/>
      <c r="D799" s="94" t="s">
        <v>141</v>
      </c>
      <c r="E799" s="96" t="s">
        <v>195</v>
      </c>
      <c r="F799" s="134" t="s">
        <v>2991</v>
      </c>
      <c r="G799" s="110"/>
      <c r="H799" s="930"/>
      <c r="I799" s="94" t="s">
        <v>141</v>
      </c>
      <c r="J799" s="96" t="s">
        <v>195</v>
      </c>
      <c r="K799" s="134" t="s">
        <v>3593</v>
      </c>
      <c r="L799" s="110"/>
      <c r="M799" s="933"/>
      <c r="N799" s="94" t="s">
        <v>141</v>
      </c>
      <c r="O799" s="96" t="s">
        <v>195</v>
      </c>
      <c r="P799" s="134" t="s">
        <v>3593</v>
      </c>
    </row>
    <row r="800" spans="1:16">
      <c r="A800" s="132"/>
      <c r="B800" s="135"/>
      <c r="C800" s="927"/>
      <c r="D800" s="94" t="s">
        <v>145</v>
      </c>
      <c r="E800" s="96" t="s">
        <v>146</v>
      </c>
      <c r="F800" s="97" t="s">
        <v>2770</v>
      </c>
      <c r="G800" s="135"/>
      <c r="H800" s="930"/>
      <c r="I800" s="94" t="s">
        <v>145</v>
      </c>
      <c r="J800" s="96" t="s">
        <v>146</v>
      </c>
      <c r="K800" s="97" t="s">
        <v>2770</v>
      </c>
      <c r="L800" s="135"/>
      <c r="M800" s="933"/>
      <c r="N800" s="94" t="s">
        <v>145</v>
      </c>
      <c r="O800" s="96" t="s">
        <v>146</v>
      </c>
      <c r="P800" s="97" t="s">
        <v>2770</v>
      </c>
    </row>
    <row r="801" spans="1:16">
      <c r="A801" s="132"/>
      <c r="B801" s="110"/>
      <c r="C801" s="927"/>
      <c r="D801" s="94" t="s">
        <v>147</v>
      </c>
      <c r="E801" s="96" t="s">
        <v>238</v>
      </c>
      <c r="F801" s="104" t="s">
        <v>2771</v>
      </c>
      <c r="G801" s="110"/>
      <c r="H801" s="930"/>
      <c r="I801" s="94" t="s">
        <v>147</v>
      </c>
      <c r="J801" s="96" t="s">
        <v>238</v>
      </c>
      <c r="K801" s="104" t="s">
        <v>2771</v>
      </c>
      <c r="L801" s="110"/>
      <c r="M801" s="933"/>
      <c r="N801" s="94" t="s">
        <v>147</v>
      </c>
      <c r="O801" s="96" t="s">
        <v>238</v>
      </c>
      <c r="P801" s="104" t="s">
        <v>2771</v>
      </c>
    </row>
    <row r="802" spans="1:16">
      <c r="A802" s="132"/>
      <c r="B802" s="135"/>
      <c r="C802" s="927"/>
      <c r="D802" s="94" t="s">
        <v>1568</v>
      </c>
      <c r="E802" s="114" t="s">
        <v>196</v>
      </c>
      <c r="F802" s="136" t="s">
        <v>2772</v>
      </c>
      <c r="G802" s="135"/>
      <c r="H802" s="930"/>
      <c r="I802" s="94" t="s">
        <v>1568</v>
      </c>
      <c r="J802" s="114" t="s">
        <v>196</v>
      </c>
      <c r="K802" s="136" t="s">
        <v>2772</v>
      </c>
      <c r="L802" s="135"/>
      <c r="M802" s="933"/>
      <c r="N802" s="94" t="s">
        <v>1568</v>
      </c>
      <c r="O802" s="114" t="s">
        <v>196</v>
      </c>
      <c r="P802" s="136" t="s">
        <v>2772</v>
      </c>
    </row>
    <row r="803" spans="1:16">
      <c r="A803" s="132"/>
      <c r="B803" s="110"/>
      <c r="C803" s="927"/>
      <c r="D803" s="94"/>
      <c r="E803" s="96"/>
      <c r="F803" s="97"/>
      <c r="G803" s="110"/>
      <c r="H803" s="930"/>
      <c r="I803" s="94"/>
      <c r="J803" s="96"/>
      <c r="K803" s="97"/>
      <c r="L803" s="110"/>
      <c r="M803" s="933"/>
      <c r="N803" s="94" t="s">
        <v>136</v>
      </c>
      <c r="O803" s="96" t="s">
        <v>3608</v>
      </c>
      <c r="P803" s="112" t="s">
        <v>3617</v>
      </c>
    </row>
    <row r="804" spans="1:16">
      <c r="A804" s="132"/>
      <c r="B804" s="135"/>
      <c r="C804" s="927"/>
      <c r="D804" s="94"/>
      <c r="E804" s="114"/>
      <c r="F804" s="136"/>
      <c r="G804" s="135"/>
      <c r="H804" s="930"/>
      <c r="I804" s="94"/>
      <c r="J804" s="114"/>
      <c r="K804" s="136"/>
      <c r="L804" s="135"/>
      <c r="M804" s="933"/>
      <c r="N804" s="94"/>
      <c r="O804" s="114"/>
      <c r="P804" s="136"/>
    </row>
    <row r="805" spans="1:16">
      <c r="A805" s="132"/>
      <c r="B805" s="110"/>
      <c r="C805" s="927"/>
      <c r="D805" s="94"/>
      <c r="E805" s="96"/>
      <c r="F805" s="97"/>
      <c r="G805" s="110"/>
      <c r="H805" s="930"/>
      <c r="I805" s="94"/>
      <c r="J805" s="96"/>
      <c r="K805" s="97"/>
      <c r="L805" s="110"/>
      <c r="M805" s="933"/>
      <c r="N805" s="94"/>
      <c r="O805" s="96"/>
      <c r="P805" s="97"/>
    </row>
    <row r="806" spans="1:16">
      <c r="A806" s="132"/>
      <c r="B806" s="135"/>
      <c r="C806" s="927"/>
      <c r="D806" s="94"/>
      <c r="E806" s="96"/>
      <c r="F806" s="97"/>
      <c r="G806" s="135"/>
      <c r="H806" s="930"/>
      <c r="I806" s="94"/>
      <c r="J806" s="96"/>
      <c r="K806" s="97"/>
      <c r="L806" s="135"/>
      <c r="M806" s="933"/>
      <c r="N806" s="94"/>
      <c r="O806" s="96"/>
      <c r="P806" s="97"/>
    </row>
    <row r="807" spans="1:16" ht="17.25" thickBot="1">
      <c r="A807" s="132"/>
      <c r="B807" s="110"/>
      <c r="C807" s="940"/>
      <c r="D807" s="115"/>
      <c r="E807" s="116"/>
      <c r="F807" s="117"/>
      <c r="G807" s="110"/>
      <c r="H807" s="941"/>
      <c r="I807" s="115"/>
      <c r="J807" s="130"/>
      <c r="K807" s="104"/>
      <c r="L807" s="110"/>
      <c r="M807" s="939"/>
      <c r="N807" s="115"/>
      <c r="O807" s="130"/>
      <c r="P807" s="104"/>
    </row>
    <row r="808" spans="1:16">
      <c r="A808" s="132"/>
      <c r="B808" s="135"/>
      <c r="C808" s="926" t="s">
        <v>668</v>
      </c>
      <c r="D808" s="137" t="s">
        <v>150</v>
      </c>
      <c r="E808" s="138"/>
      <c r="F808" s="139" t="s">
        <v>151</v>
      </c>
      <c r="G808" s="135"/>
      <c r="H808" s="929" t="s">
        <v>149</v>
      </c>
      <c r="I808" s="137" t="s">
        <v>150</v>
      </c>
      <c r="J808" s="138"/>
      <c r="K808" s="139" t="s">
        <v>151</v>
      </c>
      <c r="L808" s="135"/>
      <c r="M808" s="932" t="s">
        <v>149</v>
      </c>
      <c r="N808" s="137" t="s">
        <v>150</v>
      </c>
      <c r="O808" s="138"/>
      <c r="P808" s="139" t="s">
        <v>151</v>
      </c>
    </row>
    <row r="809" spans="1:16">
      <c r="A809" s="132"/>
      <c r="B809" s="110"/>
      <c r="C809" s="927"/>
      <c r="D809" s="120"/>
      <c r="E809" s="121"/>
      <c r="F809" s="140"/>
      <c r="G809" s="110"/>
      <c r="H809" s="930"/>
      <c r="I809" s="94"/>
      <c r="J809" s="96"/>
      <c r="K809" s="97"/>
      <c r="L809" s="110"/>
      <c r="M809" s="933"/>
      <c r="N809" s="94"/>
      <c r="O809" s="96"/>
      <c r="P809" s="97"/>
    </row>
    <row r="810" spans="1:16">
      <c r="A810" s="132"/>
      <c r="B810" s="135"/>
      <c r="C810" s="927"/>
      <c r="D810" s="94"/>
      <c r="E810" s="96"/>
      <c r="F810" s="97"/>
      <c r="G810" s="135"/>
      <c r="H810" s="930"/>
      <c r="I810" s="94"/>
      <c r="J810" s="96"/>
      <c r="K810" s="97"/>
      <c r="L810" s="135"/>
      <c r="M810" s="933"/>
      <c r="N810" s="94"/>
      <c r="O810" s="96"/>
      <c r="P810" s="97"/>
    </row>
    <row r="811" spans="1:16">
      <c r="A811" s="132"/>
      <c r="B811" s="110"/>
      <c r="C811" s="927"/>
      <c r="D811" s="113"/>
      <c r="E811" s="114"/>
      <c r="F811" s="104"/>
      <c r="G811" s="110"/>
      <c r="H811" s="930"/>
      <c r="I811" s="113"/>
      <c r="J811" s="114"/>
      <c r="K811" s="104"/>
      <c r="L811" s="110"/>
      <c r="M811" s="933"/>
      <c r="N811" s="113"/>
      <c r="O811" s="114"/>
      <c r="P811" s="104"/>
    </row>
    <row r="812" spans="1:16">
      <c r="A812" s="935"/>
      <c r="B812" s="135"/>
      <c r="C812" s="927"/>
      <c r="D812" s="94"/>
      <c r="E812" s="96"/>
      <c r="F812" s="97"/>
      <c r="G812" s="135"/>
      <c r="H812" s="930"/>
      <c r="I812" s="94"/>
      <c r="J812" s="96"/>
      <c r="K812" s="97"/>
      <c r="L812" s="135"/>
      <c r="M812" s="933"/>
      <c r="N812" s="94"/>
      <c r="O812" s="96"/>
      <c r="P812" s="97"/>
    </row>
    <row r="813" spans="1:16">
      <c r="A813" s="935"/>
      <c r="B813" s="110"/>
      <c r="C813" s="927"/>
      <c r="D813" s="94"/>
      <c r="E813" s="96"/>
      <c r="F813" s="97"/>
      <c r="G813" s="110"/>
      <c r="H813" s="930"/>
      <c r="I813" s="94"/>
      <c r="J813" s="96"/>
      <c r="K813" s="97"/>
      <c r="L813" s="110"/>
      <c r="M813" s="933"/>
      <c r="N813" s="94"/>
      <c r="O813" s="96"/>
      <c r="P813" s="97"/>
    </row>
    <row r="814" spans="1:16">
      <c r="A814" s="935"/>
      <c r="B814" s="135"/>
      <c r="C814" s="927"/>
      <c r="D814" s="113"/>
      <c r="E814" s="114"/>
      <c r="F814" s="104"/>
      <c r="G814" s="135"/>
      <c r="H814" s="930"/>
      <c r="I814" s="113"/>
      <c r="J814" s="114"/>
      <c r="K814" s="104"/>
      <c r="L814" s="135"/>
      <c r="M814" s="933"/>
      <c r="N814" s="113"/>
      <c r="O814" s="114"/>
      <c r="P814" s="104"/>
    </row>
    <row r="815" spans="1:16" ht="17.25" thickBot="1">
      <c r="A815" s="936"/>
      <c r="B815" s="141"/>
      <c r="C815" s="928"/>
      <c r="D815" s="142"/>
      <c r="E815" s="143"/>
      <c r="F815" s="144"/>
      <c r="G815" s="141"/>
      <c r="H815" s="931"/>
      <c r="I815" s="142"/>
      <c r="J815" s="143"/>
      <c r="K815" s="144"/>
      <c r="L815" s="141"/>
      <c r="M815" s="934"/>
      <c r="N815" s="142"/>
      <c r="O815" s="143"/>
      <c r="P815" s="144"/>
    </row>
    <row r="816" spans="1:16" s="146" customFormat="1" ht="27" customHeight="1" thickTop="1" thickBot="1">
      <c r="A816" s="145"/>
      <c r="B816" s="937" t="s">
        <v>152</v>
      </c>
      <c r="C816" s="937"/>
      <c r="D816" s="937"/>
      <c r="E816" s="937"/>
      <c r="F816" s="937"/>
      <c r="G816" s="938" t="s">
        <v>153</v>
      </c>
      <c r="H816" s="938"/>
      <c r="I816" s="938"/>
      <c r="J816" s="938"/>
      <c r="K816" s="938"/>
      <c r="L816" s="938"/>
      <c r="M816" s="938"/>
      <c r="N816" s="919" t="s">
        <v>154</v>
      </c>
      <c r="O816" s="919"/>
      <c r="P816" s="919"/>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20">
        <f>A731</f>
        <v>46181</v>
      </c>
      <c r="B818" s="923" t="s">
        <v>669</v>
      </c>
      <c r="C818" s="160"/>
      <c r="D818" s="161"/>
      <c r="E818" s="162"/>
      <c r="F818" s="163"/>
      <c r="G818" s="164" t="s">
        <v>1550</v>
      </c>
      <c r="H818" s="165" t="s">
        <v>1561</v>
      </c>
      <c r="I818" s="166" t="s">
        <v>1887</v>
      </c>
      <c r="J818" s="166" t="s">
        <v>1888</v>
      </c>
      <c r="K818" s="167" t="s">
        <v>3266</v>
      </c>
      <c r="L818" s="168"/>
      <c r="M818" s="169"/>
      <c r="N818" s="170"/>
      <c r="O818" s="166"/>
      <c r="P818" s="171"/>
    </row>
    <row r="819" spans="1:16" s="172" customFormat="1">
      <c r="A819" s="921"/>
      <c r="B819" s="924"/>
      <c r="C819" s="173"/>
      <c r="D819" s="174"/>
      <c r="E819" s="175"/>
      <c r="F819" s="176"/>
      <c r="G819" s="173" t="s">
        <v>1477</v>
      </c>
      <c r="H819" s="177" t="s">
        <v>3512</v>
      </c>
      <c r="I819" s="175" t="s">
        <v>1887</v>
      </c>
      <c r="J819" s="175" t="s">
        <v>3513</v>
      </c>
      <c r="K819" s="178" t="s">
        <v>3516</v>
      </c>
      <c r="L819" s="179"/>
      <c r="M819" s="180"/>
      <c r="N819" s="181"/>
      <c r="O819" s="175"/>
      <c r="P819" s="182"/>
    </row>
    <row r="820" spans="1:16" s="172" customFormat="1">
      <c r="A820" s="921"/>
      <c r="B820" s="924"/>
      <c r="C820" s="173"/>
      <c r="D820" s="174"/>
      <c r="E820" s="175"/>
      <c r="F820" s="176"/>
      <c r="G820" s="173" t="s">
        <v>1477</v>
      </c>
      <c r="H820" s="183" t="s">
        <v>3514</v>
      </c>
      <c r="I820" s="175" t="s">
        <v>1887</v>
      </c>
      <c r="J820" s="175" t="s">
        <v>3515</v>
      </c>
      <c r="K820" s="178" t="s">
        <v>3517</v>
      </c>
      <c r="L820" s="184"/>
      <c r="M820" s="180"/>
      <c r="N820" s="181"/>
      <c r="O820" s="175"/>
      <c r="P820" s="182"/>
    </row>
    <row r="821" spans="1:16" s="172" customFormat="1">
      <c r="A821" s="921"/>
      <c r="B821" s="924"/>
      <c r="C821" s="173"/>
      <c r="D821" s="218"/>
      <c r="E821" s="175"/>
      <c r="F821" s="176"/>
      <c r="G821" s="173"/>
      <c r="H821" s="183"/>
      <c r="I821" s="175"/>
      <c r="J821" s="175"/>
      <c r="K821" s="187"/>
      <c r="L821" s="184"/>
      <c r="M821" s="180"/>
      <c r="N821" s="181"/>
      <c r="O821" s="175"/>
      <c r="P821" s="182"/>
    </row>
    <row r="822" spans="1:16" s="172" customFormat="1">
      <c r="A822" s="921"/>
      <c r="B822" s="924"/>
      <c r="C822" s="173"/>
      <c r="D822" s="185"/>
      <c r="E822" s="175"/>
      <c r="F822" s="182"/>
      <c r="G822" s="173"/>
      <c r="H822" s="186"/>
      <c r="I822" s="175"/>
      <c r="J822" s="175"/>
      <c r="K822" s="187"/>
      <c r="L822" s="184"/>
      <c r="M822" s="180"/>
      <c r="N822" s="181"/>
      <c r="O822" s="175"/>
      <c r="P822" s="182"/>
    </row>
    <row r="823" spans="1:16" s="172" customFormat="1">
      <c r="A823" s="921"/>
      <c r="B823" s="924"/>
      <c r="C823" s="173"/>
      <c r="D823" s="174"/>
      <c r="E823" s="175"/>
      <c r="F823" s="188"/>
      <c r="G823" s="198"/>
      <c r="H823" s="183"/>
      <c r="I823" s="191"/>
      <c r="J823" s="175"/>
      <c r="K823" s="178"/>
      <c r="L823" s="189"/>
      <c r="M823" s="190"/>
      <c r="N823" s="181"/>
      <c r="O823" s="175"/>
      <c r="P823" s="182"/>
    </row>
    <row r="824" spans="1:16" s="172" customFormat="1">
      <c r="A824" s="921"/>
      <c r="B824" s="924"/>
      <c r="C824" s="173"/>
      <c r="D824" s="174"/>
      <c r="E824" s="175"/>
      <c r="F824" s="182"/>
      <c r="G824" s="173"/>
      <c r="H824" s="183"/>
      <c r="I824" s="191"/>
      <c r="J824" s="175"/>
      <c r="K824" s="178"/>
      <c r="L824" s="184"/>
      <c r="M824" s="180"/>
      <c r="N824" s="181"/>
      <c r="O824" s="175"/>
      <c r="P824" s="182"/>
    </row>
    <row r="825" spans="1:16" s="172" customFormat="1">
      <c r="A825" s="921"/>
      <c r="B825" s="924"/>
      <c r="C825" s="173"/>
      <c r="D825" s="174"/>
      <c r="E825" s="175"/>
      <c r="F825" s="182"/>
      <c r="G825" s="219"/>
      <c r="H825" s="183"/>
      <c r="I825" s="175"/>
      <c r="J825" s="175"/>
      <c r="K825" s="178"/>
      <c r="L825" s="184"/>
      <c r="M825" s="180"/>
      <c r="N825" s="181"/>
      <c r="O825" s="175"/>
      <c r="P825" s="182"/>
    </row>
    <row r="826" spans="1:16" s="172" customFormat="1">
      <c r="A826" s="921"/>
      <c r="B826" s="924"/>
      <c r="C826" s="173"/>
      <c r="D826" s="174"/>
      <c r="E826" s="175"/>
      <c r="F826" s="188"/>
      <c r="G826" s="173"/>
      <c r="H826" s="183"/>
      <c r="I826" s="191"/>
      <c r="J826" s="175"/>
      <c r="K826" s="178"/>
      <c r="L826" s="184"/>
      <c r="M826" s="180"/>
      <c r="N826" s="181"/>
      <c r="O826" s="175"/>
      <c r="P826" s="182"/>
    </row>
    <row r="827" spans="1:16" s="172" customFormat="1">
      <c r="A827" s="921"/>
      <c r="B827" s="924"/>
      <c r="C827" s="173"/>
      <c r="D827" s="174"/>
      <c r="E827" s="175"/>
      <c r="F827" s="182"/>
      <c r="G827" s="173"/>
      <c r="H827" s="183"/>
      <c r="I827" s="191"/>
      <c r="J827" s="175"/>
      <c r="K827" s="178"/>
      <c r="L827" s="184"/>
      <c r="M827" s="180"/>
      <c r="N827" s="181"/>
      <c r="O827" s="175"/>
      <c r="P827" s="182"/>
    </row>
    <row r="828" spans="1:16" s="172" customFormat="1">
      <c r="A828" s="921"/>
      <c r="B828" s="924"/>
      <c r="C828" s="192"/>
      <c r="D828" s="193"/>
      <c r="E828" s="194"/>
      <c r="F828" s="195"/>
      <c r="G828" s="173"/>
      <c r="H828" s="177"/>
      <c r="I828" s="175"/>
      <c r="J828" s="175"/>
      <c r="K828" s="178"/>
      <c r="L828" s="184"/>
      <c r="M828" s="180"/>
      <c r="N828" s="196"/>
      <c r="O828" s="194"/>
      <c r="P828" s="195"/>
    </row>
    <row r="829" spans="1:16" s="172" customFormat="1">
      <c r="A829" s="921"/>
      <c r="B829" s="924"/>
      <c r="C829" s="192"/>
      <c r="D829" s="193"/>
      <c r="E829" s="194"/>
      <c r="F829" s="195"/>
      <c r="G829" s="198"/>
      <c r="H829" s="183"/>
      <c r="I829" s="191"/>
      <c r="J829" s="175"/>
      <c r="K829" s="178"/>
      <c r="L829" s="184"/>
      <c r="M829" s="180"/>
      <c r="N829" s="196"/>
      <c r="O829" s="194"/>
      <c r="P829" s="195"/>
    </row>
    <row r="830" spans="1:16" s="172" customFormat="1">
      <c r="A830" s="921"/>
      <c r="B830" s="924"/>
      <c r="C830" s="192"/>
      <c r="D830" s="193"/>
      <c r="E830" s="194"/>
      <c r="F830" s="195"/>
      <c r="G830" s="173"/>
      <c r="H830" s="199"/>
      <c r="I830" s="191"/>
      <c r="J830" s="200"/>
      <c r="K830" s="197"/>
      <c r="L830" s="184"/>
      <c r="M830" s="180"/>
      <c r="N830" s="196"/>
      <c r="O830" s="194"/>
      <c r="P830" s="195"/>
    </row>
    <row r="831" spans="1:16" s="172" customFormat="1">
      <c r="A831" s="921"/>
      <c r="B831" s="924"/>
      <c r="C831" s="192"/>
      <c r="D831" s="193"/>
      <c r="E831" s="194"/>
      <c r="F831" s="195"/>
      <c r="G831" s="173"/>
      <c r="H831" s="201"/>
      <c r="I831" s="175"/>
      <c r="J831" s="175"/>
      <c r="K831" s="178"/>
      <c r="L831" s="184"/>
      <c r="M831" s="180"/>
      <c r="N831" s="196"/>
      <c r="O831" s="194"/>
      <c r="P831" s="195"/>
    </row>
    <row r="832" spans="1:16" s="172" customFormat="1">
      <c r="A832" s="921"/>
      <c r="B832" s="924"/>
      <c r="C832" s="192"/>
      <c r="D832" s="193"/>
      <c r="E832" s="194"/>
      <c r="F832" s="195"/>
      <c r="G832" s="198"/>
      <c r="H832" s="183"/>
      <c r="I832" s="200"/>
      <c r="J832" s="200"/>
      <c r="K832" s="197"/>
      <c r="L832" s="184"/>
      <c r="M832" s="180"/>
      <c r="N832" s="196"/>
      <c r="O832" s="194"/>
      <c r="P832" s="195"/>
    </row>
    <row r="833" spans="1:16" s="172" customFormat="1">
      <c r="A833" s="921"/>
      <c r="B833" s="924"/>
      <c r="C833" s="192"/>
      <c r="D833" s="193"/>
      <c r="E833" s="194"/>
      <c r="F833" s="195"/>
      <c r="G833" s="173"/>
      <c r="H833" s="183"/>
      <c r="I833" s="200"/>
      <c r="J833" s="200"/>
      <c r="K833" s="197"/>
      <c r="L833" s="179"/>
      <c r="M833" s="180"/>
      <c r="N833" s="196"/>
      <c r="O833" s="194"/>
      <c r="P833" s="195"/>
    </row>
    <row r="834" spans="1:16" s="172" customFormat="1">
      <c r="A834" s="921"/>
      <c r="B834" s="924"/>
      <c r="C834" s="192"/>
      <c r="D834" s="193"/>
      <c r="E834" s="194"/>
      <c r="F834" s="195"/>
      <c r="G834" s="192"/>
      <c r="H834" s="201"/>
      <c r="I834" s="202"/>
      <c r="J834" s="202"/>
      <c r="K834" s="203"/>
      <c r="L834" s="204"/>
      <c r="M834" s="190"/>
      <c r="N834" s="196"/>
      <c r="O834" s="194"/>
      <c r="P834" s="195"/>
    </row>
    <row r="835" spans="1:16" s="172" customFormat="1">
      <c r="A835" s="921"/>
      <c r="B835" s="924"/>
      <c r="C835" s="192"/>
      <c r="D835" s="193"/>
      <c r="E835" s="194"/>
      <c r="F835" s="195"/>
      <c r="G835" s="192"/>
      <c r="H835" s="201"/>
      <c r="I835" s="202"/>
      <c r="J835" s="202"/>
      <c r="K835" s="203"/>
      <c r="L835" s="204"/>
      <c r="M835" s="190"/>
      <c r="N835" s="196"/>
      <c r="O835" s="194"/>
      <c r="P835" s="195"/>
    </row>
    <row r="836" spans="1:16" s="172" customFormat="1">
      <c r="A836" s="921"/>
      <c r="B836" s="924"/>
      <c r="C836" s="192"/>
      <c r="D836" s="193"/>
      <c r="E836" s="194"/>
      <c r="F836" s="195"/>
      <c r="G836" s="192"/>
      <c r="H836" s="201"/>
      <c r="I836" s="202"/>
      <c r="J836" s="202"/>
      <c r="K836" s="203"/>
      <c r="L836" s="204"/>
      <c r="M836" s="190"/>
      <c r="N836" s="196"/>
      <c r="O836" s="194"/>
      <c r="P836" s="195"/>
    </row>
    <row r="837" spans="1:16" s="172" customFormat="1" ht="17.25" thickBot="1">
      <c r="A837" s="922"/>
      <c r="B837" s="925"/>
      <c r="C837" s="205"/>
      <c r="D837" s="206"/>
      <c r="E837" s="207"/>
      <c r="F837" s="208"/>
      <c r="G837" s="209"/>
      <c r="H837" s="210"/>
      <c r="I837" s="211"/>
      <c r="J837" s="211"/>
      <c r="K837" s="212"/>
      <c r="L837" s="213"/>
      <c r="M837" s="214"/>
      <c r="N837" s="215"/>
      <c r="O837" s="207"/>
      <c r="P837" s="208"/>
    </row>
    <row r="838" spans="1:16" s="71" customFormat="1" ht="18" customHeight="1" thickTop="1" thickBot="1">
      <c r="A838" s="956">
        <f>A731+1</f>
        <v>46182</v>
      </c>
      <c r="B838" s="90" t="s">
        <v>162</v>
      </c>
      <c r="C838" s="926" t="s">
        <v>664</v>
      </c>
      <c r="D838" s="91" t="s">
        <v>114</v>
      </c>
      <c r="E838" s="92" t="s">
        <v>137</v>
      </c>
      <c r="F838" s="93" t="s">
        <v>3568</v>
      </c>
      <c r="G838" s="90" t="s">
        <v>162</v>
      </c>
      <c r="H838" s="930" t="s">
        <v>163</v>
      </c>
      <c r="I838" s="91" t="s">
        <v>114</v>
      </c>
      <c r="J838" s="92" t="s">
        <v>137</v>
      </c>
      <c r="K838" s="93" t="s">
        <v>3568</v>
      </c>
      <c r="L838" s="90" t="s">
        <v>162</v>
      </c>
      <c r="M838" s="933" t="s">
        <v>163</v>
      </c>
      <c r="N838" s="91" t="s">
        <v>114</v>
      </c>
      <c r="O838" s="92" t="s">
        <v>137</v>
      </c>
      <c r="P838" s="93" t="s">
        <v>3690</v>
      </c>
    </row>
    <row r="839" spans="1:16" ht="18" customHeight="1">
      <c r="A839" s="957"/>
      <c r="B839" s="958" t="s">
        <v>2729</v>
      </c>
      <c r="C839" s="927"/>
      <c r="D839" s="94" t="s">
        <v>1490</v>
      </c>
      <c r="E839" s="95" t="s">
        <v>195</v>
      </c>
      <c r="F839" s="93" t="s">
        <v>3565</v>
      </c>
      <c r="G839" s="958" t="s">
        <v>1475</v>
      </c>
      <c r="H839" s="930"/>
      <c r="I839" s="94" t="s">
        <v>1490</v>
      </c>
      <c r="J839" s="95" t="s">
        <v>195</v>
      </c>
      <c r="K839" s="93" t="s">
        <v>3565</v>
      </c>
      <c r="L839" s="958" t="s">
        <v>20</v>
      </c>
      <c r="M839" s="933"/>
      <c r="N839" s="94" t="s">
        <v>1490</v>
      </c>
      <c r="O839" s="95" t="s">
        <v>195</v>
      </c>
      <c r="P839" s="93" t="s">
        <v>3565</v>
      </c>
    </row>
    <row r="840" spans="1:16" ht="17.25" thickBot="1">
      <c r="A840" s="957"/>
      <c r="B840" s="959"/>
      <c r="C840" s="927"/>
      <c r="D840" s="94" t="s">
        <v>116</v>
      </c>
      <c r="E840" s="96" t="s">
        <v>146</v>
      </c>
      <c r="F840" s="98" t="s">
        <v>3652</v>
      </c>
      <c r="G840" s="959"/>
      <c r="H840" s="930"/>
      <c r="I840" s="94" t="s">
        <v>116</v>
      </c>
      <c r="J840" s="96" t="s">
        <v>146</v>
      </c>
      <c r="K840" s="98" t="s">
        <v>3652</v>
      </c>
      <c r="L840" s="959"/>
      <c r="M840" s="933"/>
      <c r="N840" s="94" t="s">
        <v>116</v>
      </c>
      <c r="O840" s="96" t="s">
        <v>146</v>
      </c>
      <c r="P840" s="98" t="s">
        <v>3652</v>
      </c>
    </row>
    <row r="841" spans="1:16" ht="17.25" thickBot="1">
      <c r="A841" s="957"/>
      <c r="B841" s="90" t="s">
        <v>167</v>
      </c>
      <c r="C841" s="927"/>
      <c r="D841" s="94" t="s">
        <v>165</v>
      </c>
      <c r="E841" s="96" t="s">
        <v>238</v>
      </c>
      <c r="F841" s="93" t="s">
        <v>3615</v>
      </c>
      <c r="G841" s="90" t="s">
        <v>167</v>
      </c>
      <c r="H841" s="930"/>
      <c r="I841" s="94" t="s">
        <v>165</v>
      </c>
      <c r="J841" s="96" t="s">
        <v>238</v>
      </c>
      <c r="K841" s="93" t="s">
        <v>3615</v>
      </c>
      <c r="L841" s="90" t="s">
        <v>167</v>
      </c>
      <c r="M841" s="933"/>
      <c r="N841" s="94" t="s">
        <v>165</v>
      </c>
      <c r="O841" s="96" t="s">
        <v>238</v>
      </c>
      <c r="P841" s="93" t="s">
        <v>3615</v>
      </c>
    </row>
    <row r="842" spans="1:16">
      <c r="A842" s="957"/>
      <c r="B842" s="955" t="s">
        <v>1481</v>
      </c>
      <c r="C842" s="927"/>
      <c r="D842" s="94" t="s">
        <v>120</v>
      </c>
      <c r="E842" s="96" t="s">
        <v>196</v>
      </c>
      <c r="F842" s="93" t="s">
        <v>3615</v>
      </c>
      <c r="G842" s="955" t="s">
        <v>3752</v>
      </c>
      <c r="H842" s="930"/>
      <c r="I842" s="94" t="s">
        <v>120</v>
      </c>
      <c r="J842" s="96" t="s">
        <v>196</v>
      </c>
      <c r="K842" s="93" t="s">
        <v>3615</v>
      </c>
      <c r="L842" s="955" t="s">
        <v>3565</v>
      </c>
      <c r="M842" s="933"/>
      <c r="N842" s="94" t="s">
        <v>120</v>
      </c>
      <c r="O842" s="96" t="s">
        <v>196</v>
      </c>
      <c r="P842" s="93" t="s">
        <v>3615</v>
      </c>
    </row>
    <row r="843" spans="1:16">
      <c r="A843" s="957"/>
      <c r="B843" s="948"/>
      <c r="C843" s="927"/>
      <c r="D843" s="94" t="s">
        <v>1613</v>
      </c>
      <c r="E843" s="96" t="s">
        <v>3645</v>
      </c>
      <c r="F843" s="97" t="s">
        <v>3646</v>
      </c>
      <c r="G843" s="948"/>
      <c r="H843" s="930"/>
      <c r="I843" s="94" t="s">
        <v>1613</v>
      </c>
      <c r="J843" s="96" t="s">
        <v>3645</v>
      </c>
      <c r="K843" s="97" t="s">
        <v>3646</v>
      </c>
      <c r="L843" s="948"/>
      <c r="M843" s="933"/>
      <c r="N843" s="94" t="s">
        <v>1613</v>
      </c>
      <c r="O843" s="96" t="s">
        <v>3645</v>
      </c>
      <c r="P843" s="97" t="s">
        <v>3646</v>
      </c>
    </row>
    <row r="844" spans="1:16">
      <c r="A844" s="957"/>
      <c r="B844" s="947"/>
      <c r="C844" s="927"/>
      <c r="D844" s="94"/>
      <c r="E844" s="96" t="s">
        <v>3648</v>
      </c>
      <c r="F844" s="93" t="s">
        <v>3650</v>
      </c>
      <c r="G844" s="947"/>
      <c r="H844" s="930"/>
      <c r="I844" s="94"/>
      <c r="J844" s="96" t="s">
        <v>3648</v>
      </c>
      <c r="K844" s="93" t="s">
        <v>3650</v>
      </c>
      <c r="L844" s="947"/>
      <c r="M844" s="933"/>
      <c r="N844" s="94"/>
      <c r="O844" s="96" t="s">
        <v>3648</v>
      </c>
      <c r="P844" s="93" t="s">
        <v>3650</v>
      </c>
    </row>
    <row r="845" spans="1:16">
      <c r="A845" s="957"/>
      <c r="B845" s="948"/>
      <c r="C845" s="927"/>
      <c r="D845" s="94" t="s">
        <v>1662</v>
      </c>
      <c r="E845" s="96" t="s">
        <v>1663</v>
      </c>
      <c r="F845" s="93" t="s">
        <v>3351</v>
      </c>
      <c r="G845" s="948"/>
      <c r="H845" s="930"/>
      <c r="I845" s="94" t="s">
        <v>1662</v>
      </c>
      <c r="J845" s="96" t="s">
        <v>1663</v>
      </c>
      <c r="K845" s="93" t="s">
        <v>3351</v>
      </c>
      <c r="L845" s="948"/>
      <c r="M845" s="933"/>
      <c r="N845" s="94" t="s">
        <v>1662</v>
      </c>
      <c r="O845" s="96" t="s">
        <v>1663</v>
      </c>
      <c r="P845" s="93" t="s">
        <v>3351</v>
      </c>
    </row>
    <row r="846" spans="1:16">
      <c r="A846" s="957"/>
      <c r="B846" s="947"/>
      <c r="C846" s="927"/>
      <c r="D846" s="94"/>
      <c r="E846" s="96" t="s">
        <v>2800</v>
      </c>
      <c r="F846" s="99" t="s">
        <v>2688</v>
      </c>
      <c r="G846" s="947"/>
      <c r="H846" s="930"/>
      <c r="I846" s="94"/>
      <c r="J846" s="96" t="s">
        <v>2800</v>
      </c>
      <c r="K846" s="99" t="s">
        <v>3665</v>
      </c>
      <c r="L846" s="947"/>
      <c r="M846" s="933"/>
      <c r="N846" s="94"/>
      <c r="O846" s="96" t="s">
        <v>2800</v>
      </c>
      <c r="P846" s="99" t="s">
        <v>3665</v>
      </c>
    </row>
    <row r="847" spans="1:16" ht="17.25" thickBot="1">
      <c r="A847" s="957"/>
      <c r="B847" s="948"/>
      <c r="C847" s="927"/>
      <c r="D847" s="94"/>
      <c r="E847" s="96" t="s">
        <v>2802</v>
      </c>
      <c r="F847" s="733" t="s">
        <v>2690</v>
      </c>
      <c r="G847" s="948"/>
      <c r="H847" s="930"/>
      <c r="I847" s="94"/>
      <c r="J847" s="96" t="s">
        <v>2802</v>
      </c>
      <c r="K847" s="733" t="s">
        <v>2690</v>
      </c>
      <c r="L847" s="948"/>
      <c r="M847" s="933"/>
      <c r="N847" s="94"/>
      <c r="O847" s="96" t="s">
        <v>2802</v>
      </c>
      <c r="P847" s="733" t="s">
        <v>2690</v>
      </c>
    </row>
    <row r="848" spans="1:16" ht="17.25" thickBot="1">
      <c r="A848" s="957"/>
      <c r="B848" s="100" t="s">
        <v>168</v>
      </c>
      <c r="C848" s="927"/>
      <c r="D848" s="94" t="s">
        <v>147</v>
      </c>
      <c r="E848" s="96" t="s">
        <v>2686</v>
      </c>
      <c r="F848" s="99" t="s">
        <v>3498</v>
      </c>
      <c r="G848" s="100" t="s">
        <v>168</v>
      </c>
      <c r="H848" s="930"/>
      <c r="I848" s="94" t="s">
        <v>147</v>
      </c>
      <c r="J848" s="96" t="s">
        <v>2686</v>
      </c>
      <c r="K848" s="99" t="s">
        <v>3664</v>
      </c>
      <c r="L848" s="100" t="s">
        <v>168</v>
      </c>
      <c r="M848" s="933"/>
      <c r="N848" s="94" t="s">
        <v>147</v>
      </c>
      <c r="O848" s="96" t="s">
        <v>2686</v>
      </c>
      <c r="P848" s="99" t="s">
        <v>3685</v>
      </c>
    </row>
    <row r="849" spans="1:16">
      <c r="A849" s="957"/>
      <c r="B849" s="949" t="s">
        <v>3640</v>
      </c>
      <c r="C849" s="927"/>
      <c r="D849" s="94"/>
      <c r="E849" s="96" t="s">
        <v>2687</v>
      </c>
      <c r="F849" s="99" t="s">
        <v>3496</v>
      </c>
      <c r="G849" s="949" t="s">
        <v>3755</v>
      </c>
      <c r="H849" s="930"/>
      <c r="I849" s="94"/>
      <c r="J849" s="96" t="s">
        <v>2687</v>
      </c>
      <c r="K849" s="99" t="s">
        <v>3571</v>
      </c>
      <c r="L849" s="949" t="s">
        <v>3686</v>
      </c>
      <c r="M849" s="933"/>
      <c r="N849" s="94"/>
      <c r="O849" s="96" t="s">
        <v>2687</v>
      </c>
      <c r="P849" s="99" t="s">
        <v>3602</v>
      </c>
    </row>
    <row r="850" spans="1:16">
      <c r="A850" s="957"/>
      <c r="B850" s="950"/>
      <c r="C850" s="927"/>
      <c r="D850" s="94"/>
      <c r="E850" s="96" t="s">
        <v>2689</v>
      </c>
      <c r="F850" s="99" t="s">
        <v>3499</v>
      </c>
      <c r="G850" s="950"/>
      <c r="H850" s="930"/>
      <c r="I850" s="94"/>
      <c r="J850" s="96" t="s">
        <v>2689</v>
      </c>
      <c r="K850" s="99" t="s">
        <v>3666</v>
      </c>
      <c r="L850" s="950"/>
      <c r="M850" s="933"/>
      <c r="N850" s="94"/>
      <c r="O850" s="96" t="s">
        <v>2689</v>
      </c>
      <c r="P850" s="99" t="s">
        <v>3666</v>
      </c>
    </row>
    <row r="851" spans="1:16" ht="17.25" thickBot="1">
      <c r="A851" s="957"/>
      <c r="B851" s="951"/>
      <c r="C851" s="927"/>
      <c r="D851" s="94"/>
      <c r="E851" s="96" t="s">
        <v>2851</v>
      </c>
      <c r="F851" s="99" t="s">
        <v>3526</v>
      </c>
      <c r="G851" s="951"/>
      <c r="H851" s="930"/>
      <c r="I851" s="94"/>
      <c r="J851" s="96" t="s">
        <v>2851</v>
      </c>
      <c r="K851" s="99" t="s">
        <v>3663</v>
      </c>
      <c r="L851" s="951"/>
      <c r="M851" s="933"/>
      <c r="N851" s="94"/>
      <c r="O851" s="96" t="s">
        <v>2851</v>
      </c>
      <c r="P851" s="99" t="s">
        <v>3684</v>
      </c>
    </row>
    <row r="852" spans="1:16" ht="17.25" thickBot="1">
      <c r="A852" s="957"/>
      <c r="B852" s="100" t="s">
        <v>123</v>
      </c>
      <c r="C852" s="927"/>
      <c r="D852" s="94"/>
      <c r="E852" s="96" t="s">
        <v>3296</v>
      </c>
      <c r="F852" s="97" t="s">
        <v>2697</v>
      </c>
      <c r="G852" s="100" t="s">
        <v>123</v>
      </c>
      <c r="H852" s="930"/>
      <c r="I852" s="94"/>
      <c r="J852" s="96" t="s">
        <v>3296</v>
      </c>
      <c r="K852" s="97" t="s">
        <v>2697</v>
      </c>
      <c r="L852" s="100" t="s">
        <v>123</v>
      </c>
      <c r="M852" s="933"/>
      <c r="N852" s="94"/>
      <c r="O852" s="96" t="s">
        <v>3296</v>
      </c>
      <c r="P852" s="97" t="s">
        <v>2697</v>
      </c>
    </row>
    <row r="853" spans="1:16">
      <c r="A853" s="957"/>
      <c r="B853" s="962" t="s">
        <v>3641</v>
      </c>
      <c r="C853" s="927"/>
      <c r="D853" s="94" t="s">
        <v>2698</v>
      </c>
      <c r="E853" s="96" t="s">
        <v>3572</v>
      </c>
      <c r="F853" s="97" t="s">
        <v>2700</v>
      </c>
      <c r="G853" s="962" t="s">
        <v>3756</v>
      </c>
      <c r="H853" s="930"/>
      <c r="I853" s="94" t="s">
        <v>2698</v>
      </c>
      <c r="J853" s="96" t="s">
        <v>3572</v>
      </c>
      <c r="K853" s="97" t="s">
        <v>2700</v>
      </c>
      <c r="L853" s="962" t="s">
        <v>3687</v>
      </c>
      <c r="M853" s="933"/>
      <c r="N853" s="94" t="s">
        <v>2698</v>
      </c>
      <c r="O853" s="96" t="s">
        <v>3572</v>
      </c>
      <c r="P853" s="97" t="s">
        <v>2700</v>
      </c>
    </row>
    <row r="854" spans="1:16" ht="33">
      <c r="A854" s="957"/>
      <c r="B854" s="963"/>
      <c r="C854" s="927"/>
      <c r="D854" s="94" t="s">
        <v>2701</v>
      </c>
      <c r="E854" s="96" t="s">
        <v>2699</v>
      </c>
      <c r="F854" s="97" t="s">
        <v>3576</v>
      </c>
      <c r="G854" s="963"/>
      <c r="H854" s="930"/>
      <c r="I854" s="94" t="s">
        <v>2701</v>
      </c>
      <c r="J854" s="96" t="s">
        <v>2699</v>
      </c>
      <c r="K854" s="97" t="s">
        <v>3576</v>
      </c>
      <c r="L854" s="963"/>
      <c r="M854" s="933"/>
      <c r="N854" s="94" t="s">
        <v>2701</v>
      </c>
      <c r="O854" s="96" t="s">
        <v>2699</v>
      </c>
      <c r="P854" s="97" t="s">
        <v>3576</v>
      </c>
    </row>
    <row r="855" spans="1:16" ht="17.25" thickBot="1">
      <c r="A855" s="957"/>
      <c r="B855" s="964"/>
      <c r="C855" s="927"/>
      <c r="D855" s="94"/>
      <c r="E855" s="96"/>
      <c r="F855" s="97"/>
      <c r="G855" s="964"/>
      <c r="H855" s="930"/>
      <c r="I855" s="94" t="s">
        <v>3636</v>
      </c>
      <c r="J855" s="96" t="s">
        <v>3507</v>
      </c>
      <c r="K855" s="97" t="s">
        <v>3737</v>
      </c>
      <c r="L855" s="964"/>
      <c r="M855" s="933"/>
      <c r="N855" s="94" t="s">
        <v>3636</v>
      </c>
      <c r="O855" s="96" t="s">
        <v>3507</v>
      </c>
      <c r="P855" s="97" t="s">
        <v>3683</v>
      </c>
    </row>
    <row r="856" spans="1:16">
      <c r="A856" s="957"/>
      <c r="B856" s="945" t="s">
        <v>124</v>
      </c>
      <c r="C856" s="927"/>
      <c r="D856" s="94"/>
      <c r="E856" s="96"/>
      <c r="F856" s="97"/>
      <c r="G856" s="945" t="s">
        <v>124</v>
      </c>
      <c r="H856" s="930"/>
      <c r="I856" s="94"/>
      <c r="J856" s="96"/>
      <c r="K856" s="97"/>
      <c r="L856" s="945" t="s">
        <v>124</v>
      </c>
      <c r="M856" s="933"/>
      <c r="N856" s="94"/>
      <c r="O856" s="96"/>
      <c r="P856" s="97"/>
    </row>
    <row r="857" spans="1:16" ht="17.25" thickBot="1">
      <c r="A857" s="957"/>
      <c r="B857" s="946"/>
      <c r="C857" s="927"/>
      <c r="D857" s="94"/>
      <c r="E857" s="96"/>
      <c r="F857" s="97"/>
      <c r="G857" s="946"/>
      <c r="H857" s="930"/>
      <c r="I857" s="94"/>
      <c r="J857" s="96"/>
      <c r="K857" s="97"/>
      <c r="L857" s="946"/>
      <c r="M857" s="933"/>
      <c r="N857" s="94"/>
      <c r="O857" s="96"/>
      <c r="P857" s="93"/>
    </row>
    <row r="858" spans="1:16" ht="17.25" thickTop="1">
      <c r="A858" s="957"/>
      <c r="B858" s="960" t="s">
        <v>125</v>
      </c>
      <c r="C858" s="927"/>
      <c r="D858" s="94"/>
      <c r="E858" s="96"/>
      <c r="F858" s="93"/>
      <c r="G858" s="960" t="s">
        <v>125</v>
      </c>
      <c r="H858" s="930"/>
      <c r="I858" s="94"/>
      <c r="J858" s="96"/>
      <c r="K858" s="93"/>
      <c r="L858" s="960" t="s">
        <v>125</v>
      </c>
      <c r="M858" s="933"/>
      <c r="N858" s="94"/>
      <c r="O858" s="96"/>
      <c r="P858" s="97"/>
    </row>
    <row r="859" spans="1:16" ht="17.25" thickBot="1">
      <c r="A859" s="957"/>
      <c r="B859" s="943"/>
      <c r="C859" s="927"/>
      <c r="D859" s="94"/>
      <c r="E859" s="96"/>
      <c r="F859" s="93"/>
      <c r="G859" s="943"/>
      <c r="H859" s="930"/>
      <c r="I859" s="94"/>
      <c r="J859" s="96"/>
      <c r="K859" s="93"/>
      <c r="L859" s="943"/>
      <c r="M859" s="933"/>
      <c r="N859" s="94"/>
      <c r="O859" s="96"/>
      <c r="P859" s="101"/>
    </row>
    <row r="860" spans="1:16">
      <c r="A860" s="957"/>
      <c r="B860" s="953">
        <v>5</v>
      </c>
      <c r="C860" s="927"/>
      <c r="D860" s="94"/>
      <c r="E860" s="96"/>
      <c r="F860" s="97"/>
      <c r="G860" s="953">
        <v>4</v>
      </c>
      <c r="H860" s="930"/>
      <c r="I860" s="94"/>
      <c r="J860" s="96"/>
      <c r="K860" s="97"/>
      <c r="L860" s="953">
        <v>2</v>
      </c>
      <c r="M860" s="933"/>
      <c r="N860" s="94"/>
      <c r="O860" s="96"/>
      <c r="P860" s="103"/>
    </row>
    <row r="861" spans="1:16" ht="17.25" thickBot="1">
      <c r="A861" s="957"/>
      <c r="B861" s="961"/>
      <c r="C861" s="927"/>
      <c r="D861" s="94"/>
      <c r="E861" s="96"/>
      <c r="F861" s="97"/>
      <c r="G861" s="961"/>
      <c r="H861" s="930"/>
      <c r="I861" s="94"/>
      <c r="J861" s="96"/>
      <c r="K861" s="97"/>
      <c r="L861" s="961"/>
      <c r="M861" s="933"/>
      <c r="N861" s="94"/>
      <c r="O861" s="96"/>
      <c r="P861" s="104"/>
    </row>
    <row r="862" spans="1:16">
      <c r="A862" s="957"/>
      <c r="B862" s="942" t="s">
        <v>126</v>
      </c>
      <c r="C862" s="927"/>
      <c r="D862" s="94"/>
      <c r="E862" s="96"/>
      <c r="F862" s="93"/>
      <c r="G862" s="942" t="s">
        <v>126</v>
      </c>
      <c r="H862" s="930"/>
      <c r="I862" s="94"/>
      <c r="J862" s="96"/>
      <c r="K862" s="93"/>
      <c r="L862" s="942" t="s">
        <v>126</v>
      </c>
      <c r="M862" s="933"/>
      <c r="N862" s="94"/>
      <c r="O862" s="96"/>
      <c r="P862" s="99"/>
    </row>
    <row r="863" spans="1:16" ht="17.25" thickBot="1">
      <c r="A863" s="957"/>
      <c r="B863" s="943"/>
      <c r="C863" s="927"/>
      <c r="D863" s="94"/>
      <c r="E863" s="96"/>
      <c r="F863" s="101"/>
      <c r="G863" s="943"/>
      <c r="H863" s="930"/>
      <c r="I863" s="94"/>
      <c r="J863" s="96"/>
      <c r="K863" s="101"/>
      <c r="L863" s="943"/>
      <c r="M863" s="933"/>
      <c r="N863" s="94"/>
      <c r="O863" s="96"/>
      <c r="P863" s="104"/>
    </row>
    <row r="864" spans="1:16">
      <c r="A864" s="957"/>
      <c r="B864" s="953">
        <v>5</v>
      </c>
      <c r="C864" s="927"/>
      <c r="D864" s="94"/>
      <c r="E864" s="96"/>
      <c r="F864" s="102"/>
      <c r="G864" s="953">
        <v>4</v>
      </c>
      <c r="H864" s="930"/>
      <c r="I864" s="94"/>
      <c r="J864" s="96"/>
      <c r="K864" s="103"/>
      <c r="L864" s="953">
        <v>2</v>
      </c>
      <c r="M864" s="933"/>
      <c r="N864" s="94"/>
      <c r="O864" s="96"/>
      <c r="P864" s="93"/>
    </row>
    <row r="865" spans="1:16" ht="17.25" thickBot="1">
      <c r="A865" s="957"/>
      <c r="B865" s="954"/>
      <c r="C865" s="927"/>
      <c r="D865" s="94"/>
      <c r="E865" s="96"/>
      <c r="F865" s="99"/>
      <c r="G865" s="954"/>
      <c r="H865" s="930"/>
      <c r="I865" s="94"/>
      <c r="J865" s="96"/>
      <c r="K865" s="104"/>
      <c r="L865" s="954"/>
      <c r="M865" s="933"/>
      <c r="N865" s="94"/>
      <c r="O865" s="96"/>
      <c r="P865" s="97"/>
    </row>
    <row r="866" spans="1:16">
      <c r="A866" s="957"/>
      <c r="B866" s="952" t="s">
        <v>127</v>
      </c>
      <c r="C866" s="927"/>
      <c r="D866" s="94"/>
      <c r="E866" s="96"/>
      <c r="F866" s="103"/>
      <c r="G866" s="952" t="s">
        <v>127</v>
      </c>
      <c r="H866" s="930"/>
      <c r="I866" s="94"/>
      <c r="J866" s="96"/>
      <c r="K866" s="104"/>
      <c r="L866" s="952" t="s">
        <v>127</v>
      </c>
      <c r="M866" s="933"/>
      <c r="N866" s="94"/>
      <c r="O866" s="114"/>
      <c r="P866" s="97"/>
    </row>
    <row r="867" spans="1:16" ht="17.25" thickBot="1">
      <c r="A867" s="957"/>
      <c r="B867" s="943"/>
      <c r="C867" s="927"/>
      <c r="D867" s="94"/>
      <c r="E867" s="96"/>
      <c r="F867" s="104"/>
      <c r="G867" s="943"/>
      <c r="H867" s="930"/>
      <c r="I867" s="94"/>
      <c r="J867" s="96"/>
      <c r="K867" s="99"/>
      <c r="L867" s="943"/>
      <c r="M867" s="933"/>
      <c r="N867" s="113"/>
      <c r="O867" s="96"/>
      <c r="P867" s="112"/>
    </row>
    <row r="868" spans="1:16">
      <c r="A868" s="957"/>
      <c r="B868" s="953">
        <v>25</v>
      </c>
      <c r="C868" s="927"/>
      <c r="D868" s="94"/>
      <c r="E868" s="96"/>
      <c r="F868" s="104"/>
      <c r="G868" s="953">
        <v>18</v>
      </c>
      <c r="H868" s="930"/>
      <c r="I868" s="94"/>
      <c r="J868" s="96"/>
      <c r="K868" s="104"/>
      <c r="L868" s="953">
        <v>11</v>
      </c>
      <c r="M868" s="933"/>
      <c r="N868" s="113"/>
      <c r="O868" s="114"/>
      <c r="P868" s="97"/>
    </row>
    <row r="869" spans="1:16" ht="17.25" thickBot="1">
      <c r="A869" s="957"/>
      <c r="B869" s="954"/>
      <c r="C869" s="927"/>
      <c r="D869" s="94"/>
      <c r="E869" s="96"/>
      <c r="F869" s="99"/>
      <c r="G869" s="954"/>
      <c r="H869" s="930"/>
      <c r="I869" s="94"/>
      <c r="J869" s="96"/>
      <c r="K869" s="93"/>
      <c r="L869" s="954"/>
      <c r="M869" s="933"/>
      <c r="N869" s="94"/>
      <c r="O869" s="114"/>
      <c r="P869" s="104"/>
    </row>
    <row r="870" spans="1:16">
      <c r="A870" s="957"/>
      <c r="B870" s="952" t="s">
        <v>128</v>
      </c>
      <c r="C870" s="927"/>
      <c r="D870" s="94"/>
      <c r="E870" s="96"/>
      <c r="F870" s="104"/>
      <c r="G870" s="952" t="s">
        <v>128</v>
      </c>
      <c r="H870" s="930"/>
      <c r="I870" s="94"/>
      <c r="J870" s="96"/>
      <c r="K870" s="97"/>
      <c r="L870" s="952" t="s">
        <v>128</v>
      </c>
      <c r="M870" s="933"/>
      <c r="N870" s="94"/>
      <c r="O870" s="96"/>
      <c r="P870" s="97"/>
    </row>
    <row r="871" spans="1:16" ht="17.25" thickBot="1">
      <c r="A871" s="957"/>
      <c r="B871" s="943"/>
      <c r="C871" s="927"/>
      <c r="D871" s="94"/>
      <c r="E871" s="96"/>
      <c r="F871" s="93"/>
      <c r="G871" s="943"/>
      <c r="H871" s="930"/>
      <c r="I871" s="94"/>
      <c r="J871" s="114"/>
      <c r="K871" s="97"/>
      <c r="L871" s="943"/>
      <c r="M871" s="933"/>
      <c r="N871" s="113"/>
      <c r="O871" s="114"/>
      <c r="P871" s="97"/>
    </row>
    <row r="872" spans="1:16">
      <c r="A872" s="957"/>
      <c r="B872" s="953">
        <v>24</v>
      </c>
      <c r="C872" s="927"/>
      <c r="D872" s="94"/>
      <c r="E872" s="96"/>
      <c r="F872" s="97"/>
      <c r="G872" s="953">
        <v>17</v>
      </c>
      <c r="H872" s="930"/>
      <c r="I872" s="94"/>
      <c r="J872" s="96"/>
      <c r="K872" s="97"/>
      <c r="L872" s="953">
        <v>11</v>
      </c>
      <c r="M872" s="933"/>
      <c r="N872" s="113"/>
      <c r="O872" s="114"/>
      <c r="P872" s="97"/>
    </row>
    <row r="873" spans="1:16" ht="17.25" thickBot="1">
      <c r="A873" s="957"/>
      <c r="B873" s="954"/>
      <c r="C873" s="927"/>
      <c r="D873" s="94"/>
      <c r="E873" s="96"/>
      <c r="F873" s="93"/>
      <c r="G873" s="954"/>
      <c r="H873" s="930"/>
      <c r="I873" s="94"/>
      <c r="J873" s="114"/>
      <c r="K873" s="97"/>
      <c r="L873" s="954"/>
      <c r="M873" s="933"/>
      <c r="N873" s="94"/>
      <c r="O873" s="114"/>
      <c r="P873" s="97"/>
    </row>
    <row r="874" spans="1:16">
      <c r="A874" s="957"/>
      <c r="B874" s="942" t="s">
        <v>129</v>
      </c>
      <c r="C874" s="927"/>
      <c r="D874" s="94"/>
      <c r="E874" s="96"/>
      <c r="F874" s="93"/>
      <c r="G874" s="942" t="s">
        <v>129</v>
      </c>
      <c r="H874" s="930"/>
      <c r="I874" s="94"/>
      <c r="J874" s="114"/>
      <c r="K874" s="97"/>
      <c r="L874" s="942" t="s">
        <v>129</v>
      </c>
      <c r="M874" s="933"/>
      <c r="N874" s="113"/>
      <c r="O874" s="114"/>
      <c r="P874" s="97"/>
    </row>
    <row r="875" spans="1:16" ht="17.25" thickBot="1">
      <c r="A875" s="957"/>
      <c r="B875" s="943"/>
      <c r="C875" s="927"/>
      <c r="D875" s="94"/>
      <c r="E875" s="96"/>
      <c r="F875" s="93"/>
      <c r="G875" s="943"/>
      <c r="H875" s="930"/>
      <c r="I875" s="94"/>
      <c r="J875" s="114"/>
      <c r="K875" s="97"/>
      <c r="L875" s="943"/>
      <c r="M875" s="933"/>
      <c r="N875" s="94"/>
      <c r="O875" s="114"/>
      <c r="P875" s="97"/>
    </row>
    <row r="876" spans="1:16">
      <c r="A876" s="957"/>
      <c r="B876" s="106" t="s">
        <v>3642</v>
      </c>
      <c r="C876" s="927"/>
      <c r="D876" s="94"/>
      <c r="E876" s="96"/>
      <c r="F876" s="97"/>
      <c r="G876" s="106" t="s">
        <v>3669</v>
      </c>
      <c r="H876" s="930"/>
      <c r="I876" s="94"/>
      <c r="J876" s="96"/>
      <c r="K876" s="112"/>
      <c r="L876" s="106" t="s">
        <v>3565</v>
      </c>
      <c r="M876" s="933"/>
      <c r="N876" s="113"/>
      <c r="O876" s="96"/>
      <c r="P876" s="112"/>
    </row>
    <row r="877" spans="1:16">
      <c r="A877" s="957"/>
      <c r="B877" s="107" t="s">
        <v>3643</v>
      </c>
      <c r="C877" s="927"/>
      <c r="D877" s="94"/>
      <c r="E877" s="96"/>
      <c r="F877" s="93"/>
      <c r="G877" s="107" t="s">
        <v>3670</v>
      </c>
      <c r="H877" s="930"/>
      <c r="I877" s="94"/>
      <c r="J877" s="96"/>
      <c r="K877" s="97"/>
      <c r="L877" s="107"/>
      <c r="M877" s="933"/>
      <c r="N877" s="113"/>
      <c r="O877" s="114"/>
      <c r="P877" s="97"/>
    </row>
    <row r="878" spans="1:16" ht="17.25" thickBot="1">
      <c r="A878" s="957"/>
      <c r="B878" s="110"/>
      <c r="C878" s="940"/>
      <c r="D878" s="115"/>
      <c r="E878" s="116"/>
      <c r="F878" s="117"/>
      <c r="G878" s="110"/>
      <c r="H878" s="930"/>
      <c r="I878" s="115"/>
      <c r="J878" s="116"/>
      <c r="K878" s="117"/>
      <c r="L878" s="110"/>
      <c r="M878" s="933"/>
      <c r="N878" s="115"/>
      <c r="O878" s="116"/>
      <c r="P878" s="117"/>
    </row>
    <row r="879" spans="1:16">
      <c r="A879" s="944" t="str">
        <f>TEXT(A838,"AAAA")</f>
        <v>星期二</v>
      </c>
      <c r="B879" s="109"/>
      <c r="C879" s="926" t="s">
        <v>665</v>
      </c>
      <c r="D879" s="118"/>
      <c r="E879" s="119" t="s">
        <v>137</v>
      </c>
      <c r="F879" s="97" t="s">
        <v>3380</v>
      </c>
      <c r="G879" s="109"/>
      <c r="H879" s="929" t="s">
        <v>130</v>
      </c>
      <c r="I879" s="118"/>
      <c r="J879" s="119" t="s">
        <v>137</v>
      </c>
      <c r="K879" s="97" t="s">
        <v>3660</v>
      </c>
      <c r="L879" s="109"/>
      <c r="M879" s="932" t="s">
        <v>130</v>
      </c>
      <c r="N879" s="118"/>
      <c r="O879" s="119" t="s">
        <v>137</v>
      </c>
      <c r="P879" s="97" t="s">
        <v>3380</v>
      </c>
    </row>
    <row r="880" spans="1:16">
      <c r="A880" s="944"/>
      <c r="B880" s="110"/>
      <c r="C880" s="927"/>
      <c r="D880" s="120"/>
      <c r="E880" s="96" t="s">
        <v>195</v>
      </c>
      <c r="F880" s="97" t="s">
        <v>3381</v>
      </c>
      <c r="G880" s="110"/>
      <c r="H880" s="930"/>
      <c r="I880" s="94"/>
      <c r="J880" s="96" t="s">
        <v>195</v>
      </c>
      <c r="K880" s="97" t="s">
        <v>3661</v>
      </c>
      <c r="L880" s="110"/>
      <c r="M880" s="933"/>
      <c r="N880" s="94"/>
      <c r="O880" s="96" t="s">
        <v>195</v>
      </c>
      <c r="P880" s="97" t="s">
        <v>3381</v>
      </c>
    </row>
    <row r="881" spans="1:16">
      <c r="A881" s="944"/>
      <c r="B881" s="109"/>
      <c r="C881" s="927"/>
      <c r="D881" s="120"/>
      <c r="E881" s="96" t="s">
        <v>146</v>
      </c>
      <c r="F881" s="97" t="s">
        <v>3501</v>
      </c>
      <c r="G881" s="109"/>
      <c r="H881" s="930"/>
      <c r="I881" s="94"/>
      <c r="J881" s="96" t="s">
        <v>146</v>
      </c>
      <c r="K881" s="97" t="s">
        <v>3659</v>
      </c>
      <c r="L881" s="109"/>
      <c r="M881" s="933"/>
      <c r="N881" s="94"/>
      <c r="O881" s="96" t="s">
        <v>146</v>
      </c>
      <c r="P881" s="97" t="s">
        <v>3688</v>
      </c>
    </row>
    <row r="882" spans="1:16">
      <c r="A882" s="944"/>
      <c r="B882" s="110"/>
      <c r="C882" s="927"/>
      <c r="D882" s="120"/>
      <c r="E882" s="96" t="s">
        <v>238</v>
      </c>
      <c r="F882" s="97" t="s">
        <v>3490</v>
      </c>
      <c r="G882" s="110"/>
      <c r="H882" s="930"/>
      <c r="I882" s="94"/>
      <c r="J882" s="96" t="s">
        <v>238</v>
      </c>
      <c r="K882" s="97" t="s">
        <v>3674</v>
      </c>
      <c r="L882" s="110"/>
      <c r="M882" s="933"/>
      <c r="N882" s="94"/>
      <c r="O882" s="96" t="s">
        <v>238</v>
      </c>
      <c r="P882" s="97" t="s">
        <v>3385</v>
      </c>
    </row>
    <row r="883" spans="1:16">
      <c r="A883" s="944"/>
      <c r="B883" s="109"/>
      <c r="C883" s="927"/>
      <c r="D883" s="120"/>
      <c r="E883" s="96" t="s">
        <v>196</v>
      </c>
      <c r="F883" s="97" t="s">
        <v>2760</v>
      </c>
      <c r="G883" s="109"/>
      <c r="H883" s="930"/>
      <c r="I883" s="94"/>
      <c r="J883" s="96" t="s">
        <v>196</v>
      </c>
      <c r="K883" s="97" t="s">
        <v>3585</v>
      </c>
      <c r="L883" s="109"/>
      <c r="M883" s="933"/>
      <c r="N883" s="94"/>
      <c r="O883" s="96" t="s">
        <v>196</v>
      </c>
      <c r="P883" s="97" t="s">
        <v>2760</v>
      </c>
    </row>
    <row r="884" spans="1:16">
      <c r="A884" s="944"/>
      <c r="B884" s="110"/>
      <c r="C884" s="927"/>
      <c r="D884" s="120"/>
      <c r="E884" s="96" t="s">
        <v>1567</v>
      </c>
      <c r="F884" s="97" t="s">
        <v>2707</v>
      </c>
      <c r="G884" s="110"/>
      <c r="H884" s="930"/>
      <c r="I884" s="94"/>
      <c r="J884" s="96" t="s">
        <v>1567</v>
      </c>
      <c r="K884" s="97" t="s">
        <v>2707</v>
      </c>
      <c r="L884" s="110"/>
      <c r="M884" s="933"/>
      <c r="N884" s="94"/>
      <c r="O884" s="96" t="s">
        <v>1567</v>
      </c>
      <c r="P884" s="97" t="s">
        <v>2707</v>
      </c>
    </row>
    <row r="885" spans="1:16">
      <c r="A885" s="944"/>
      <c r="B885" s="109"/>
      <c r="C885" s="927"/>
      <c r="D885" s="120"/>
      <c r="E885" s="96" t="s">
        <v>2685</v>
      </c>
      <c r="F885" s="97" t="s">
        <v>2761</v>
      </c>
      <c r="G885" s="109"/>
      <c r="H885" s="930"/>
      <c r="I885" s="94"/>
      <c r="J885" s="96" t="s">
        <v>2685</v>
      </c>
      <c r="K885" s="97" t="s">
        <v>2761</v>
      </c>
      <c r="L885" s="109"/>
      <c r="M885" s="933"/>
      <c r="N885" s="94"/>
      <c r="O885" s="96" t="s">
        <v>2685</v>
      </c>
      <c r="P885" s="97" t="s">
        <v>2761</v>
      </c>
    </row>
    <row r="886" spans="1:16">
      <c r="A886" s="944"/>
      <c r="B886" s="110"/>
      <c r="C886" s="927"/>
      <c r="D886" s="94"/>
      <c r="E886" s="96"/>
      <c r="F886" s="97"/>
      <c r="G886" s="110"/>
      <c r="H886" s="930"/>
      <c r="I886" s="94"/>
      <c r="J886" s="96"/>
      <c r="K886" s="97"/>
      <c r="L886" s="110"/>
      <c r="M886" s="933"/>
      <c r="N886" s="94"/>
      <c r="O886" s="96"/>
      <c r="P886" s="97"/>
    </row>
    <row r="887" spans="1:16">
      <c r="A887" s="944"/>
      <c r="B887" s="107"/>
      <c r="C887" s="927"/>
      <c r="D887" s="113"/>
      <c r="E887" s="114"/>
      <c r="F887" s="104"/>
      <c r="G887" s="107"/>
      <c r="H887" s="930"/>
      <c r="I887" s="113"/>
      <c r="J887" s="114"/>
      <c r="K887" s="97"/>
      <c r="L887" s="107"/>
      <c r="M887" s="933"/>
      <c r="N887" s="113"/>
      <c r="O887" s="114"/>
      <c r="P887" s="97"/>
    </row>
    <row r="888" spans="1:16" ht="17.25" thickBot="1">
      <c r="A888" s="944"/>
      <c r="B888" s="107"/>
      <c r="C888" s="940"/>
      <c r="D888" s="122" t="s">
        <v>132</v>
      </c>
      <c r="E888" s="123" t="s">
        <v>133</v>
      </c>
      <c r="F888" s="124"/>
      <c r="G888" s="107"/>
      <c r="H888" s="941"/>
      <c r="I888" s="122" t="s">
        <v>132</v>
      </c>
      <c r="J888" s="123" t="s">
        <v>133</v>
      </c>
      <c r="K888" s="97"/>
      <c r="L888" s="107"/>
      <c r="M888" s="939"/>
      <c r="N888" s="122" t="s">
        <v>132</v>
      </c>
      <c r="O888" s="123" t="s">
        <v>133</v>
      </c>
      <c r="P888" s="97"/>
    </row>
    <row r="889" spans="1:16">
      <c r="A889" s="105"/>
      <c r="B889" s="109"/>
      <c r="C889" s="926" t="s">
        <v>666</v>
      </c>
      <c r="D889" s="118"/>
      <c r="E889" s="119" t="s">
        <v>137</v>
      </c>
      <c r="F889" s="125" t="s">
        <v>2762</v>
      </c>
      <c r="G889" s="109"/>
      <c r="H889" s="929" t="s">
        <v>134</v>
      </c>
      <c r="I889" s="118"/>
      <c r="J889" s="119" t="s">
        <v>137</v>
      </c>
      <c r="K889" s="125" t="s">
        <v>2762</v>
      </c>
      <c r="L889" s="109"/>
      <c r="M889" s="932" t="s">
        <v>134</v>
      </c>
      <c r="N889" s="118"/>
      <c r="O889" s="119" t="s">
        <v>137</v>
      </c>
      <c r="P889" s="125" t="s">
        <v>2762</v>
      </c>
    </row>
    <row r="890" spans="1:16">
      <c r="A890" s="105"/>
      <c r="B890" s="110"/>
      <c r="C890" s="927"/>
      <c r="D890" s="94"/>
      <c r="E890" s="96" t="s">
        <v>195</v>
      </c>
      <c r="F890" s="97" t="s">
        <v>2763</v>
      </c>
      <c r="G890" s="110"/>
      <c r="H890" s="930"/>
      <c r="I890" s="94"/>
      <c r="J890" s="96" t="s">
        <v>195</v>
      </c>
      <c r="K890" s="97" t="s">
        <v>2763</v>
      </c>
      <c r="L890" s="110"/>
      <c r="M890" s="933"/>
      <c r="N890" s="94"/>
      <c r="O890" s="96" t="s">
        <v>195</v>
      </c>
      <c r="P890" s="97" t="s">
        <v>2763</v>
      </c>
    </row>
    <row r="891" spans="1:16">
      <c r="A891" s="105"/>
      <c r="B891" s="126"/>
      <c r="C891" s="927"/>
      <c r="D891" s="94"/>
      <c r="E891" s="96" t="s">
        <v>146</v>
      </c>
      <c r="F891" s="97" t="s">
        <v>3217</v>
      </c>
      <c r="G891" s="126"/>
      <c r="H891" s="930"/>
      <c r="I891" s="94"/>
      <c r="J891" s="96" t="s">
        <v>146</v>
      </c>
      <c r="K891" s="97" t="s">
        <v>3217</v>
      </c>
      <c r="L891" s="126"/>
      <c r="M891" s="933"/>
      <c r="N891" s="94"/>
      <c r="O891" s="96" t="s">
        <v>146</v>
      </c>
      <c r="P891" s="97" t="s">
        <v>3217</v>
      </c>
    </row>
    <row r="892" spans="1:16" ht="33">
      <c r="A892" s="105"/>
      <c r="B892" s="107"/>
      <c r="C892" s="927"/>
      <c r="D892" s="94"/>
      <c r="E892" s="96" t="s">
        <v>238</v>
      </c>
      <c r="F892" s="97" t="s">
        <v>3125</v>
      </c>
      <c r="G892" s="107"/>
      <c r="H892" s="930"/>
      <c r="I892" s="94"/>
      <c r="J892" s="96" t="s">
        <v>238</v>
      </c>
      <c r="K892" s="97" t="s">
        <v>3125</v>
      </c>
      <c r="L892" s="107"/>
      <c r="M892" s="933"/>
      <c r="N892" s="94"/>
      <c r="O892" s="96" t="s">
        <v>238</v>
      </c>
      <c r="P892" s="104" t="s">
        <v>3125</v>
      </c>
    </row>
    <row r="893" spans="1:16">
      <c r="A893" s="105"/>
      <c r="B893" s="109"/>
      <c r="C893" s="927"/>
      <c r="D893" s="94"/>
      <c r="E893" s="96" t="s">
        <v>196</v>
      </c>
      <c r="F893" s="97" t="s">
        <v>2766</v>
      </c>
      <c r="G893" s="109"/>
      <c r="H893" s="930"/>
      <c r="I893" s="94"/>
      <c r="J893" s="96" t="s">
        <v>196</v>
      </c>
      <c r="K893" s="97" t="s">
        <v>2766</v>
      </c>
      <c r="L893" s="109"/>
      <c r="M893" s="933"/>
      <c r="N893" s="94"/>
      <c r="O893" s="96" t="s">
        <v>196</v>
      </c>
      <c r="P893" s="97" t="s">
        <v>2766</v>
      </c>
    </row>
    <row r="894" spans="1:16">
      <c r="A894" s="105"/>
      <c r="B894" s="110"/>
      <c r="C894" s="927"/>
      <c r="D894" s="94"/>
      <c r="E894" s="96" t="s">
        <v>3608</v>
      </c>
      <c r="F894" s="732" t="s">
        <v>3651</v>
      </c>
      <c r="G894" s="110"/>
      <c r="H894" s="930"/>
      <c r="I894" s="94"/>
      <c r="J894" s="96" t="s">
        <v>3608</v>
      </c>
      <c r="K894" s="732" t="s">
        <v>3651</v>
      </c>
      <c r="L894" s="110"/>
      <c r="M894" s="933"/>
      <c r="N894" s="94"/>
      <c r="O894" s="96"/>
      <c r="P894" s="127"/>
    </row>
    <row r="895" spans="1:16">
      <c r="A895" s="105"/>
      <c r="B895" s="109"/>
      <c r="C895" s="927"/>
      <c r="D895" s="94"/>
      <c r="E895" s="96"/>
      <c r="F895" s="128"/>
      <c r="G895" s="109"/>
      <c r="H895" s="930"/>
      <c r="I895" s="94"/>
      <c r="J895" s="96"/>
      <c r="K895" s="128"/>
      <c r="L895" s="109"/>
      <c r="M895" s="933"/>
      <c r="N895" s="94"/>
      <c r="O895" s="96"/>
      <c r="P895" s="128"/>
    </row>
    <row r="896" spans="1:16">
      <c r="A896" s="105"/>
      <c r="B896" s="110"/>
      <c r="C896" s="927"/>
      <c r="D896" s="217"/>
      <c r="E896" s="114"/>
      <c r="F896" s="216"/>
      <c r="G896" s="110"/>
      <c r="H896" s="930"/>
      <c r="I896" s="113"/>
      <c r="J896" s="114"/>
      <c r="K896" s="216"/>
      <c r="L896" s="110"/>
      <c r="M896" s="933"/>
      <c r="N896" s="113"/>
      <c r="O896" s="114"/>
      <c r="P896" s="216"/>
    </row>
    <row r="897" spans="1:16">
      <c r="A897" s="105"/>
      <c r="B897" s="109"/>
      <c r="C897" s="927"/>
      <c r="D897" s="217"/>
      <c r="E897" s="114"/>
      <c r="F897" s="216"/>
      <c r="G897" s="109"/>
      <c r="H897" s="930"/>
      <c r="I897" s="113"/>
      <c r="J897" s="114"/>
      <c r="K897" s="216"/>
      <c r="L897" s="109"/>
      <c r="M897" s="933"/>
      <c r="N897" s="113"/>
      <c r="O897" s="114"/>
      <c r="P897" s="216"/>
    </row>
    <row r="898" spans="1:16" ht="17.25" thickBot="1">
      <c r="A898" s="105"/>
      <c r="B898" s="110"/>
      <c r="C898" s="940"/>
      <c r="D898" s="129"/>
      <c r="E898" s="130"/>
      <c r="F898" s="104"/>
      <c r="G898" s="110"/>
      <c r="H898" s="941"/>
      <c r="I898" s="113"/>
      <c r="J898" s="130"/>
      <c r="K898" s="104"/>
      <c r="L898" s="110"/>
      <c r="M898" s="939"/>
      <c r="N898" s="113"/>
      <c r="O898" s="131"/>
      <c r="P898" s="127"/>
    </row>
    <row r="899" spans="1:16">
      <c r="A899" s="132"/>
      <c r="B899" s="109"/>
      <c r="C899" s="926" t="s">
        <v>667</v>
      </c>
      <c r="D899" s="118" t="s">
        <v>136</v>
      </c>
      <c r="E899" s="133" t="s">
        <v>137</v>
      </c>
      <c r="F899" s="125" t="s">
        <v>3616</v>
      </c>
      <c r="G899" s="109"/>
      <c r="H899" s="929" t="s">
        <v>135</v>
      </c>
      <c r="I899" s="118" t="s">
        <v>136</v>
      </c>
      <c r="J899" s="133" t="s">
        <v>137</v>
      </c>
      <c r="K899" s="125" t="s">
        <v>3662</v>
      </c>
      <c r="L899" s="109"/>
      <c r="M899" s="932" t="s">
        <v>135</v>
      </c>
      <c r="N899" s="118" t="s">
        <v>136</v>
      </c>
      <c r="O899" s="133" t="s">
        <v>137</v>
      </c>
      <c r="P899" s="125" t="s">
        <v>3693</v>
      </c>
    </row>
    <row r="900" spans="1:16">
      <c r="A900" s="132"/>
      <c r="B900" s="110"/>
      <c r="C900" s="927"/>
      <c r="D900" s="94" t="s">
        <v>141</v>
      </c>
      <c r="E900" s="96" t="s">
        <v>195</v>
      </c>
      <c r="F900" s="134" t="s">
        <v>3593</v>
      </c>
      <c r="G900" s="110"/>
      <c r="H900" s="930"/>
      <c r="I900" s="94" t="s">
        <v>141</v>
      </c>
      <c r="J900" s="96" t="s">
        <v>195</v>
      </c>
      <c r="K900" s="134" t="s">
        <v>3593</v>
      </c>
      <c r="L900" s="110"/>
      <c r="M900" s="933"/>
      <c r="N900" s="94" t="s">
        <v>141</v>
      </c>
      <c r="O900" s="96" t="s">
        <v>195</v>
      </c>
      <c r="P900" s="134" t="s">
        <v>3593</v>
      </c>
    </row>
    <row r="901" spans="1:16">
      <c r="A901" s="132"/>
      <c r="B901" s="135"/>
      <c r="C901" s="927"/>
      <c r="D901" s="94" t="s">
        <v>145</v>
      </c>
      <c r="E901" s="96" t="s">
        <v>146</v>
      </c>
      <c r="F901" s="97" t="s">
        <v>2770</v>
      </c>
      <c r="G901" s="135"/>
      <c r="H901" s="930"/>
      <c r="I901" s="94" t="s">
        <v>145</v>
      </c>
      <c r="J901" s="96" t="s">
        <v>146</v>
      </c>
      <c r="K901" s="97" t="s">
        <v>2770</v>
      </c>
      <c r="L901" s="135"/>
      <c r="M901" s="933"/>
      <c r="N901" s="94" t="s">
        <v>145</v>
      </c>
      <c r="O901" s="96" t="s">
        <v>146</v>
      </c>
      <c r="P901" s="97" t="s">
        <v>2770</v>
      </c>
    </row>
    <row r="902" spans="1:16">
      <c r="A902" s="132"/>
      <c r="B902" s="110"/>
      <c r="C902" s="927"/>
      <c r="D902" s="94" t="s">
        <v>147</v>
      </c>
      <c r="E902" s="96" t="s">
        <v>238</v>
      </c>
      <c r="F902" s="104" t="s">
        <v>2771</v>
      </c>
      <c r="G902" s="110"/>
      <c r="H902" s="930"/>
      <c r="I902" s="94" t="s">
        <v>147</v>
      </c>
      <c r="J902" s="96" t="s">
        <v>238</v>
      </c>
      <c r="K902" s="104" t="s">
        <v>2771</v>
      </c>
      <c r="L902" s="110"/>
      <c r="M902" s="933"/>
      <c r="N902" s="94" t="s">
        <v>147</v>
      </c>
      <c r="O902" s="96" t="s">
        <v>238</v>
      </c>
      <c r="P902" s="104" t="s">
        <v>2771</v>
      </c>
    </row>
    <row r="903" spans="1:16">
      <c r="A903" s="132"/>
      <c r="B903" s="135"/>
      <c r="C903" s="927"/>
      <c r="D903" s="94" t="s">
        <v>1568</v>
      </c>
      <c r="E903" s="114" t="s">
        <v>196</v>
      </c>
      <c r="F903" s="136" t="s">
        <v>2772</v>
      </c>
      <c r="G903" s="135"/>
      <c r="H903" s="930"/>
      <c r="I903" s="94" t="s">
        <v>1568</v>
      </c>
      <c r="J903" s="114" t="s">
        <v>196</v>
      </c>
      <c r="K903" s="136" t="s">
        <v>2772</v>
      </c>
      <c r="L903" s="135"/>
      <c r="M903" s="933"/>
      <c r="N903" s="94" t="s">
        <v>1568</v>
      </c>
      <c r="O903" s="114" t="s">
        <v>196</v>
      </c>
      <c r="P903" s="136" t="s">
        <v>2772</v>
      </c>
    </row>
    <row r="904" spans="1:16" ht="33">
      <c r="A904" s="132"/>
      <c r="B904" s="110"/>
      <c r="C904" s="927"/>
      <c r="D904" s="94" t="s">
        <v>136</v>
      </c>
      <c r="E904" s="96" t="s">
        <v>3608</v>
      </c>
      <c r="F904" s="93" t="s">
        <v>3653</v>
      </c>
      <c r="G904" s="110"/>
      <c r="H904" s="930"/>
      <c r="I904" s="94" t="s">
        <v>136</v>
      </c>
      <c r="J904" s="96" t="s">
        <v>3608</v>
      </c>
      <c r="K904" s="93" t="s">
        <v>3653</v>
      </c>
      <c r="L904" s="110"/>
      <c r="M904" s="933"/>
      <c r="N904" s="94" t="s">
        <v>3654</v>
      </c>
      <c r="O904" s="114" t="s">
        <v>3608</v>
      </c>
      <c r="P904" s="732" t="s">
        <v>3680</v>
      </c>
    </row>
    <row r="905" spans="1:16" ht="33">
      <c r="A905" s="132"/>
      <c r="B905" s="135"/>
      <c r="C905" s="927"/>
      <c r="D905" s="94" t="s">
        <v>3654</v>
      </c>
      <c r="E905" s="114" t="s">
        <v>3655</v>
      </c>
      <c r="F905" s="127" t="s">
        <v>3656</v>
      </c>
      <c r="G905" s="135"/>
      <c r="H905" s="930"/>
      <c r="I905" s="94" t="s">
        <v>3654</v>
      </c>
      <c r="J905" s="114" t="s">
        <v>3655</v>
      </c>
      <c r="K905" s="732" t="s">
        <v>3680</v>
      </c>
      <c r="L905" s="135"/>
      <c r="M905" s="933"/>
      <c r="N905" s="94"/>
      <c r="O905" s="114"/>
      <c r="P905" s="136"/>
    </row>
    <row r="906" spans="1:16">
      <c r="A906" s="132"/>
      <c r="B906" s="110"/>
      <c r="C906" s="927"/>
      <c r="D906" s="94"/>
      <c r="E906" s="96"/>
      <c r="F906" s="97"/>
      <c r="G906" s="110"/>
      <c r="H906" s="930"/>
      <c r="I906" s="94"/>
      <c r="J906" s="96"/>
      <c r="K906" s="97"/>
      <c r="L906" s="110"/>
      <c r="M906" s="933"/>
      <c r="N906" s="94"/>
      <c r="O906" s="96"/>
      <c r="P906" s="97"/>
    </row>
    <row r="907" spans="1:16">
      <c r="A907" s="132"/>
      <c r="B907" s="135"/>
      <c r="C907" s="927"/>
      <c r="D907" s="94"/>
      <c r="E907" s="96"/>
      <c r="F907" s="97"/>
      <c r="G907" s="135"/>
      <c r="H907" s="930"/>
      <c r="I907" s="94"/>
      <c r="J907" s="96"/>
      <c r="K907" s="97"/>
      <c r="L907" s="135"/>
      <c r="M907" s="933"/>
      <c r="N907" s="94"/>
      <c r="O907" s="96"/>
      <c r="P907" s="97"/>
    </row>
    <row r="908" spans="1:16" ht="17.25" thickBot="1">
      <c r="A908" s="132"/>
      <c r="B908" s="110"/>
      <c r="C908" s="940"/>
      <c r="D908" s="115"/>
      <c r="E908" s="116"/>
      <c r="F908" s="117"/>
      <c r="G908" s="110"/>
      <c r="H908" s="941"/>
      <c r="I908" s="115"/>
      <c r="J908" s="130"/>
      <c r="K908" s="104"/>
      <c r="L908" s="110"/>
      <c r="M908" s="939"/>
      <c r="N908" s="115"/>
      <c r="O908" s="130"/>
      <c r="P908" s="104"/>
    </row>
    <row r="909" spans="1:16">
      <c r="A909" s="132"/>
      <c r="B909" s="135"/>
      <c r="C909" s="926" t="s">
        <v>668</v>
      </c>
      <c r="D909" s="137" t="s">
        <v>150</v>
      </c>
      <c r="E909" s="138"/>
      <c r="F909" s="139" t="s">
        <v>151</v>
      </c>
      <c r="G909" s="135"/>
      <c r="H909" s="929" t="s">
        <v>149</v>
      </c>
      <c r="I909" s="137" t="s">
        <v>150</v>
      </c>
      <c r="J909" s="138"/>
      <c r="K909" s="139" t="s">
        <v>151</v>
      </c>
      <c r="L909" s="135"/>
      <c r="M909" s="932" t="s">
        <v>149</v>
      </c>
      <c r="N909" s="137" t="s">
        <v>150</v>
      </c>
      <c r="O909" s="138"/>
      <c r="P909" s="139" t="s">
        <v>151</v>
      </c>
    </row>
    <row r="910" spans="1:16">
      <c r="A910" s="132"/>
      <c r="B910" s="110"/>
      <c r="C910" s="927"/>
      <c r="D910" s="120"/>
      <c r="E910" s="121"/>
      <c r="F910" s="140"/>
      <c r="G910" s="110"/>
      <c r="H910" s="930"/>
      <c r="I910" s="94"/>
      <c r="J910" s="96"/>
      <c r="K910" s="97"/>
      <c r="L910" s="110"/>
      <c r="M910" s="933"/>
      <c r="N910" s="94"/>
      <c r="O910" s="96"/>
      <c r="P910" s="97"/>
    </row>
    <row r="911" spans="1:16">
      <c r="A911" s="132"/>
      <c r="B911" s="135"/>
      <c r="C911" s="927"/>
      <c r="D911" s="94"/>
      <c r="E911" s="96"/>
      <c r="F911" s="97"/>
      <c r="G911" s="135"/>
      <c r="H911" s="930"/>
      <c r="I911" s="94"/>
      <c r="J911" s="96"/>
      <c r="K911" s="97"/>
      <c r="L911" s="135"/>
      <c r="M911" s="933"/>
      <c r="N911" s="94"/>
      <c r="O911" s="96"/>
      <c r="P911" s="97"/>
    </row>
    <row r="912" spans="1:16">
      <c r="A912" s="132"/>
      <c r="B912" s="110"/>
      <c r="C912" s="927"/>
      <c r="D912" s="113"/>
      <c r="E912" s="114"/>
      <c r="F912" s="104"/>
      <c r="G912" s="110"/>
      <c r="H912" s="930"/>
      <c r="I912" s="113"/>
      <c r="J912" s="114"/>
      <c r="K912" s="104"/>
      <c r="L912" s="110"/>
      <c r="M912" s="933"/>
      <c r="N912" s="113"/>
      <c r="O912" s="114"/>
      <c r="P912" s="104"/>
    </row>
    <row r="913" spans="1:16">
      <c r="A913" s="935"/>
      <c r="B913" s="135"/>
      <c r="C913" s="927"/>
      <c r="D913" s="94"/>
      <c r="E913" s="96"/>
      <c r="F913" s="97"/>
      <c r="G913" s="135"/>
      <c r="H913" s="930"/>
      <c r="I913" s="94"/>
      <c r="J913" s="96"/>
      <c r="K913" s="97"/>
      <c r="L913" s="135"/>
      <c r="M913" s="933"/>
      <c r="N913" s="94"/>
      <c r="O913" s="96"/>
      <c r="P913" s="97"/>
    </row>
    <row r="914" spans="1:16">
      <c r="A914" s="935"/>
      <c r="B914" s="110"/>
      <c r="C914" s="927"/>
      <c r="D914" s="94"/>
      <c r="E914" s="96"/>
      <c r="F914" s="97"/>
      <c r="G914" s="110"/>
      <c r="H914" s="930"/>
      <c r="I914" s="94"/>
      <c r="J914" s="96"/>
      <c r="K914" s="97"/>
      <c r="L914" s="110"/>
      <c r="M914" s="933"/>
      <c r="N914" s="94"/>
      <c r="O914" s="96"/>
      <c r="P914" s="97"/>
    </row>
    <row r="915" spans="1:16">
      <c r="A915" s="935"/>
      <c r="B915" s="135"/>
      <c r="C915" s="927"/>
      <c r="D915" s="113"/>
      <c r="E915" s="114"/>
      <c r="F915" s="104"/>
      <c r="G915" s="135"/>
      <c r="H915" s="930"/>
      <c r="I915" s="113"/>
      <c r="J915" s="114"/>
      <c r="K915" s="104"/>
      <c r="L915" s="135"/>
      <c r="M915" s="933"/>
      <c r="N915" s="113"/>
      <c r="O915" s="114"/>
      <c r="P915" s="104"/>
    </row>
    <row r="916" spans="1:16" ht="17.25" thickBot="1">
      <c r="A916" s="936"/>
      <c r="B916" s="141"/>
      <c r="C916" s="928"/>
      <c r="D916" s="142"/>
      <c r="E916" s="143"/>
      <c r="F916" s="144"/>
      <c r="G916" s="141"/>
      <c r="H916" s="931"/>
      <c r="I916" s="142"/>
      <c r="J916" s="143"/>
      <c r="K916" s="144"/>
      <c r="L916" s="141"/>
      <c r="M916" s="934"/>
      <c r="N916" s="142"/>
      <c r="O916" s="143"/>
      <c r="P916" s="144"/>
    </row>
    <row r="917" spans="1:16" s="146" customFormat="1" ht="27" customHeight="1" thickTop="1" thickBot="1">
      <c r="A917" s="145"/>
      <c r="B917" s="937" t="s">
        <v>152</v>
      </c>
      <c r="C917" s="937"/>
      <c r="D917" s="937"/>
      <c r="E917" s="937"/>
      <c r="F917" s="937"/>
      <c r="G917" s="938" t="s">
        <v>153</v>
      </c>
      <c r="H917" s="938"/>
      <c r="I917" s="938"/>
      <c r="J917" s="938"/>
      <c r="K917" s="938"/>
      <c r="L917" s="938"/>
      <c r="M917" s="938"/>
      <c r="N917" s="919" t="s">
        <v>154</v>
      </c>
      <c r="O917" s="919"/>
      <c r="P917" s="919"/>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20">
        <f>A838</f>
        <v>46182</v>
      </c>
      <c r="B919" s="923" t="s">
        <v>669</v>
      </c>
      <c r="C919" s="160"/>
      <c r="D919" s="161"/>
      <c r="E919" s="162"/>
      <c r="F919" s="163"/>
      <c r="G919" s="164" t="s">
        <v>1477</v>
      </c>
      <c r="H919" s="165" t="s">
        <v>3638</v>
      </c>
      <c r="I919" s="166" t="s">
        <v>1893</v>
      </c>
      <c r="J919" s="166" t="s">
        <v>3497</v>
      </c>
      <c r="K919" s="167" t="s">
        <v>3639</v>
      </c>
      <c r="L919" s="168"/>
      <c r="M919" s="169"/>
      <c r="N919" s="170"/>
      <c r="O919" s="166"/>
      <c r="P919" s="171"/>
    </row>
    <row r="920" spans="1:16" s="172" customFormat="1">
      <c r="A920" s="921"/>
      <c r="B920" s="924"/>
      <c r="C920" s="173"/>
      <c r="D920" s="174"/>
      <c r="E920" s="175"/>
      <c r="F920" s="176"/>
      <c r="G920" s="173"/>
      <c r="H920" s="177"/>
      <c r="I920" s="175"/>
      <c r="J920" s="175"/>
      <c r="K920" s="178"/>
      <c r="L920" s="179"/>
      <c r="M920" s="180"/>
      <c r="N920" s="181"/>
      <c r="O920" s="175"/>
      <c r="P920" s="182"/>
    </row>
    <row r="921" spans="1:16" s="172" customFormat="1">
      <c r="A921" s="921"/>
      <c r="B921" s="924"/>
      <c r="C921" s="173"/>
      <c r="D921" s="174"/>
      <c r="E921" s="175"/>
      <c r="F921" s="176"/>
      <c r="G921" s="173"/>
      <c r="H921" s="183"/>
      <c r="I921" s="175"/>
      <c r="J921" s="175"/>
      <c r="K921" s="178"/>
      <c r="L921" s="184"/>
      <c r="M921" s="180"/>
      <c r="N921" s="181"/>
      <c r="O921" s="175"/>
      <c r="P921" s="182"/>
    </row>
    <row r="922" spans="1:16" s="172" customFormat="1">
      <c r="A922" s="921"/>
      <c r="B922" s="924"/>
      <c r="C922" s="173"/>
      <c r="D922" s="218"/>
      <c r="E922" s="175"/>
      <c r="F922" s="176"/>
      <c r="G922" s="173"/>
      <c r="H922" s="183"/>
      <c r="I922" s="175"/>
      <c r="J922" s="175"/>
      <c r="K922" s="187"/>
      <c r="L922" s="184"/>
      <c r="M922" s="180"/>
      <c r="N922" s="181"/>
      <c r="O922" s="175"/>
      <c r="P922" s="182"/>
    </row>
    <row r="923" spans="1:16" s="172" customFormat="1">
      <c r="A923" s="921"/>
      <c r="B923" s="924"/>
      <c r="C923" s="173"/>
      <c r="D923" s="185"/>
      <c r="E923" s="175"/>
      <c r="F923" s="182"/>
      <c r="G923" s="173"/>
      <c r="H923" s="186"/>
      <c r="I923" s="175"/>
      <c r="J923" s="175"/>
      <c r="K923" s="187"/>
      <c r="L923" s="184"/>
      <c r="M923" s="180"/>
      <c r="N923" s="181"/>
      <c r="O923" s="175"/>
      <c r="P923" s="182"/>
    </row>
    <row r="924" spans="1:16" s="172" customFormat="1">
      <c r="A924" s="921"/>
      <c r="B924" s="924"/>
      <c r="C924" s="173"/>
      <c r="D924" s="174"/>
      <c r="E924" s="175"/>
      <c r="F924" s="188"/>
      <c r="G924" s="198"/>
      <c r="H924" s="183"/>
      <c r="I924" s="191"/>
      <c r="J924" s="175"/>
      <c r="K924" s="178"/>
      <c r="L924" s="189"/>
      <c r="M924" s="190"/>
      <c r="N924" s="181"/>
      <c r="O924" s="175"/>
      <c r="P924" s="182"/>
    </row>
    <row r="925" spans="1:16" s="172" customFormat="1">
      <c r="A925" s="921"/>
      <c r="B925" s="924"/>
      <c r="C925" s="173"/>
      <c r="D925" s="174"/>
      <c r="E925" s="175"/>
      <c r="F925" s="182"/>
      <c r="G925" s="173"/>
      <c r="H925" s="183"/>
      <c r="I925" s="191"/>
      <c r="J925" s="175"/>
      <c r="K925" s="178"/>
      <c r="L925" s="184"/>
      <c r="M925" s="180"/>
      <c r="N925" s="181"/>
      <c r="O925" s="175"/>
      <c r="P925" s="182"/>
    </row>
    <row r="926" spans="1:16" s="172" customFormat="1">
      <c r="A926" s="921"/>
      <c r="B926" s="924"/>
      <c r="C926" s="173"/>
      <c r="D926" s="174"/>
      <c r="E926" s="175"/>
      <c r="F926" s="182"/>
      <c r="G926" s="219"/>
      <c r="H926" s="183"/>
      <c r="I926" s="175"/>
      <c r="J926" s="175"/>
      <c r="K926" s="178"/>
      <c r="L926" s="184"/>
      <c r="M926" s="180"/>
      <c r="N926" s="181"/>
      <c r="O926" s="175"/>
      <c r="P926" s="182"/>
    </row>
    <row r="927" spans="1:16" s="172" customFormat="1">
      <c r="A927" s="921"/>
      <c r="B927" s="924"/>
      <c r="C927" s="173"/>
      <c r="D927" s="174"/>
      <c r="E927" s="175"/>
      <c r="F927" s="188"/>
      <c r="G927" s="173"/>
      <c r="H927" s="183"/>
      <c r="I927" s="191"/>
      <c r="J927" s="175"/>
      <c r="K927" s="178"/>
      <c r="L927" s="184"/>
      <c r="M927" s="180"/>
      <c r="N927" s="181"/>
      <c r="O927" s="175"/>
      <c r="P927" s="182"/>
    </row>
    <row r="928" spans="1:16" s="172" customFormat="1">
      <c r="A928" s="921"/>
      <c r="B928" s="924"/>
      <c r="C928" s="173"/>
      <c r="D928" s="174"/>
      <c r="E928" s="175"/>
      <c r="F928" s="182"/>
      <c r="G928" s="173"/>
      <c r="H928" s="183"/>
      <c r="I928" s="191"/>
      <c r="J928" s="175"/>
      <c r="K928" s="178"/>
      <c r="L928" s="184"/>
      <c r="M928" s="180"/>
      <c r="N928" s="181"/>
      <c r="O928" s="175"/>
      <c r="P928" s="182"/>
    </row>
    <row r="929" spans="1:16" s="172" customFormat="1">
      <c r="A929" s="921"/>
      <c r="B929" s="924"/>
      <c r="C929" s="192"/>
      <c r="D929" s="193"/>
      <c r="E929" s="194"/>
      <c r="F929" s="195"/>
      <c r="G929" s="173"/>
      <c r="H929" s="177"/>
      <c r="I929" s="175"/>
      <c r="J929" s="175"/>
      <c r="K929" s="178"/>
      <c r="L929" s="184"/>
      <c r="M929" s="180"/>
      <c r="N929" s="196"/>
      <c r="O929" s="194"/>
      <c r="P929" s="195"/>
    </row>
    <row r="930" spans="1:16" s="172" customFormat="1">
      <c r="A930" s="921"/>
      <c r="B930" s="924"/>
      <c r="C930" s="192"/>
      <c r="D930" s="193"/>
      <c r="E930" s="194"/>
      <c r="F930" s="195"/>
      <c r="G930" s="198"/>
      <c r="H930" s="183"/>
      <c r="I930" s="191"/>
      <c r="J930" s="175"/>
      <c r="K930" s="178"/>
      <c r="L930" s="184"/>
      <c r="M930" s="180"/>
      <c r="N930" s="196"/>
      <c r="O930" s="194"/>
      <c r="P930" s="195"/>
    </row>
    <row r="931" spans="1:16" s="172" customFormat="1">
      <c r="A931" s="921"/>
      <c r="B931" s="924"/>
      <c r="C931" s="192"/>
      <c r="D931" s="193"/>
      <c r="E931" s="194"/>
      <c r="F931" s="195"/>
      <c r="G931" s="173"/>
      <c r="H931" s="199"/>
      <c r="I931" s="191"/>
      <c r="J931" s="200"/>
      <c r="K931" s="197"/>
      <c r="L931" s="184"/>
      <c r="M931" s="180"/>
      <c r="N931" s="196"/>
      <c r="O931" s="194"/>
      <c r="P931" s="195"/>
    </row>
    <row r="932" spans="1:16" s="172" customFormat="1">
      <c r="A932" s="921"/>
      <c r="B932" s="924"/>
      <c r="C932" s="192"/>
      <c r="D932" s="193"/>
      <c r="E932" s="194"/>
      <c r="F932" s="195"/>
      <c r="G932" s="173"/>
      <c r="H932" s="201"/>
      <c r="I932" s="175"/>
      <c r="J932" s="175"/>
      <c r="K932" s="178"/>
      <c r="L932" s="184"/>
      <c r="M932" s="180"/>
      <c r="N932" s="196"/>
      <c r="O932" s="194"/>
      <c r="P932" s="195"/>
    </row>
    <row r="933" spans="1:16" s="172" customFormat="1">
      <c r="A933" s="921"/>
      <c r="B933" s="924"/>
      <c r="C933" s="192"/>
      <c r="D933" s="193"/>
      <c r="E933" s="194"/>
      <c r="F933" s="195"/>
      <c r="G933" s="198"/>
      <c r="H933" s="183"/>
      <c r="I933" s="200"/>
      <c r="J933" s="200"/>
      <c r="K933" s="197"/>
      <c r="L933" s="184"/>
      <c r="M933" s="180"/>
      <c r="N933" s="196"/>
      <c r="O933" s="194"/>
      <c r="P933" s="195"/>
    </row>
    <row r="934" spans="1:16" s="172" customFormat="1">
      <c r="A934" s="921"/>
      <c r="B934" s="924"/>
      <c r="C934" s="192"/>
      <c r="D934" s="193"/>
      <c r="E934" s="194"/>
      <c r="F934" s="195"/>
      <c r="G934" s="173"/>
      <c r="H934" s="183"/>
      <c r="I934" s="200"/>
      <c r="J934" s="200"/>
      <c r="K934" s="197"/>
      <c r="L934" s="179"/>
      <c r="M934" s="180"/>
      <c r="N934" s="196"/>
      <c r="O934" s="194"/>
      <c r="P934" s="195"/>
    </row>
    <row r="935" spans="1:16" s="172" customFormat="1">
      <c r="A935" s="921"/>
      <c r="B935" s="924"/>
      <c r="C935" s="192"/>
      <c r="D935" s="193"/>
      <c r="E935" s="194"/>
      <c r="F935" s="195"/>
      <c r="G935" s="192"/>
      <c r="H935" s="201"/>
      <c r="I935" s="202"/>
      <c r="J935" s="202"/>
      <c r="K935" s="203"/>
      <c r="L935" s="204"/>
      <c r="M935" s="190"/>
      <c r="N935" s="196"/>
      <c r="O935" s="194"/>
      <c r="P935" s="195"/>
    </row>
    <row r="936" spans="1:16" s="172" customFormat="1">
      <c r="A936" s="921"/>
      <c r="B936" s="924"/>
      <c r="C936" s="192"/>
      <c r="D936" s="193"/>
      <c r="E936" s="194"/>
      <c r="F936" s="195"/>
      <c r="G936" s="192"/>
      <c r="H936" s="201"/>
      <c r="I936" s="202"/>
      <c r="J936" s="202"/>
      <c r="K936" s="203"/>
      <c r="L936" s="204"/>
      <c r="M936" s="190"/>
      <c r="N936" s="196"/>
      <c r="O936" s="194"/>
      <c r="P936" s="195"/>
    </row>
    <row r="937" spans="1:16" s="172" customFormat="1">
      <c r="A937" s="921"/>
      <c r="B937" s="924"/>
      <c r="C937" s="192"/>
      <c r="D937" s="193"/>
      <c r="E937" s="194"/>
      <c r="F937" s="195"/>
      <c r="G937" s="192"/>
      <c r="H937" s="201"/>
      <c r="I937" s="202"/>
      <c r="J937" s="202"/>
      <c r="K937" s="203"/>
      <c r="L937" s="204"/>
      <c r="M937" s="190"/>
      <c r="N937" s="196"/>
      <c r="O937" s="194"/>
      <c r="P937" s="195"/>
    </row>
    <row r="938" spans="1:16" s="172" customFormat="1" ht="17.25" thickBot="1">
      <c r="A938" s="922"/>
      <c r="B938" s="925"/>
      <c r="C938" s="205"/>
      <c r="D938" s="206"/>
      <c r="E938" s="207"/>
      <c r="F938" s="208"/>
      <c r="G938" s="209"/>
      <c r="H938" s="210"/>
      <c r="I938" s="211"/>
      <c r="J938" s="211"/>
      <c r="K938" s="212"/>
      <c r="L938" s="213"/>
      <c r="M938" s="214"/>
      <c r="N938" s="215"/>
      <c r="O938" s="207"/>
      <c r="P938" s="208"/>
    </row>
    <row r="939" spans="1:16" s="71" customFormat="1" ht="18" customHeight="1" thickTop="1" thickBot="1">
      <c r="A939" s="956">
        <f>A838+1</f>
        <v>46183</v>
      </c>
      <c r="B939" s="90" t="s">
        <v>162</v>
      </c>
      <c r="C939" s="926" t="s">
        <v>664</v>
      </c>
      <c r="D939" s="91" t="s">
        <v>114</v>
      </c>
      <c r="E939" s="92" t="s">
        <v>137</v>
      </c>
      <c r="F939" s="93" t="s">
        <v>3696</v>
      </c>
      <c r="G939" s="90" t="s">
        <v>162</v>
      </c>
      <c r="H939" s="930" t="s">
        <v>163</v>
      </c>
      <c r="I939" s="91" t="s">
        <v>114</v>
      </c>
      <c r="J939" s="92" t="s">
        <v>137</v>
      </c>
      <c r="K939" s="93" t="s">
        <v>3696</v>
      </c>
      <c r="L939" s="90" t="s">
        <v>162</v>
      </c>
      <c r="M939" s="933" t="s">
        <v>163</v>
      </c>
      <c r="N939" s="91" t="s">
        <v>114</v>
      </c>
      <c r="O939" s="92" t="s">
        <v>137</v>
      </c>
      <c r="P939" s="93" t="s">
        <v>3780</v>
      </c>
    </row>
    <row r="940" spans="1:16" ht="18" customHeight="1">
      <c r="A940" s="957"/>
      <c r="B940" s="958" t="s">
        <v>3697</v>
      </c>
      <c r="C940" s="927"/>
      <c r="D940" s="94" t="s">
        <v>1490</v>
      </c>
      <c r="E940" s="95" t="s">
        <v>195</v>
      </c>
      <c r="F940" s="93" t="s">
        <v>1065</v>
      </c>
      <c r="G940" s="958" t="s">
        <v>1475</v>
      </c>
      <c r="H940" s="930"/>
      <c r="I940" s="94" t="s">
        <v>1490</v>
      </c>
      <c r="J940" s="95" t="s">
        <v>195</v>
      </c>
      <c r="K940" s="93" t="s">
        <v>1065</v>
      </c>
      <c r="L940" s="958" t="s">
        <v>20</v>
      </c>
      <c r="M940" s="933"/>
      <c r="N940" s="94" t="s">
        <v>1490</v>
      </c>
      <c r="O940" s="95" t="s">
        <v>195</v>
      </c>
      <c r="P940" s="93" t="s">
        <v>1065</v>
      </c>
    </row>
    <row r="941" spans="1:16" ht="17.25" thickBot="1">
      <c r="A941" s="957"/>
      <c r="B941" s="959"/>
      <c r="C941" s="927"/>
      <c r="D941" s="94" t="s">
        <v>116</v>
      </c>
      <c r="E941" s="96" t="s">
        <v>146</v>
      </c>
      <c r="F941" s="98" t="s">
        <v>3702</v>
      </c>
      <c r="G941" s="959"/>
      <c r="H941" s="930"/>
      <c r="I941" s="94" t="s">
        <v>116</v>
      </c>
      <c r="J941" s="96" t="s">
        <v>146</v>
      </c>
      <c r="K941" s="98" t="s">
        <v>3702</v>
      </c>
      <c r="L941" s="959"/>
      <c r="M941" s="933"/>
      <c r="N941" s="94" t="s">
        <v>116</v>
      </c>
      <c r="O941" s="96" t="s">
        <v>146</v>
      </c>
      <c r="P941" s="98" t="s">
        <v>3702</v>
      </c>
    </row>
    <row r="942" spans="1:16" ht="17.25" thickBot="1">
      <c r="A942" s="957"/>
      <c r="B942" s="90" t="s">
        <v>167</v>
      </c>
      <c r="C942" s="927"/>
      <c r="D942" s="94" t="s">
        <v>165</v>
      </c>
      <c r="E942" s="96" t="s">
        <v>238</v>
      </c>
      <c r="F942" s="97" t="s">
        <v>1034</v>
      </c>
      <c r="G942" s="90" t="s">
        <v>167</v>
      </c>
      <c r="H942" s="930"/>
      <c r="I942" s="94" t="s">
        <v>165</v>
      </c>
      <c r="J942" s="96" t="s">
        <v>238</v>
      </c>
      <c r="K942" s="97" t="s">
        <v>3744</v>
      </c>
      <c r="L942" s="90" t="s">
        <v>167</v>
      </c>
      <c r="M942" s="933"/>
      <c r="N942" s="94" t="s">
        <v>165</v>
      </c>
      <c r="O942" s="96" t="s">
        <v>238</v>
      </c>
      <c r="P942" s="97" t="s">
        <v>3744</v>
      </c>
    </row>
    <row r="943" spans="1:16">
      <c r="A943" s="957"/>
      <c r="B943" s="955" t="s">
        <v>3698</v>
      </c>
      <c r="C943" s="927"/>
      <c r="D943" s="94" t="s">
        <v>120</v>
      </c>
      <c r="E943" s="96" t="s">
        <v>196</v>
      </c>
      <c r="F943" s="97" t="s">
        <v>3703</v>
      </c>
      <c r="G943" s="955" t="s">
        <v>3752</v>
      </c>
      <c r="H943" s="930"/>
      <c r="I943" s="94" t="s">
        <v>120</v>
      </c>
      <c r="J943" s="96" t="s">
        <v>196</v>
      </c>
      <c r="K943" s="112" t="s">
        <v>3736</v>
      </c>
      <c r="L943" s="955" t="s">
        <v>3758</v>
      </c>
      <c r="M943" s="933"/>
      <c r="N943" s="94" t="s">
        <v>120</v>
      </c>
      <c r="O943" s="96" t="s">
        <v>196</v>
      </c>
      <c r="P943" s="112" t="s">
        <v>3779</v>
      </c>
    </row>
    <row r="944" spans="1:16">
      <c r="A944" s="957"/>
      <c r="B944" s="948"/>
      <c r="C944" s="927"/>
      <c r="D944" s="94" t="s">
        <v>1613</v>
      </c>
      <c r="E944" s="96" t="s">
        <v>3644</v>
      </c>
      <c r="F944" s="97" t="s">
        <v>3722</v>
      </c>
      <c r="G944" s="948"/>
      <c r="H944" s="930"/>
      <c r="I944" s="94" t="s">
        <v>1613</v>
      </c>
      <c r="J944" s="96" t="s">
        <v>3644</v>
      </c>
      <c r="K944" s="97" t="s">
        <v>3712</v>
      </c>
      <c r="L944" s="948"/>
      <c r="M944" s="933"/>
      <c r="N944" s="94" t="s">
        <v>1613</v>
      </c>
      <c r="O944" s="96" t="s">
        <v>3644</v>
      </c>
      <c r="P944" s="97" t="s">
        <v>3712</v>
      </c>
    </row>
    <row r="945" spans="1:16">
      <c r="A945" s="957"/>
      <c r="B945" s="947"/>
      <c r="C945" s="927"/>
      <c r="D945" s="94"/>
      <c r="E945" s="96" t="s">
        <v>3705</v>
      </c>
      <c r="F945" s="97" t="s">
        <v>3712</v>
      </c>
      <c r="G945" s="947"/>
      <c r="H945" s="930"/>
      <c r="I945" s="94"/>
      <c r="J945" s="96" t="s">
        <v>3705</v>
      </c>
      <c r="K945" s="93" t="s">
        <v>3649</v>
      </c>
      <c r="L945" s="947"/>
      <c r="M945" s="933"/>
      <c r="N945" s="94"/>
      <c r="O945" s="96" t="s">
        <v>3705</v>
      </c>
      <c r="P945" s="93" t="s">
        <v>3649</v>
      </c>
    </row>
    <row r="946" spans="1:16">
      <c r="A946" s="957"/>
      <c r="B946" s="948"/>
      <c r="C946" s="927"/>
      <c r="D946" s="94"/>
      <c r="E946" s="96" t="s">
        <v>3706</v>
      </c>
      <c r="F946" s="93" t="s">
        <v>3649</v>
      </c>
      <c r="G946" s="948"/>
      <c r="H946" s="930"/>
      <c r="I946" s="94"/>
      <c r="J946" s="96" t="s">
        <v>3706</v>
      </c>
      <c r="K946" s="97" t="s">
        <v>3710</v>
      </c>
      <c r="L946" s="948"/>
      <c r="M946" s="933"/>
      <c r="N946" s="94"/>
      <c r="O946" s="96" t="s">
        <v>3706</v>
      </c>
      <c r="P946" s="97" t="s">
        <v>3710</v>
      </c>
    </row>
    <row r="947" spans="1:16">
      <c r="A947" s="957"/>
      <c r="B947" s="947"/>
      <c r="C947" s="927"/>
      <c r="D947" s="94"/>
      <c r="E947" s="96" t="s">
        <v>3708</v>
      </c>
      <c r="F947" s="97" t="s">
        <v>3710</v>
      </c>
      <c r="G947" s="947"/>
      <c r="H947" s="930"/>
      <c r="I947" s="94" t="s">
        <v>1662</v>
      </c>
      <c r="J947" s="96" t="s">
        <v>1663</v>
      </c>
      <c r="K947" s="99" t="s">
        <v>3351</v>
      </c>
      <c r="L947" s="947"/>
      <c r="M947" s="933"/>
      <c r="N947" s="94" t="s">
        <v>1662</v>
      </c>
      <c r="O947" s="96" t="s">
        <v>1663</v>
      </c>
      <c r="P947" s="99" t="s">
        <v>3351</v>
      </c>
    </row>
    <row r="948" spans="1:16" ht="17.25" thickBot="1">
      <c r="A948" s="957"/>
      <c r="B948" s="948"/>
      <c r="C948" s="927"/>
      <c r="D948" s="94" t="s">
        <v>1662</v>
      </c>
      <c r="E948" s="96" t="s">
        <v>1663</v>
      </c>
      <c r="F948" s="99" t="s">
        <v>3351</v>
      </c>
      <c r="G948" s="948"/>
      <c r="H948" s="930"/>
      <c r="I948" s="94"/>
      <c r="J948" s="96" t="s">
        <v>2800</v>
      </c>
      <c r="K948" s="733" t="s">
        <v>2688</v>
      </c>
      <c r="L948" s="948"/>
      <c r="M948" s="933"/>
      <c r="N948" s="94"/>
      <c r="O948" s="96" t="s">
        <v>2800</v>
      </c>
      <c r="P948" s="733" t="s">
        <v>2688</v>
      </c>
    </row>
    <row r="949" spans="1:16" ht="17.25" thickBot="1">
      <c r="A949" s="957"/>
      <c r="B949" s="100" t="s">
        <v>168</v>
      </c>
      <c r="C949" s="927"/>
      <c r="D949" s="94"/>
      <c r="E949" s="96" t="s">
        <v>2800</v>
      </c>
      <c r="F949" s="102" t="s">
        <v>2688</v>
      </c>
      <c r="G949" s="100" t="s">
        <v>168</v>
      </c>
      <c r="H949" s="930"/>
      <c r="I949" s="94"/>
      <c r="J949" s="96" t="s">
        <v>2802</v>
      </c>
      <c r="K949" s="99" t="s">
        <v>2690</v>
      </c>
      <c r="L949" s="100" t="s">
        <v>168</v>
      </c>
      <c r="M949" s="933"/>
      <c r="N949" s="94"/>
      <c r="O949" s="96" t="s">
        <v>2802</v>
      </c>
      <c r="P949" s="99" t="s">
        <v>2690</v>
      </c>
    </row>
    <row r="950" spans="1:16">
      <c r="A950" s="957"/>
      <c r="B950" s="949" t="s">
        <v>3700</v>
      </c>
      <c r="C950" s="927"/>
      <c r="D950" s="94"/>
      <c r="E950" s="96" t="s">
        <v>2802</v>
      </c>
      <c r="F950" s="99" t="s">
        <v>2690</v>
      </c>
      <c r="G950" s="949" t="s">
        <v>3753</v>
      </c>
      <c r="H950" s="930"/>
      <c r="I950" s="94" t="s">
        <v>147</v>
      </c>
      <c r="J950" s="96" t="s">
        <v>2686</v>
      </c>
      <c r="K950" s="99" t="s">
        <v>3738</v>
      </c>
      <c r="L950" s="949" t="s">
        <v>3769</v>
      </c>
      <c r="M950" s="933"/>
      <c r="N950" s="94" t="s">
        <v>147</v>
      </c>
      <c r="O950" s="96" t="s">
        <v>2686</v>
      </c>
      <c r="P950" s="99" t="s">
        <v>3771</v>
      </c>
    </row>
    <row r="951" spans="1:16">
      <c r="A951" s="957"/>
      <c r="B951" s="950"/>
      <c r="C951" s="927"/>
      <c r="D951" s="94" t="s">
        <v>147</v>
      </c>
      <c r="E951" s="96" t="s">
        <v>2686</v>
      </c>
      <c r="F951" s="99" t="s">
        <v>3713</v>
      </c>
      <c r="G951" s="950"/>
      <c r="H951" s="930"/>
      <c r="I951" s="94"/>
      <c r="J951" s="96" t="s">
        <v>2687</v>
      </c>
      <c r="K951" s="99" t="s">
        <v>3725</v>
      </c>
      <c r="L951" s="950"/>
      <c r="M951" s="933"/>
      <c r="N951" s="94"/>
      <c r="O951" s="96" t="s">
        <v>2687</v>
      </c>
      <c r="P951" s="99" t="s">
        <v>3772</v>
      </c>
    </row>
    <row r="952" spans="1:16" ht="17.25" thickBot="1">
      <c r="A952" s="957"/>
      <c r="B952" s="951"/>
      <c r="C952" s="927"/>
      <c r="D952" s="94"/>
      <c r="E952" s="96" t="s">
        <v>2687</v>
      </c>
      <c r="F952" s="99" t="s">
        <v>3714</v>
      </c>
      <c r="G952" s="951"/>
      <c r="H952" s="930"/>
      <c r="I952" s="94"/>
      <c r="J952" s="96" t="s">
        <v>2689</v>
      </c>
      <c r="K952" s="99" t="s">
        <v>3735</v>
      </c>
      <c r="L952" s="951"/>
      <c r="M952" s="933"/>
      <c r="N952" s="94"/>
      <c r="O952" s="96" t="s">
        <v>2689</v>
      </c>
      <c r="P952" s="99" t="s">
        <v>3735</v>
      </c>
    </row>
    <row r="953" spans="1:16" ht="17.25" thickBot="1">
      <c r="A953" s="957"/>
      <c r="B953" s="100" t="s">
        <v>123</v>
      </c>
      <c r="C953" s="927"/>
      <c r="D953" s="94"/>
      <c r="E953" s="96" t="s">
        <v>2689</v>
      </c>
      <c r="F953" s="99" t="s">
        <v>2694</v>
      </c>
      <c r="G953" s="100" t="s">
        <v>123</v>
      </c>
      <c r="H953" s="930"/>
      <c r="I953" s="94"/>
      <c r="J953" s="96" t="s">
        <v>2851</v>
      </c>
      <c r="K953" s="97" t="s">
        <v>3726</v>
      </c>
      <c r="L953" s="100" t="s">
        <v>123</v>
      </c>
      <c r="M953" s="933"/>
      <c r="N953" s="94"/>
      <c r="O953" s="96" t="s">
        <v>2851</v>
      </c>
      <c r="P953" s="97" t="s">
        <v>3773</v>
      </c>
    </row>
    <row r="954" spans="1:16">
      <c r="A954" s="957"/>
      <c r="B954" s="962" t="s">
        <v>3701</v>
      </c>
      <c r="C954" s="927"/>
      <c r="D954" s="94"/>
      <c r="E954" s="96" t="s">
        <v>2851</v>
      </c>
      <c r="F954" s="97" t="s">
        <v>3715</v>
      </c>
      <c r="G954" s="962" t="s">
        <v>3754</v>
      </c>
      <c r="H954" s="930"/>
      <c r="I954" s="94" t="s">
        <v>2698</v>
      </c>
      <c r="J954" s="96" t="s">
        <v>2691</v>
      </c>
      <c r="K954" s="97" t="s">
        <v>2700</v>
      </c>
      <c r="L954" s="962" t="s">
        <v>3770</v>
      </c>
      <c r="M954" s="933"/>
      <c r="N954" s="94" t="s">
        <v>2698</v>
      </c>
      <c r="O954" s="96" t="s">
        <v>2691</v>
      </c>
      <c r="P954" s="97" t="s">
        <v>2700</v>
      </c>
    </row>
    <row r="955" spans="1:16" ht="33">
      <c r="A955" s="957"/>
      <c r="B955" s="963"/>
      <c r="C955" s="927"/>
      <c r="D955" s="94"/>
      <c r="E955" s="96" t="s">
        <v>3296</v>
      </c>
      <c r="F955" s="97" t="s">
        <v>3723</v>
      </c>
      <c r="G955" s="963"/>
      <c r="H955" s="930"/>
      <c r="I955" s="94" t="s">
        <v>2701</v>
      </c>
      <c r="J955" s="96" t="s">
        <v>2699</v>
      </c>
      <c r="K955" s="97" t="s">
        <v>3575</v>
      </c>
      <c r="L955" s="963"/>
      <c r="M955" s="933"/>
      <c r="N955" s="94" t="s">
        <v>2701</v>
      </c>
      <c r="O955" s="96" t="s">
        <v>2699</v>
      </c>
      <c r="P955" s="97" t="s">
        <v>3575</v>
      </c>
    </row>
    <row r="956" spans="1:16" ht="17.25" thickBot="1">
      <c r="A956" s="957"/>
      <c r="B956" s="964"/>
      <c r="C956" s="927"/>
      <c r="D956" s="94" t="s">
        <v>2698</v>
      </c>
      <c r="E956" s="96" t="s">
        <v>2691</v>
      </c>
      <c r="F956" s="97" t="s">
        <v>2700</v>
      </c>
      <c r="G956" s="964"/>
      <c r="H956" s="930"/>
      <c r="I956" s="94"/>
      <c r="J956" s="96"/>
      <c r="K956" s="97"/>
      <c r="L956" s="964"/>
      <c r="M956" s="933"/>
      <c r="N956" s="94"/>
      <c r="O956" s="96"/>
      <c r="P956" s="97"/>
    </row>
    <row r="957" spans="1:16" ht="33">
      <c r="A957" s="957"/>
      <c r="B957" s="945" t="s">
        <v>124</v>
      </c>
      <c r="C957" s="927"/>
      <c r="D957" s="94" t="s">
        <v>2701</v>
      </c>
      <c r="E957" s="96" t="s">
        <v>2699</v>
      </c>
      <c r="F957" s="97" t="s">
        <v>3575</v>
      </c>
      <c r="G957" s="945" t="s">
        <v>124</v>
      </c>
      <c r="H957" s="930"/>
      <c r="I957" s="94"/>
      <c r="J957" s="96"/>
      <c r="K957" s="97"/>
      <c r="L957" s="945" t="s">
        <v>124</v>
      </c>
      <c r="M957" s="933"/>
      <c r="N957" s="94"/>
      <c r="O957" s="96"/>
      <c r="P957" s="97"/>
    </row>
    <row r="958" spans="1:16" ht="17.25" thickBot="1">
      <c r="A958" s="957"/>
      <c r="B958" s="946"/>
      <c r="C958" s="927"/>
      <c r="D958" s="94"/>
      <c r="E958" s="96"/>
      <c r="F958" s="97"/>
      <c r="G958" s="946"/>
      <c r="H958" s="930"/>
      <c r="I958" s="94"/>
      <c r="J958" s="96"/>
      <c r="K958" s="97"/>
      <c r="L958" s="946"/>
      <c r="M958" s="933"/>
      <c r="N958" s="94"/>
      <c r="O958" s="96"/>
      <c r="P958" s="93"/>
    </row>
    <row r="959" spans="1:16" ht="17.25" thickTop="1">
      <c r="A959" s="957"/>
      <c r="B959" s="960" t="s">
        <v>125</v>
      </c>
      <c r="C959" s="927"/>
      <c r="D959" s="94"/>
      <c r="E959" s="96"/>
      <c r="F959" s="93"/>
      <c r="G959" s="960" t="s">
        <v>125</v>
      </c>
      <c r="H959" s="930"/>
      <c r="I959" s="94"/>
      <c r="J959" s="96"/>
      <c r="K959" s="93"/>
      <c r="L959" s="960" t="s">
        <v>125</v>
      </c>
      <c r="M959" s="933"/>
      <c r="N959" s="94"/>
      <c r="O959" s="96"/>
      <c r="P959" s="97"/>
    </row>
    <row r="960" spans="1:16" ht="17.25" thickBot="1">
      <c r="A960" s="957"/>
      <c r="B960" s="943"/>
      <c r="C960" s="927"/>
      <c r="D960" s="94"/>
      <c r="E960" s="96"/>
      <c r="F960" s="93"/>
      <c r="G960" s="943"/>
      <c r="H960" s="930"/>
      <c r="I960" s="94"/>
      <c r="J960" s="96"/>
      <c r="K960" s="93"/>
      <c r="L960" s="943"/>
      <c r="M960" s="933"/>
      <c r="N960" s="94"/>
      <c r="O960" s="96"/>
      <c r="P960" s="101"/>
    </row>
    <row r="961" spans="1:16">
      <c r="A961" s="957"/>
      <c r="B961" s="953">
        <v>4</v>
      </c>
      <c r="C961" s="927"/>
      <c r="D961" s="94"/>
      <c r="E961" s="96"/>
      <c r="F961" s="97"/>
      <c r="G961" s="953">
        <v>5</v>
      </c>
      <c r="H961" s="930"/>
      <c r="I961" s="94"/>
      <c r="J961" s="96"/>
      <c r="K961" s="97"/>
      <c r="L961" s="953">
        <v>2</v>
      </c>
      <c r="M961" s="933"/>
      <c r="N961" s="94"/>
      <c r="O961" s="96"/>
      <c r="P961" s="103"/>
    </row>
    <row r="962" spans="1:16" ht="17.25" thickBot="1">
      <c r="A962" s="957"/>
      <c r="B962" s="961"/>
      <c r="C962" s="927"/>
      <c r="D962" s="94"/>
      <c r="E962" s="96"/>
      <c r="F962" s="97"/>
      <c r="G962" s="961"/>
      <c r="H962" s="930"/>
      <c r="I962" s="94"/>
      <c r="J962" s="96"/>
      <c r="K962" s="97"/>
      <c r="L962" s="961"/>
      <c r="M962" s="933"/>
      <c r="N962" s="94"/>
      <c r="O962" s="96"/>
      <c r="P962" s="104"/>
    </row>
    <row r="963" spans="1:16">
      <c r="A963" s="957"/>
      <c r="B963" s="942" t="s">
        <v>126</v>
      </c>
      <c r="C963" s="927"/>
      <c r="D963" s="94"/>
      <c r="E963" s="96"/>
      <c r="F963" s="93"/>
      <c r="G963" s="942" t="s">
        <v>126</v>
      </c>
      <c r="H963" s="930"/>
      <c r="I963" s="94"/>
      <c r="J963" s="96"/>
      <c r="K963" s="93"/>
      <c r="L963" s="942" t="s">
        <v>126</v>
      </c>
      <c r="M963" s="933"/>
      <c r="N963" s="94"/>
      <c r="O963" s="96"/>
      <c r="P963" s="99"/>
    </row>
    <row r="964" spans="1:16" ht="17.25" thickBot="1">
      <c r="A964" s="957"/>
      <c r="B964" s="943"/>
      <c r="C964" s="927"/>
      <c r="D964" s="94"/>
      <c r="E964" s="96"/>
      <c r="F964" s="101"/>
      <c r="G964" s="943"/>
      <c r="H964" s="930"/>
      <c r="I964" s="94"/>
      <c r="J964" s="96"/>
      <c r="K964" s="101"/>
      <c r="L964" s="943"/>
      <c r="M964" s="933"/>
      <c r="N964" s="94"/>
      <c r="O964" s="96"/>
      <c r="P964" s="104"/>
    </row>
    <row r="965" spans="1:16">
      <c r="A965" s="957"/>
      <c r="B965" s="953">
        <v>4</v>
      </c>
      <c r="C965" s="927"/>
      <c r="D965" s="94"/>
      <c r="E965" s="96"/>
      <c r="F965" s="102"/>
      <c r="G965" s="953">
        <v>5</v>
      </c>
      <c r="H965" s="930"/>
      <c r="I965" s="94"/>
      <c r="J965" s="96"/>
      <c r="K965" s="103"/>
      <c r="L965" s="953">
        <v>2</v>
      </c>
      <c r="M965" s="933"/>
      <c r="N965" s="94"/>
      <c r="O965" s="96"/>
      <c r="P965" s="93"/>
    </row>
    <row r="966" spans="1:16" ht="17.25" thickBot="1">
      <c r="A966" s="957"/>
      <c r="B966" s="954"/>
      <c r="C966" s="927"/>
      <c r="D966" s="94"/>
      <c r="E966" s="96"/>
      <c r="F966" s="99"/>
      <c r="G966" s="954"/>
      <c r="H966" s="930"/>
      <c r="I966" s="94"/>
      <c r="J966" s="96"/>
      <c r="K966" s="104"/>
      <c r="L966" s="954"/>
      <c r="M966" s="933"/>
      <c r="N966" s="94"/>
      <c r="O966" s="96"/>
      <c r="P966" s="97"/>
    </row>
    <row r="967" spans="1:16">
      <c r="A967" s="957"/>
      <c r="B967" s="952" t="s">
        <v>127</v>
      </c>
      <c r="C967" s="927"/>
      <c r="D967" s="94"/>
      <c r="E967" s="96"/>
      <c r="F967" s="103"/>
      <c r="G967" s="952" t="s">
        <v>127</v>
      </c>
      <c r="H967" s="930"/>
      <c r="I967" s="94"/>
      <c r="J967" s="96"/>
      <c r="K967" s="104"/>
      <c r="L967" s="952" t="s">
        <v>127</v>
      </c>
      <c r="M967" s="933"/>
      <c r="N967" s="94"/>
      <c r="O967" s="114"/>
      <c r="P967" s="97"/>
    </row>
    <row r="968" spans="1:16" ht="17.25" thickBot="1">
      <c r="A968" s="957"/>
      <c r="B968" s="943"/>
      <c r="C968" s="927"/>
      <c r="D968" s="94"/>
      <c r="E968" s="96"/>
      <c r="F968" s="104"/>
      <c r="G968" s="943"/>
      <c r="H968" s="930"/>
      <c r="I968" s="94"/>
      <c r="J968" s="96"/>
      <c r="K968" s="99"/>
      <c r="L968" s="943"/>
      <c r="M968" s="933"/>
      <c r="N968" s="113"/>
      <c r="O968" s="96"/>
      <c r="P968" s="112"/>
    </row>
    <row r="969" spans="1:16">
      <c r="A969" s="957"/>
      <c r="B969" s="953">
        <v>25</v>
      </c>
      <c r="C969" s="927"/>
      <c r="D969" s="94"/>
      <c r="E969" s="96"/>
      <c r="F969" s="104"/>
      <c r="G969" s="953">
        <v>17</v>
      </c>
      <c r="H969" s="930"/>
      <c r="I969" s="94"/>
      <c r="J969" s="96"/>
      <c r="K969" s="104"/>
      <c r="L969" s="953">
        <v>12</v>
      </c>
      <c r="M969" s="933"/>
      <c r="N969" s="113"/>
      <c r="O969" s="114"/>
      <c r="P969" s="97"/>
    </row>
    <row r="970" spans="1:16" ht="17.25" thickBot="1">
      <c r="A970" s="957"/>
      <c r="B970" s="954"/>
      <c r="C970" s="927"/>
      <c r="D970" s="94"/>
      <c r="E970" s="96"/>
      <c r="F970" s="99"/>
      <c r="G970" s="954"/>
      <c r="H970" s="930"/>
      <c r="I970" s="94"/>
      <c r="J970" s="96"/>
      <c r="K970" s="93"/>
      <c r="L970" s="954"/>
      <c r="M970" s="933"/>
      <c r="N970" s="94"/>
      <c r="O970" s="114"/>
      <c r="P970" s="104"/>
    </row>
    <row r="971" spans="1:16">
      <c r="A971" s="957"/>
      <c r="B971" s="952" t="s">
        <v>128</v>
      </c>
      <c r="C971" s="927"/>
      <c r="D971" s="94"/>
      <c r="E971" s="96"/>
      <c r="F971" s="104"/>
      <c r="G971" s="952" t="s">
        <v>128</v>
      </c>
      <c r="H971" s="930"/>
      <c r="I971" s="94"/>
      <c r="J971" s="96"/>
      <c r="K971" s="97"/>
      <c r="L971" s="952" t="s">
        <v>128</v>
      </c>
      <c r="M971" s="933"/>
      <c r="N971" s="94"/>
      <c r="O971" s="96"/>
      <c r="P971" s="97"/>
    </row>
    <row r="972" spans="1:16" ht="17.25" thickBot="1">
      <c r="A972" s="957"/>
      <c r="B972" s="943"/>
      <c r="C972" s="927"/>
      <c r="D972" s="94"/>
      <c r="E972" s="96"/>
      <c r="F972" s="93"/>
      <c r="G972" s="943"/>
      <c r="H972" s="930"/>
      <c r="I972" s="94"/>
      <c r="J972" s="114"/>
      <c r="K972" s="97"/>
      <c r="L972" s="943"/>
      <c r="M972" s="933"/>
      <c r="N972" s="113"/>
      <c r="O972" s="114"/>
      <c r="P972" s="97"/>
    </row>
    <row r="973" spans="1:16">
      <c r="A973" s="957"/>
      <c r="B973" s="953">
        <v>25</v>
      </c>
      <c r="C973" s="927"/>
      <c r="D973" s="94"/>
      <c r="E973" s="96"/>
      <c r="F973" s="97"/>
      <c r="G973" s="953">
        <v>17</v>
      </c>
      <c r="H973" s="930"/>
      <c r="I973" s="94"/>
      <c r="J973" s="96"/>
      <c r="K973" s="97"/>
      <c r="L973" s="953">
        <v>12</v>
      </c>
      <c r="M973" s="933"/>
      <c r="N973" s="113"/>
      <c r="O973" s="114"/>
      <c r="P973" s="97"/>
    </row>
    <row r="974" spans="1:16" ht="17.25" thickBot="1">
      <c r="A974" s="957"/>
      <c r="B974" s="954"/>
      <c r="C974" s="927"/>
      <c r="D974" s="94"/>
      <c r="E974" s="96"/>
      <c r="F974" s="93"/>
      <c r="G974" s="954"/>
      <c r="H974" s="930"/>
      <c r="I974" s="94"/>
      <c r="J974" s="114"/>
      <c r="K974" s="97"/>
      <c r="L974" s="954"/>
      <c r="M974" s="933"/>
      <c r="N974" s="94"/>
      <c r="O974" s="114"/>
      <c r="P974" s="97"/>
    </row>
    <row r="975" spans="1:16">
      <c r="A975" s="957"/>
      <c r="B975" s="942" t="s">
        <v>129</v>
      </c>
      <c r="C975" s="927"/>
      <c r="D975" s="94"/>
      <c r="E975" s="96"/>
      <c r="F975" s="93"/>
      <c r="G975" s="942" t="s">
        <v>129</v>
      </c>
      <c r="H975" s="930"/>
      <c r="I975" s="94"/>
      <c r="J975" s="114"/>
      <c r="K975" s="97"/>
      <c r="L975" s="942" t="s">
        <v>129</v>
      </c>
      <c r="M975" s="933"/>
      <c r="N975" s="113"/>
      <c r="O975" s="114"/>
      <c r="P975" s="97"/>
    </row>
    <row r="976" spans="1:16" ht="17.25" thickBot="1">
      <c r="A976" s="957"/>
      <c r="B976" s="943"/>
      <c r="C976" s="927"/>
      <c r="D976" s="94"/>
      <c r="E976" s="96"/>
      <c r="F976" s="93"/>
      <c r="G976" s="943"/>
      <c r="H976" s="930"/>
      <c r="I976" s="94"/>
      <c r="J976" s="114"/>
      <c r="K976" s="97"/>
      <c r="L976" s="943"/>
      <c r="M976" s="933"/>
      <c r="N976" s="94"/>
      <c r="O976" s="114"/>
      <c r="P976" s="97"/>
    </row>
    <row r="977" spans="1:16">
      <c r="A977" s="957"/>
      <c r="B977" s="106"/>
      <c r="C977" s="927"/>
      <c r="D977" s="94"/>
      <c r="E977" s="96"/>
      <c r="F977" s="97"/>
      <c r="G977" s="106" t="s">
        <v>3758</v>
      </c>
      <c r="H977" s="930"/>
      <c r="I977" s="94"/>
      <c r="J977" s="96"/>
      <c r="K977" s="112"/>
      <c r="L977" s="106" t="s">
        <v>3758</v>
      </c>
      <c r="M977" s="933"/>
      <c r="N977" s="113"/>
      <c r="O977" s="96"/>
      <c r="P977" s="112"/>
    </row>
    <row r="978" spans="1:16">
      <c r="A978" s="957"/>
      <c r="B978" s="107"/>
      <c r="C978" s="927"/>
      <c r="D978" s="94"/>
      <c r="E978" s="96"/>
      <c r="F978" s="93"/>
      <c r="G978" s="107"/>
      <c r="H978" s="930"/>
      <c r="I978" s="94"/>
      <c r="J978" s="96"/>
      <c r="K978" s="97"/>
      <c r="L978" s="107"/>
      <c r="M978" s="933"/>
      <c r="N978" s="113"/>
      <c r="O978" s="114"/>
      <c r="P978" s="97"/>
    </row>
    <row r="979" spans="1:16">
      <c r="A979" s="957"/>
      <c r="B979" s="109"/>
      <c r="C979" s="927"/>
      <c r="D979" s="94"/>
      <c r="E979" s="96"/>
      <c r="F979" s="93"/>
      <c r="G979" s="109"/>
      <c r="H979" s="930"/>
      <c r="I979" s="113"/>
      <c r="J979" s="114"/>
      <c r="K979" s="97"/>
      <c r="L979" s="109"/>
      <c r="M979" s="933"/>
      <c r="N979" s="113"/>
      <c r="O979" s="114"/>
      <c r="P979" s="104"/>
    </row>
    <row r="980" spans="1:16">
      <c r="A980" s="957"/>
      <c r="B980" s="110"/>
      <c r="C980" s="927"/>
      <c r="D980" s="94"/>
      <c r="E980" s="96"/>
      <c r="F980" s="93"/>
      <c r="G980" s="110"/>
      <c r="H980" s="930"/>
      <c r="I980" s="113"/>
      <c r="J980" s="114"/>
      <c r="K980" s="104"/>
      <c r="L980" s="110"/>
      <c r="M980" s="933"/>
      <c r="N980" s="111"/>
      <c r="O980" s="96"/>
      <c r="P980" s="97"/>
    </row>
    <row r="981" spans="1:16">
      <c r="A981" s="957"/>
      <c r="B981" s="109"/>
      <c r="C981" s="927"/>
      <c r="D981" s="111"/>
      <c r="E981" s="96"/>
      <c r="F981" s="97"/>
      <c r="G981" s="109"/>
      <c r="H981" s="930"/>
      <c r="I981" s="111"/>
      <c r="J981" s="96"/>
      <c r="K981" s="112"/>
      <c r="L981" s="109"/>
      <c r="M981" s="933"/>
      <c r="N981" s="94"/>
      <c r="O981" s="96"/>
      <c r="P981" s="112"/>
    </row>
    <row r="982" spans="1:16">
      <c r="A982" s="957"/>
      <c r="B982" s="110"/>
      <c r="C982" s="927"/>
      <c r="D982" s="94"/>
      <c r="E982" s="96"/>
      <c r="F982" s="108"/>
      <c r="G982" s="110"/>
      <c r="H982" s="930"/>
      <c r="I982" s="94"/>
      <c r="J982" s="96"/>
      <c r="K982" s="97"/>
      <c r="L982" s="110"/>
      <c r="M982" s="933"/>
      <c r="N982" s="113"/>
      <c r="O982" s="114"/>
      <c r="P982" s="97"/>
    </row>
    <row r="983" spans="1:16">
      <c r="A983" s="957"/>
      <c r="B983" s="109"/>
      <c r="C983" s="927"/>
      <c r="D983" s="94"/>
      <c r="E983" s="96"/>
      <c r="F983" s="97"/>
      <c r="G983" s="109"/>
      <c r="H983" s="930"/>
      <c r="I983" s="113"/>
      <c r="J983" s="114"/>
      <c r="K983" s="97"/>
      <c r="L983" s="109"/>
      <c r="M983" s="933"/>
      <c r="N983" s="113"/>
      <c r="O983" s="114"/>
      <c r="P983" s="97"/>
    </row>
    <row r="984" spans="1:16" ht="17.25" thickBot="1">
      <c r="A984" s="957"/>
      <c r="B984" s="110"/>
      <c r="C984" s="940"/>
      <c r="D984" s="115"/>
      <c r="E984" s="116"/>
      <c r="F984" s="117"/>
      <c r="G984" s="110"/>
      <c r="H984" s="930"/>
      <c r="I984" s="115"/>
      <c r="J984" s="116"/>
      <c r="K984" s="117"/>
      <c r="L984" s="110"/>
      <c r="M984" s="933"/>
      <c r="N984" s="115"/>
      <c r="O984" s="116"/>
      <c r="P984" s="117"/>
    </row>
    <row r="985" spans="1:16">
      <c r="A985" s="944" t="str">
        <f>TEXT(A939,"AAAA")</f>
        <v>星期三</v>
      </c>
      <c r="B985" s="109"/>
      <c r="C985" s="926" t="s">
        <v>665</v>
      </c>
      <c r="D985" s="118"/>
      <c r="E985" s="119" t="s">
        <v>137</v>
      </c>
      <c r="F985" s="97" t="s">
        <v>3380</v>
      </c>
      <c r="G985" s="109"/>
      <c r="H985" s="929" t="s">
        <v>130</v>
      </c>
      <c r="I985" s="118"/>
      <c r="J985" s="119" t="s">
        <v>137</v>
      </c>
      <c r="K985" s="97" t="s">
        <v>3732</v>
      </c>
      <c r="L985" s="109"/>
      <c r="M985" s="932" t="s">
        <v>130</v>
      </c>
      <c r="N985" s="118"/>
      <c r="O985" s="119" t="s">
        <v>137</v>
      </c>
      <c r="P985" s="97" t="s">
        <v>3380</v>
      </c>
    </row>
    <row r="986" spans="1:16">
      <c r="A986" s="944"/>
      <c r="B986" s="110"/>
      <c r="C986" s="927"/>
      <c r="D986" s="120"/>
      <c r="E986" s="96" t="s">
        <v>195</v>
      </c>
      <c r="F986" s="97" t="s">
        <v>3717</v>
      </c>
      <c r="G986" s="110"/>
      <c r="H986" s="930"/>
      <c r="I986" s="94"/>
      <c r="J986" s="96" t="s">
        <v>195</v>
      </c>
      <c r="K986" s="97" t="s">
        <v>3734</v>
      </c>
      <c r="L986" s="110"/>
      <c r="M986" s="933"/>
      <c r="N986" s="94"/>
      <c r="O986" s="96" t="s">
        <v>195</v>
      </c>
      <c r="P986" s="97" t="s">
        <v>3381</v>
      </c>
    </row>
    <row r="987" spans="1:16">
      <c r="A987" s="944"/>
      <c r="B987" s="109"/>
      <c r="C987" s="927"/>
      <c r="D987" s="120"/>
      <c r="E987" s="96" t="s">
        <v>146</v>
      </c>
      <c r="F987" s="97" t="s">
        <v>3718</v>
      </c>
      <c r="G987" s="109"/>
      <c r="H987" s="930"/>
      <c r="I987" s="94"/>
      <c r="J987" s="96" t="s">
        <v>146</v>
      </c>
      <c r="K987" s="97" t="s">
        <v>3727</v>
      </c>
      <c r="L987" s="109"/>
      <c r="M987" s="933"/>
      <c r="N987" s="94"/>
      <c r="O987" s="96" t="s">
        <v>146</v>
      </c>
      <c r="P987" s="97" t="s">
        <v>3774</v>
      </c>
    </row>
    <row r="988" spans="1:16">
      <c r="A988" s="944"/>
      <c r="B988" s="110"/>
      <c r="C988" s="927"/>
      <c r="D988" s="120"/>
      <c r="E988" s="96" t="s">
        <v>238</v>
      </c>
      <c r="F988" s="97" t="s">
        <v>3719</v>
      </c>
      <c r="G988" s="110"/>
      <c r="H988" s="930"/>
      <c r="I988" s="94"/>
      <c r="J988" s="96" t="s">
        <v>238</v>
      </c>
      <c r="K988" s="97" t="s">
        <v>3749</v>
      </c>
      <c r="L988" s="110"/>
      <c r="M988" s="933"/>
      <c r="N988" s="94"/>
      <c r="O988" s="96" t="s">
        <v>238</v>
      </c>
      <c r="P988" s="97" t="s">
        <v>3478</v>
      </c>
    </row>
    <row r="989" spans="1:16">
      <c r="A989" s="944"/>
      <c r="B989" s="109"/>
      <c r="C989" s="927"/>
      <c r="D989" s="120"/>
      <c r="E989" s="96" t="s">
        <v>196</v>
      </c>
      <c r="F989" s="97" t="s">
        <v>3720</v>
      </c>
      <c r="G989" s="109"/>
      <c r="H989" s="930"/>
      <c r="I989" s="94"/>
      <c r="J989" s="96" t="s">
        <v>196</v>
      </c>
      <c r="K989" s="97" t="s">
        <v>3729</v>
      </c>
      <c r="L989" s="109"/>
      <c r="M989" s="933"/>
      <c r="N989" s="94"/>
      <c r="O989" s="96" t="s">
        <v>196</v>
      </c>
      <c r="P989" s="97" t="s">
        <v>2760</v>
      </c>
    </row>
    <row r="990" spans="1:16">
      <c r="A990" s="944"/>
      <c r="B990" s="110"/>
      <c r="C990" s="927"/>
      <c r="D990" s="120"/>
      <c r="E990" s="96" t="s">
        <v>1567</v>
      </c>
      <c r="F990" s="97" t="s">
        <v>2707</v>
      </c>
      <c r="G990" s="110"/>
      <c r="H990" s="930"/>
      <c r="I990" s="94"/>
      <c r="J990" s="96" t="s">
        <v>1567</v>
      </c>
      <c r="K990" s="97" t="s">
        <v>2707</v>
      </c>
      <c r="L990" s="110"/>
      <c r="M990" s="933"/>
      <c r="N990" s="94"/>
      <c r="O990" s="96" t="s">
        <v>1567</v>
      </c>
      <c r="P990" s="97" t="s">
        <v>2707</v>
      </c>
    </row>
    <row r="991" spans="1:16">
      <c r="A991" s="944"/>
      <c r="B991" s="109"/>
      <c r="C991" s="927"/>
      <c r="D991" s="120"/>
      <c r="E991" s="96" t="s">
        <v>2685</v>
      </c>
      <c r="F991" s="97" t="s">
        <v>2761</v>
      </c>
      <c r="G991" s="109"/>
      <c r="H991" s="930"/>
      <c r="I991" s="94"/>
      <c r="J991" s="96" t="s">
        <v>2685</v>
      </c>
      <c r="K991" s="97" t="s">
        <v>2761</v>
      </c>
      <c r="L991" s="109"/>
      <c r="M991" s="933"/>
      <c r="N991" s="94"/>
      <c r="O991" s="96" t="s">
        <v>2685</v>
      </c>
      <c r="P991" s="97" t="s">
        <v>2761</v>
      </c>
    </row>
    <row r="992" spans="1:16">
      <c r="A992" s="944"/>
      <c r="B992" s="110"/>
      <c r="C992" s="927"/>
      <c r="D992" s="94"/>
      <c r="E992" s="96"/>
      <c r="F992" s="97"/>
      <c r="G992" s="110"/>
      <c r="H992" s="930"/>
      <c r="I992" s="94"/>
      <c r="J992" s="96"/>
      <c r="K992" s="97"/>
      <c r="L992" s="110"/>
      <c r="M992" s="933"/>
      <c r="N992" s="94"/>
      <c r="O992" s="96"/>
      <c r="P992" s="97"/>
    </row>
    <row r="993" spans="1:16">
      <c r="A993" s="944"/>
      <c r="B993" s="107"/>
      <c r="C993" s="927"/>
      <c r="D993" s="113"/>
      <c r="E993" s="114"/>
      <c r="F993" s="104"/>
      <c r="G993" s="107"/>
      <c r="H993" s="930"/>
      <c r="I993" s="113"/>
      <c r="J993" s="114"/>
      <c r="K993" s="97"/>
      <c r="L993" s="107"/>
      <c r="M993" s="933"/>
      <c r="N993" s="113"/>
      <c r="O993" s="114"/>
      <c r="P993" s="97"/>
    </row>
    <row r="994" spans="1:16" ht="17.25" thickBot="1">
      <c r="A994" s="944"/>
      <c r="B994" s="107"/>
      <c r="C994" s="940"/>
      <c r="D994" s="122" t="s">
        <v>132</v>
      </c>
      <c r="E994" s="123" t="s">
        <v>133</v>
      </c>
      <c r="F994" s="124"/>
      <c r="G994" s="107"/>
      <c r="H994" s="941"/>
      <c r="I994" s="122" t="s">
        <v>132</v>
      </c>
      <c r="J994" s="123" t="s">
        <v>133</v>
      </c>
      <c r="K994" s="97"/>
      <c r="L994" s="107"/>
      <c r="M994" s="939"/>
      <c r="N994" s="122" t="s">
        <v>132</v>
      </c>
      <c r="O994" s="123" t="s">
        <v>133</v>
      </c>
      <c r="P994" s="97"/>
    </row>
    <row r="995" spans="1:16">
      <c r="A995" s="105"/>
      <c r="B995" s="109"/>
      <c r="C995" s="926" t="s">
        <v>666</v>
      </c>
      <c r="D995" s="118"/>
      <c r="E995" s="119" t="s">
        <v>137</v>
      </c>
      <c r="F995" s="125" t="s">
        <v>2762</v>
      </c>
      <c r="G995" s="109"/>
      <c r="H995" s="929" t="s">
        <v>134</v>
      </c>
      <c r="I995" s="118"/>
      <c r="J995" s="119" t="s">
        <v>137</v>
      </c>
      <c r="K995" s="125" t="s">
        <v>2762</v>
      </c>
      <c r="L995" s="109"/>
      <c r="M995" s="932" t="s">
        <v>134</v>
      </c>
      <c r="N995" s="118"/>
      <c r="O995" s="119" t="s">
        <v>137</v>
      </c>
      <c r="P995" s="125" t="s">
        <v>2762</v>
      </c>
    </row>
    <row r="996" spans="1:16">
      <c r="A996" s="105"/>
      <c r="B996" s="110"/>
      <c r="C996" s="927"/>
      <c r="D996" s="94"/>
      <c r="E996" s="96" t="s">
        <v>195</v>
      </c>
      <c r="F996" s="97" t="s">
        <v>2763</v>
      </c>
      <c r="G996" s="110"/>
      <c r="H996" s="930"/>
      <c r="I996" s="94"/>
      <c r="J996" s="96" t="s">
        <v>195</v>
      </c>
      <c r="K996" s="97" t="s">
        <v>2763</v>
      </c>
      <c r="L996" s="110"/>
      <c r="M996" s="933"/>
      <c r="N996" s="94"/>
      <c r="O996" s="96" t="s">
        <v>195</v>
      </c>
      <c r="P996" s="97" t="s">
        <v>2763</v>
      </c>
    </row>
    <row r="997" spans="1:16">
      <c r="A997" s="105"/>
      <c r="B997" s="126"/>
      <c r="C997" s="927"/>
      <c r="D997" s="94"/>
      <c r="E997" s="96" t="s">
        <v>146</v>
      </c>
      <c r="F997" s="97" t="s">
        <v>3217</v>
      </c>
      <c r="G997" s="126"/>
      <c r="H997" s="930"/>
      <c r="I997" s="94"/>
      <c r="J997" s="96" t="s">
        <v>146</v>
      </c>
      <c r="K997" s="97" t="s">
        <v>3217</v>
      </c>
      <c r="L997" s="126"/>
      <c r="M997" s="933"/>
      <c r="N997" s="94"/>
      <c r="O997" s="96" t="s">
        <v>146</v>
      </c>
      <c r="P997" s="97" t="s">
        <v>3217</v>
      </c>
    </row>
    <row r="998" spans="1:16" ht="33">
      <c r="A998" s="105"/>
      <c r="B998" s="107"/>
      <c r="C998" s="927"/>
      <c r="D998" s="94"/>
      <c r="E998" s="96" t="s">
        <v>238</v>
      </c>
      <c r="F998" s="97" t="s">
        <v>3125</v>
      </c>
      <c r="G998" s="107"/>
      <c r="H998" s="930"/>
      <c r="I998" s="94"/>
      <c r="J998" s="96" t="s">
        <v>238</v>
      </c>
      <c r="K998" s="97" t="s">
        <v>3730</v>
      </c>
      <c r="L998" s="107"/>
      <c r="M998" s="933"/>
      <c r="N998" s="94"/>
      <c r="O998" s="96" t="s">
        <v>238</v>
      </c>
      <c r="P998" s="104" t="s">
        <v>3775</v>
      </c>
    </row>
    <row r="999" spans="1:16">
      <c r="A999" s="105"/>
      <c r="B999" s="109"/>
      <c r="C999" s="927"/>
      <c r="D999" s="94"/>
      <c r="E999" s="96" t="s">
        <v>196</v>
      </c>
      <c r="F999" s="97" t="s">
        <v>2766</v>
      </c>
      <c r="G999" s="109"/>
      <c r="H999" s="930"/>
      <c r="I999" s="94"/>
      <c r="J999" s="96" t="s">
        <v>196</v>
      </c>
      <c r="K999" s="97" t="s">
        <v>2766</v>
      </c>
      <c r="L999" s="109"/>
      <c r="M999" s="933"/>
      <c r="N999" s="94"/>
      <c r="O999" s="96" t="s">
        <v>196</v>
      </c>
      <c r="P999" s="97" t="s">
        <v>2766</v>
      </c>
    </row>
    <row r="1000" spans="1:16">
      <c r="A1000" s="105"/>
      <c r="B1000" s="110"/>
      <c r="C1000" s="927"/>
      <c r="D1000" s="94"/>
      <c r="E1000" s="96"/>
      <c r="F1000" s="127"/>
      <c r="G1000" s="110"/>
      <c r="H1000" s="930"/>
      <c r="I1000" s="94"/>
      <c r="J1000" s="96"/>
      <c r="K1000" s="127"/>
      <c r="L1000" s="110"/>
      <c r="M1000" s="933"/>
      <c r="N1000" s="94"/>
      <c r="O1000" s="96"/>
      <c r="P1000" s="127"/>
    </row>
    <row r="1001" spans="1:16">
      <c r="A1001" s="105"/>
      <c r="B1001" s="109"/>
      <c r="C1001" s="927"/>
      <c r="D1001" s="94"/>
      <c r="E1001" s="96"/>
      <c r="F1001" s="128"/>
      <c r="G1001" s="109"/>
      <c r="H1001" s="930"/>
      <c r="I1001" s="94"/>
      <c r="J1001" s="96"/>
      <c r="K1001" s="128"/>
      <c r="L1001" s="109"/>
      <c r="M1001" s="933"/>
      <c r="N1001" s="94"/>
      <c r="O1001" s="96"/>
      <c r="P1001" s="128"/>
    </row>
    <row r="1002" spans="1:16">
      <c r="A1002" s="105"/>
      <c r="B1002" s="110"/>
      <c r="C1002" s="927"/>
      <c r="D1002" s="217"/>
      <c r="E1002" s="114"/>
      <c r="F1002" s="216"/>
      <c r="G1002" s="110"/>
      <c r="H1002" s="930"/>
      <c r="I1002" s="113"/>
      <c r="J1002" s="114"/>
      <c r="K1002" s="216"/>
      <c r="L1002" s="110"/>
      <c r="M1002" s="933"/>
      <c r="N1002" s="113"/>
      <c r="O1002" s="114"/>
      <c r="P1002" s="216"/>
    </row>
    <row r="1003" spans="1:16">
      <c r="A1003" s="105"/>
      <c r="B1003" s="109"/>
      <c r="C1003" s="927"/>
      <c r="D1003" s="217"/>
      <c r="E1003" s="114"/>
      <c r="F1003" s="216"/>
      <c r="G1003" s="109"/>
      <c r="H1003" s="930"/>
      <c r="I1003" s="113"/>
      <c r="J1003" s="114"/>
      <c r="K1003" s="216"/>
      <c r="L1003" s="109"/>
      <c r="M1003" s="933"/>
      <c r="N1003" s="113"/>
      <c r="O1003" s="114"/>
      <c r="P1003" s="216"/>
    </row>
    <row r="1004" spans="1:16" ht="17.25" thickBot="1">
      <c r="A1004" s="105"/>
      <c r="B1004" s="110"/>
      <c r="C1004" s="940"/>
      <c r="D1004" s="129"/>
      <c r="E1004" s="130"/>
      <c r="F1004" s="104"/>
      <c r="G1004" s="110"/>
      <c r="H1004" s="941"/>
      <c r="I1004" s="113"/>
      <c r="J1004" s="130"/>
      <c r="K1004" s="104"/>
      <c r="L1004" s="110"/>
      <c r="M1004" s="939"/>
      <c r="N1004" s="113"/>
      <c r="O1004" s="131"/>
      <c r="P1004" s="127"/>
    </row>
    <row r="1005" spans="1:16">
      <c r="A1005" s="132"/>
      <c r="B1005" s="109"/>
      <c r="C1005" s="926" t="s">
        <v>667</v>
      </c>
      <c r="D1005" s="118" t="s">
        <v>136</v>
      </c>
      <c r="E1005" s="133" t="s">
        <v>137</v>
      </c>
      <c r="F1005" s="125" t="s">
        <v>3721</v>
      </c>
      <c r="G1005" s="109"/>
      <c r="H1005" s="929" t="s">
        <v>135</v>
      </c>
      <c r="I1005" s="118" t="s">
        <v>136</v>
      </c>
      <c r="J1005" s="133" t="s">
        <v>137</v>
      </c>
      <c r="K1005" s="125" t="s">
        <v>3757</v>
      </c>
      <c r="L1005" s="109"/>
      <c r="M1005" s="932" t="s">
        <v>135</v>
      </c>
      <c r="N1005" s="118" t="s">
        <v>136</v>
      </c>
      <c r="O1005" s="133" t="s">
        <v>137</v>
      </c>
      <c r="P1005" s="125" t="s">
        <v>3778</v>
      </c>
    </row>
    <row r="1006" spans="1:16">
      <c r="A1006" s="132"/>
      <c r="B1006" s="110"/>
      <c r="C1006" s="927"/>
      <c r="D1006" s="94" t="s">
        <v>141</v>
      </c>
      <c r="E1006" s="96" t="s">
        <v>195</v>
      </c>
      <c r="F1006" s="134" t="s">
        <v>3716</v>
      </c>
      <c r="G1006" s="110"/>
      <c r="H1006" s="930"/>
      <c r="I1006" s="94" t="s">
        <v>141</v>
      </c>
      <c r="J1006" s="96" t="s">
        <v>195</v>
      </c>
      <c r="K1006" s="134" t="s">
        <v>3716</v>
      </c>
      <c r="L1006" s="110"/>
      <c r="M1006" s="933"/>
      <c r="N1006" s="94" t="s">
        <v>141</v>
      </c>
      <c r="O1006" s="96" t="s">
        <v>195</v>
      </c>
      <c r="P1006" s="134" t="s">
        <v>3593</v>
      </c>
    </row>
    <row r="1007" spans="1:16">
      <c r="A1007" s="132"/>
      <c r="B1007" s="135"/>
      <c r="C1007" s="927"/>
      <c r="D1007" s="94" t="s">
        <v>145</v>
      </c>
      <c r="E1007" s="96" t="s">
        <v>146</v>
      </c>
      <c r="F1007" s="97" t="s">
        <v>2770</v>
      </c>
      <c r="G1007" s="135"/>
      <c r="H1007" s="930"/>
      <c r="I1007" s="94" t="s">
        <v>145</v>
      </c>
      <c r="J1007" s="96" t="s">
        <v>146</v>
      </c>
      <c r="K1007" s="97" t="s">
        <v>2770</v>
      </c>
      <c r="L1007" s="135"/>
      <c r="M1007" s="933"/>
      <c r="N1007" s="94" t="s">
        <v>145</v>
      </c>
      <c r="O1007" s="96" t="s">
        <v>146</v>
      </c>
      <c r="P1007" s="97" t="s">
        <v>2770</v>
      </c>
    </row>
    <row r="1008" spans="1:16">
      <c r="A1008" s="132"/>
      <c r="B1008" s="110"/>
      <c r="C1008" s="927"/>
      <c r="D1008" s="94" t="s">
        <v>147</v>
      </c>
      <c r="E1008" s="96" t="s">
        <v>238</v>
      </c>
      <c r="F1008" s="104" t="s">
        <v>2771</v>
      </c>
      <c r="G1008" s="110"/>
      <c r="H1008" s="930"/>
      <c r="I1008" s="94" t="s">
        <v>147</v>
      </c>
      <c r="J1008" s="96" t="s">
        <v>238</v>
      </c>
      <c r="K1008" s="104" t="s">
        <v>2771</v>
      </c>
      <c r="L1008" s="110"/>
      <c r="M1008" s="933"/>
      <c r="N1008" s="94" t="s">
        <v>147</v>
      </c>
      <c r="O1008" s="96" t="s">
        <v>238</v>
      </c>
      <c r="P1008" s="104" t="s">
        <v>2771</v>
      </c>
    </row>
    <row r="1009" spans="1:16">
      <c r="A1009" s="132"/>
      <c r="B1009" s="135"/>
      <c r="C1009" s="927"/>
      <c r="D1009" s="94" t="s">
        <v>1568</v>
      </c>
      <c r="E1009" s="114" t="s">
        <v>196</v>
      </c>
      <c r="F1009" s="136" t="s">
        <v>2772</v>
      </c>
      <c r="G1009" s="135"/>
      <c r="H1009" s="930"/>
      <c r="I1009" s="94" t="s">
        <v>1568</v>
      </c>
      <c r="J1009" s="114" t="s">
        <v>196</v>
      </c>
      <c r="K1009" s="136" t="s">
        <v>2772</v>
      </c>
      <c r="L1009" s="135"/>
      <c r="M1009" s="933"/>
      <c r="N1009" s="94" t="s">
        <v>1568</v>
      </c>
      <c r="O1009" s="114" t="s">
        <v>196</v>
      </c>
      <c r="P1009" s="136" t="s">
        <v>2772</v>
      </c>
    </row>
    <row r="1010" spans="1:16" ht="33">
      <c r="A1010" s="132"/>
      <c r="B1010" s="110"/>
      <c r="C1010" s="927"/>
      <c r="D1010" s="94" t="s">
        <v>3654</v>
      </c>
      <c r="E1010" s="96" t="s">
        <v>1567</v>
      </c>
      <c r="F1010" s="97" t="s">
        <v>3679</v>
      </c>
      <c r="G1010" s="110"/>
      <c r="H1010" s="930"/>
      <c r="I1010" s="94" t="s">
        <v>3654</v>
      </c>
      <c r="J1010" s="96" t="s">
        <v>1567</v>
      </c>
      <c r="K1010" s="97" t="s">
        <v>3751</v>
      </c>
      <c r="L1010" s="110"/>
      <c r="M1010" s="933"/>
      <c r="N1010" s="94" t="s">
        <v>3654</v>
      </c>
      <c r="O1010" s="114" t="s">
        <v>1896</v>
      </c>
      <c r="P1010" s="97" t="s">
        <v>3751</v>
      </c>
    </row>
    <row r="1011" spans="1:16">
      <c r="A1011" s="132"/>
      <c r="B1011" s="135"/>
      <c r="C1011" s="927"/>
      <c r="D1011" s="94"/>
      <c r="E1011" s="114"/>
      <c r="F1011" s="136"/>
      <c r="G1011" s="135"/>
      <c r="H1011" s="930"/>
      <c r="I1011" s="94"/>
      <c r="J1011" s="114"/>
      <c r="K1011" s="136"/>
      <c r="L1011" s="135"/>
      <c r="M1011" s="933"/>
      <c r="N1011" s="94"/>
      <c r="O1011" s="114"/>
      <c r="P1011" s="136"/>
    </row>
    <row r="1012" spans="1:16">
      <c r="A1012" s="132"/>
      <c r="B1012" s="110"/>
      <c r="C1012" s="927"/>
      <c r="D1012" s="94"/>
      <c r="E1012" s="96"/>
      <c r="F1012" s="97"/>
      <c r="G1012" s="110"/>
      <c r="H1012" s="930"/>
      <c r="I1012" s="94"/>
      <c r="J1012" s="96"/>
      <c r="K1012" s="97"/>
      <c r="L1012" s="110"/>
      <c r="M1012" s="933"/>
      <c r="N1012" s="94"/>
      <c r="O1012" s="96"/>
      <c r="P1012" s="97"/>
    </row>
    <row r="1013" spans="1:16">
      <c r="A1013" s="132"/>
      <c r="B1013" s="135"/>
      <c r="C1013" s="927"/>
      <c r="D1013" s="94"/>
      <c r="E1013" s="96"/>
      <c r="F1013" s="97"/>
      <c r="G1013" s="135"/>
      <c r="H1013" s="930"/>
      <c r="I1013" s="94"/>
      <c r="J1013" s="96"/>
      <c r="K1013" s="97"/>
      <c r="L1013" s="135"/>
      <c r="M1013" s="933"/>
      <c r="N1013" s="94"/>
      <c r="O1013" s="96"/>
      <c r="P1013" s="97"/>
    </row>
    <row r="1014" spans="1:16" ht="17.25" thickBot="1">
      <c r="A1014" s="132"/>
      <c r="B1014" s="110"/>
      <c r="C1014" s="940"/>
      <c r="D1014" s="115"/>
      <c r="E1014" s="116"/>
      <c r="F1014" s="117"/>
      <c r="G1014" s="110"/>
      <c r="H1014" s="941"/>
      <c r="I1014" s="115"/>
      <c r="J1014" s="130"/>
      <c r="K1014" s="104"/>
      <c r="L1014" s="110"/>
      <c r="M1014" s="939"/>
      <c r="N1014" s="115"/>
      <c r="O1014" s="130"/>
      <c r="P1014" s="104"/>
    </row>
    <row r="1015" spans="1:16">
      <c r="A1015" s="132"/>
      <c r="B1015" s="135"/>
      <c r="C1015" s="926" t="s">
        <v>668</v>
      </c>
      <c r="D1015" s="137" t="s">
        <v>150</v>
      </c>
      <c r="E1015" s="138"/>
      <c r="F1015" s="139" t="s">
        <v>151</v>
      </c>
      <c r="G1015" s="135"/>
      <c r="H1015" s="929" t="s">
        <v>149</v>
      </c>
      <c r="I1015" s="137" t="s">
        <v>150</v>
      </c>
      <c r="J1015" s="138"/>
      <c r="K1015" s="139" t="s">
        <v>151</v>
      </c>
      <c r="L1015" s="135"/>
      <c r="M1015" s="932" t="s">
        <v>149</v>
      </c>
      <c r="N1015" s="137" t="s">
        <v>150</v>
      </c>
      <c r="O1015" s="138"/>
      <c r="P1015" s="139" t="s">
        <v>151</v>
      </c>
    </row>
    <row r="1016" spans="1:16">
      <c r="A1016" s="132"/>
      <c r="B1016" s="110"/>
      <c r="C1016" s="927"/>
      <c r="D1016" s="120"/>
      <c r="E1016" s="121"/>
      <c r="F1016" s="140"/>
      <c r="G1016" s="110"/>
      <c r="H1016" s="930"/>
      <c r="I1016" s="94"/>
      <c r="J1016" s="96"/>
      <c r="K1016" s="97"/>
      <c r="L1016" s="110"/>
      <c r="M1016" s="933"/>
      <c r="N1016" s="94"/>
      <c r="O1016" s="96"/>
      <c r="P1016" s="97"/>
    </row>
    <row r="1017" spans="1:16">
      <c r="A1017" s="132"/>
      <c r="B1017" s="135"/>
      <c r="C1017" s="927"/>
      <c r="D1017" s="94"/>
      <c r="E1017" s="96"/>
      <c r="F1017" s="97"/>
      <c r="G1017" s="135"/>
      <c r="H1017" s="930"/>
      <c r="I1017" s="94"/>
      <c r="J1017" s="96"/>
      <c r="K1017" s="97"/>
      <c r="L1017" s="135"/>
      <c r="M1017" s="933"/>
      <c r="N1017" s="94"/>
      <c r="O1017" s="96"/>
      <c r="P1017" s="97"/>
    </row>
    <row r="1018" spans="1:16">
      <c r="A1018" s="132"/>
      <c r="B1018" s="110"/>
      <c r="C1018" s="927"/>
      <c r="D1018" s="113"/>
      <c r="E1018" s="114"/>
      <c r="F1018" s="104"/>
      <c r="G1018" s="110"/>
      <c r="H1018" s="930"/>
      <c r="I1018" s="113"/>
      <c r="J1018" s="114"/>
      <c r="K1018" s="104"/>
      <c r="L1018" s="110"/>
      <c r="M1018" s="933"/>
      <c r="N1018" s="113"/>
      <c r="O1018" s="114"/>
      <c r="P1018" s="104"/>
    </row>
    <row r="1019" spans="1:16">
      <c r="A1019" s="935"/>
      <c r="B1019" s="135"/>
      <c r="C1019" s="927"/>
      <c r="D1019" s="94"/>
      <c r="E1019" s="96"/>
      <c r="F1019" s="97"/>
      <c r="G1019" s="135"/>
      <c r="H1019" s="930"/>
      <c r="I1019" s="94"/>
      <c r="J1019" s="96"/>
      <c r="K1019" s="97"/>
      <c r="L1019" s="135"/>
      <c r="M1019" s="933"/>
      <c r="N1019" s="94"/>
      <c r="O1019" s="96"/>
      <c r="P1019" s="97"/>
    </row>
    <row r="1020" spans="1:16">
      <c r="A1020" s="935"/>
      <c r="B1020" s="110"/>
      <c r="C1020" s="927"/>
      <c r="D1020" s="94"/>
      <c r="E1020" s="96"/>
      <c r="F1020" s="97"/>
      <c r="G1020" s="110"/>
      <c r="H1020" s="930"/>
      <c r="I1020" s="94"/>
      <c r="J1020" s="96"/>
      <c r="K1020" s="97"/>
      <c r="L1020" s="110"/>
      <c r="M1020" s="933"/>
      <c r="N1020" s="94"/>
      <c r="O1020" s="96"/>
      <c r="P1020" s="97"/>
    </row>
    <row r="1021" spans="1:16">
      <c r="A1021" s="935"/>
      <c r="B1021" s="135"/>
      <c r="C1021" s="927"/>
      <c r="D1021" s="113"/>
      <c r="E1021" s="114"/>
      <c r="F1021" s="104"/>
      <c r="G1021" s="135"/>
      <c r="H1021" s="930"/>
      <c r="I1021" s="113"/>
      <c r="J1021" s="114"/>
      <c r="K1021" s="104"/>
      <c r="L1021" s="135"/>
      <c r="M1021" s="933"/>
      <c r="N1021" s="113"/>
      <c r="O1021" s="114"/>
      <c r="P1021" s="104"/>
    </row>
    <row r="1022" spans="1:16" ht="17.25" thickBot="1">
      <c r="A1022" s="936"/>
      <c r="B1022" s="141"/>
      <c r="C1022" s="928"/>
      <c r="D1022" s="142"/>
      <c r="E1022" s="143"/>
      <c r="F1022" s="144"/>
      <c r="G1022" s="141"/>
      <c r="H1022" s="931"/>
      <c r="I1022" s="142"/>
      <c r="J1022" s="143"/>
      <c r="K1022" s="144"/>
      <c r="L1022" s="141"/>
      <c r="M1022" s="934"/>
      <c r="N1022" s="142"/>
      <c r="O1022" s="143"/>
      <c r="P1022" s="144"/>
    </row>
    <row r="1023" spans="1:16" s="146" customFormat="1" ht="27" customHeight="1" thickTop="1" thickBot="1">
      <c r="A1023" s="145"/>
      <c r="B1023" s="937" t="s">
        <v>152</v>
      </c>
      <c r="C1023" s="937"/>
      <c r="D1023" s="937"/>
      <c r="E1023" s="937"/>
      <c r="F1023" s="937"/>
      <c r="G1023" s="938" t="s">
        <v>153</v>
      </c>
      <c r="H1023" s="938"/>
      <c r="I1023" s="938"/>
      <c r="J1023" s="938"/>
      <c r="K1023" s="938"/>
      <c r="L1023" s="938"/>
      <c r="M1023" s="938"/>
      <c r="N1023" s="919" t="s">
        <v>154</v>
      </c>
      <c r="O1023" s="919"/>
      <c r="P1023" s="919"/>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20">
        <f>A939</f>
        <v>46183</v>
      </c>
      <c r="B1025" s="923" t="s">
        <v>669</v>
      </c>
      <c r="C1025" s="160" t="s">
        <v>850</v>
      </c>
      <c r="D1025" s="161" t="s">
        <v>977</v>
      </c>
      <c r="E1025" s="162" t="s">
        <v>137</v>
      </c>
      <c r="F1025" s="163" t="s">
        <v>1691</v>
      </c>
      <c r="G1025" s="164"/>
      <c r="H1025" s="165"/>
      <c r="I1025" s="166"/>
      <c r="J1025" s="166"/>
      <c r="K1025" s="167"/>
      <c r="L1025" s="168"/>
      <c r="M1025" s="169"/>
      <c r="N1025" s="170"/>
      <c r="O1025" s="166"/>
      <c r="P1025" s="171"/>
    </row>
    <row r="1026" spans="1:16" s="172" customFormat="1">
      <c r="A1026" s="921"/>
      <c r="B1026" s="924"/>
      <c r="C1026" s="173"/>
      <c r="D1026" s="174"/>
      <c r="E1026" s="175"/>
      <c r="F1026" s="176"/>
      <c r="G1026" s="173"/>
      <c r="H1026" s="177"/>
      <c r="I1026" s="175"/>
      <c r="J1026" s="175"/>
      <c r="K1026" s="178"/>
      <c r="L1026" s="179"/>
      <c r="M1026" s="180"/>
      <c r="N1026" s="181"/>
      <c r="O1026" s="175"/>
      <c r="P1026" s="182"/>
    </row>
    <row r="1027" spans="1:16" s="172" customFormat="1">
      <c r="A1027" s="921"/>
      <c r="B1027" s="924"/>
      <c r="C1027" s="173"/>
      <c r="D1027" s="174"/>
      <c r="E1027" s="175"/>
      <c r="F1027" s="176"/>
      <c r="G1027" s="173"/>
      <c r="H1027" s="183"/>
      <c r="I1027" s="175"/>
      <c r="J1027" s="175"/>
      <c r="K1027" s="178"/>
      <c r="L1027" s="184"/>
      <c r="M1027" s="180"/>
      <c r="N1027" s="181"/>
      <c r="O1027" s="175"/>
      <c r="P1027" s="182"/>
    </row>
    <row r="1028" spans="1:16" s="172" customFormat="1">
      <c r="A1028" s="921"/>
      <c r="B1028" s="924"/>
      <c r="C1028" s="173"/>
      <c r="D1028" s="218"/>
      <c r="E1028" s="175"/>
      <c r="F1028" s="176"/>
      <c r="G1028" s="173"/>
      <c r="H1028" s="183"/>
      <c r="I1028" s="175"/>
      <c r="J1028" s="175"/>
      <c r="K1028" s="187"/>
      <c r="L1028" s="184"/>
      <c r="M1028" s="180"/>
      <c r="N1028" s="181"/>
      <c r="O1028" s="175"/>
      <c r="P1028" s="182"/>
    </row>
    <row r="1029" spans="1:16" s="172" customFormat="1">
      <c r="A1029" s="921"/>
      <c r="B1029" s="924"/>
      <c r="C1029" s="173"/>
      <c r="D1029" s="185"/>
      <c r="E1029" s="175"/>
      <c r="F1029" s="182"/>
      <c r="G1029" s="173"/>
      <c r="H1029" s="186"/>
      <c r="I1029" s="175"/>
      <c r="J1029" s="175"/>
      <c r="K1029" s="187"/>
      <c r="L1029" s="184"/>
      <c r="M1029" s="180"/>
      <c r="N1029" s="181"/>
      <c r="O1029" s="175"/>
      <c r="P1029" s="182"/>
    </row>
    <row r="1030" spans="1:16" s="172" customFormat="1">
      <c r="A1030" s="921"/>
      <c r="B1030" s="924"/>
      <c r="C1030" s="173"/>
      <c r="D1030" s="174"/>
      <c r="E1030" s="175"/>
      <c r="F1030" s="188"/>
      <c r="G1030" s="198"/>
      <c r="H1030" s="183"/>
      <c r="I1030" s="191"/>
      <c r="J1030" s="175"/>
      <c r="K1030" s="178"/>
      <c r="L1030" s="189"/>
      <c r="M1030" s="190"/>
      <c r="N1030" s="181"/>
      <c r="O1030" s="175"/>
      <c r="P1030" s="182"/>
    </row>
    <row r="1031" spans="1:16" s="172" customFormat="1">
      <c r="A1031" s="921"/>
      <c r="B1031" s="924"/>
      <c r="C1031" s="173"/>
      <c r="D1031" s="174"/>
      <c r="E1031" s="175"/>
      <c r="F1031" s="182"/>
      <c r="G1031" s="173"/>
      <c r="H1031" s="183"/>
      <c r="I1031" s="191"/>
      <c r="J1031" s="175"/>
      <c r="K1031" s="178"/>
      <c r="L1031" s="184"/>
      <c r="M1031" s="180"/>
      <c r="N1031" s="181"/>
      <c r="O1031" s="175"/>
      <c r="P1031" s="182"/>
    </row>
    <row r="1032" spans="1:16" s="172" customFormat="1">
      <c r="A1032" s="921"/>
      <c r="B1032" s="924"/>
      <c r="C1032" s="173"/>
      <c r="D1032" s="174"/>
      <c r="E1032" s="175"/>
      <c r="F1032" s="182"/>
      <c r="G1032" s="219"/>
      <c r="H1032" s="183"/>
      <c r="I1032" s="175"/>
      <c r="J1032" s="175"/>
      <c r="K1032" s="178"/>
      <c r="L1032" s="184"/>
      <c r="M1032" s="180"/>
      <c r="N1032" s="181"/>
      <c r="O1032" s="175"/>
      <c r="P1032" s="182"/>
    </row>
    <row r="1033" spans="1:16" s="172" customFormat="1">
      <c r="A1033" s="921"/>
      <c r="B1033" s="924"/>
      <c r="C1033" s="173"/>
      <c r="D1033" s="174"/>
      <c r="E1033" s="175"/>
      <c r="F1033" s="188"/>
      <c r="G1033" s="173"/>
      <c r="H1033" s="183"/>
      <c r="I1033" s="191"/>
      <c r="J1033" s="175"/>
      <c r="K1033" s="178"/>
      <c r="L1033" s="184"/>
      <c r="M1033" s="180"/>
      <c r="N1033" s="181"/>
      <c r="O1033" s="175"/>
      <c r="P1033" s="182"/>
    </row>
    <row r="1034" spans="1:16" s="172" customFormat="1">
      <c r="A1034" s="921"/>
      <c r="B1034" s="924"/>
      <c r="C1034" s="173"/>
      <c r="D1034" s="174"/>
      <c r="E1034" s="175"/>
      <c r="F1034" s="182"/>
      <c r="G1034" s="173"/>
      <c r="H1034" s="183"/>
      <c r="I1034" s="191"/>
      <c r="J1034" s="175"/>
      <c r="K1034" s="178"/>
      <c r="L1034" s="184"/>
      <c r="M1034" s="180"/>
      <c r="N1034" s="181"/>
      <c r="O1034" s="175"/>
      <c r="P1034" s="182"/>
    </row>
    <row r="1035" spans="1:16" s="172" customFormat="1">
      <c r="A1035" s="921"/>
      <c r="B1035" s="924"/>
      <c r="C1035" s="192"/>
      <c r="D1035" s="193"/>
      <c r="E1035" s="194"/>
      <c r="F1035" s="195"/>
      <c r="G1035" s="173"/>
      <c r="H1035" s="177"/>
      <c r="I1035" s="175"/>
      <c r="J1035" s="175"/>
      <c r="K1035" s="178"/>
      <c r="L1035" s="184"/>
      <c r="M1035" s="180"/>
      <c r="N1035" s="196"/>
      <c r="O1035" s="194"/>
      <c r="P1035" s="195"/>
    </row>
    <row r="1036" spans="1:16" s="172" customFormat="1">
      <c r="A1036" s="921"/>
      <c r="B1036" s="924"/>
      <c r="C1036" s="192"/>
      <c r="D1036" s="193"/>
      <c r="E1036" s="194"/>
      <c r="F1036" s="195"/>
      <c r="G1036" s="198"/>
      <c r="H1036" s="183"/>
      <c r="I1036" s="191"/>
      <c r="J1036" s="175"/>
      <c r="K1036" s="178"/>
      <c r="L1036" s="184"/>
      <c r="M1036" s="180"/>
      <c r="N1036" s="196"/>
      <c r="O1036" s="194"/>
      <c r="P1036" s="195"/>
    </row>
    <row r="1037" spans="1:16" s="172" customFormat="1">
      <c r="A1037" s="921"/>
      <c r="B1037" s="924"/>
      <c r="C1037" s="192"/>
      <c r="D1037" s="193"/>
      <c r="E1037" s="194"/>
      <c r="F1037" s="195"/>
      <c r="G1037" s="173"/>
      <c r="H1037" s="199"/>
      <c r="I1037" s="191"/>
      <c r="J1037" s="200"/>
      <c r="K1037" s="197"/>
      <c r="L1037" s="184"/>
      <c r="M1037" s="180"/>
      <c r="N1037" s="196"/>
      <c r="O1037" s="194"/>
      <c r="P1037" s="195"/>
    </row>
    <row r="1038" spans="1:16" s="172" customFormat="1">
      <c r="A1038" s="921"/>
      <c r="B1038" s="924"/>
      <c r="C1038" s="192"/>
      <c r="D1038" s="193"/>
      <c r="E1038" s="194"/>
      <c r="F1038" s="195"/>
      <c r="G1038" s="173"/>
      <c r="H1038" s="201"/>
      <c r="I1038" s="175"/>
      <c r="J1038" s="175"/>
      <c r="K1038" s="178"/>
      <c r="L1038" s="184"/>
      <c r="M1038" s="180"/>
      <c r="N1038" s="196"/>
      <c r="O1038" s="194"/>
      <c r="P1038" s="195"/>
    </row>
    <row r="1039" spans="1:16" s="172" customFormat="1">
      <c r="A1039" s="921"/>
      <c r="B1039" s="924"/>
      <c r="C1039" s="192"/>
      <c r="D1039" s="193"/>
      <c r="E1039" s="194"/>
      <c r="F1039" s="195"/>
      <c r="G1039" s="198"/>
      <c r="H1039" s="183"/>
      <c r="I1039" s="200"/>
      <c r="J1039" s="200"/>
      <c r="K1039" s="197"/>
      <c r="L1039" s="184"/>
      <c r="M1039" s="180"/>
      <c r="N1039" s="196"/>
      <c r="O1039" s="194"/>
      <c r="P1039" s="195"/>
    </row>
    <row r="1040" spans="1:16" s="172" customFormat="1">
      <c r="A1040" s="921"/>
      <c r="B1040" s="924"/>
      <c r="C1040" s="192"/>
      <c r="D1040" s="193"/>
      <c r="E1040" s="194"/>
      <c r="F1040" s="195"/>
      <c r="G1040" s="173"/>
      <c r="H1040" s="183"/>
      <c r="I1040" s="200"/>
      <c r="J1040" s="200"/>
      <c r="K1040" s="197"/>
      <c r="L1040" s="179"/>
      <c r="M1040" s="180"/>
      <c r="N1040" s="196"/>
      <c r="O1040" s="194"/>
      <c r="P1040" s="195"/>
    </row>
    <row r="1041" spans="1:16" s="172" customFormat="1">
      <c r="A1041" s="921"/>
      <c r="B1041" s="924"/>
      <c r="C1041" s="192"/>
      <c r="D1041" s="193"/>
      <c r="E1041" s="194"/>
      <c r="F1041" s="195"/>
      <c r="G1041" s="192"/>
      <c r="H1041" s="201"/>
      <c r="I1041" s="202"/>
      <c r="J1041" s="202"/>
      <c r="K1041" s="203"/>
      <c r="L1041" s="204"/>
      <c r="M1041" s="190"/>
      <c r="N1041" s="196"/>
      <c r="O1041" s="194"/>
      <c r="P1041" s="195"/>
    </row>
    <row r="1042" spans="1:16" s="172" customFormat="1">
      <c r="A1042" s="921"/>
      <c r="B1042" s="924"/>
      <c r="C1042" s="192"/>
      <c r="D1042" s="193"/>
      <c r="E1042" s="194"/>
      <c r="F1042" s="195"/>
      <c r="G1042" s="192"/>
      <c r="H1042" s="201"/>
      <c r="I1042" s="202"/>
      <c r="J1042" s="202"/>
      <c r="K1042" s="203"/>
      <c r="L1042" s="204"/>
      <c r="M1042" s="190"/>
      <c r="N1042" s="196"/>
      <c r="O1042" s="194"/>
      <c r="P1042" s="195"/>
    </row>
    <row r="1043" spans="1:16" s="172" customFormat="1">
      <c r="A1043" s="921"/>
      <c r="B1043" s="924"/>
      <c r="C1043" s="192"/>
      <c r="D1043" s="193"/>
      <c r="E1043" s="194"/>
      <c r="F1043" s="195"/>
      <c r="G1043" s="192"/>
      <c r="H1043" s="201"/>
      <c r="I1043" s="202"/>
      <c r="J1043" s="202"/>
      <c r="K1043" s="203"/>
      <c r="L1043" s="204"/>
      <c r="M1043" s="190"/>
      <c r="N1043" s="196"/>
      <c r="O1043" s="194"/>
      <c r="P1043" s="195"/>
    </row>
    <row r="1044" spans="1:16" s="172" customFormat="1" ht="17.25" thickBot="1">
      <c r="A1044" s="922"/>
      <c r="B1044" s="925"/>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56">
        <f>A939+1</f>
        <v>46184</v>
      </c>
      <c r="B1045" s="90" t="s">
        <v>162</v>
      </c>
      <c r="C1045" s="926" t="s">
        <v>664</v>
      </c>
      <c r="D1045" s="91" t="s">
        <v>114</v>
      </c>
      <c r="E1045" s="92" t="s">
        <v>137</v>
      </c>
      <c r="F1045" s="93" t="s">
        <v>3780</v>
      </c>
      <c r="G1045" s="90" t="s">
        <v>162</v>
      </c>
      <c r="H1045" s="930" t="s">
        <v>163</v>
      </c>
      <c r="I1045" s="91" t="s">
        <v>114</v>
      </c>
      <c r="J1045" s="92" t="s">
        <v>137</v>
      </c>
      <c r="K1045" s="93" t="s">
        <v>3813</v>
      </c>
      <c r="L1045" s="90" t="s">
        <v>162</v>
      </c>
      <c r="M1045" s="933" t="s">
        <v>163</v>
      </c>
      <c r="N1045" s="91" t="s">
        <v>114</v>
      </c>
      <c r="O1045" s="92" t="s">
        <v>137</v>
      </c>
      <c r="P1045" s="93" t="s">
        <v>3852</v>
      </c>
    </row>
    <row r="1046" spans="1:16" ht="18" customHeight="1">
      <c r="A1046" s="957"/>
      <c r="B1046" s="958" t="s">
        <v>984</v>
      </c>
      <c r="C1046" s="927"/>
      <c r="D1046" s="94" t="s">
        <v>1490</v>
      </c>
      <c r="E1046" s="95" t="s">
        <v>195</v>
      </c>
      <c r="F1046" s="93" t="s">
        <v>1065</v>
      </c>
      <c r="G1046" s="958" t="s">
        <v>12</v>
      </c>
      <c r="H1046" s="930"/>
      <c r="I1046" s="94" t="s">
        <v>1490</v>
      </c>
      <c r="J1046" s="95" t="s">
        <v>195</v>
      </c>
      <c r="K1046" s="93" t="s">
        <v>1065</v>
      </c>
      <c r="L1046" s="958" t="s">
        <v>20</v>
      </c>
      <c r="M1046" s="933"/>
      <c r="N1046" s="94" t="s">
        <v>1490</v>
      </c>
      <c r="O1046" s="95" t="s">
        <v>195</v>
      </c>
      <c r="P1046" s="93" t="s">
        <v>1065</v>
      </c>
    </row>
    <row r="1047" spans="1:16" ht="17.25" thickBot="1">
      <c r="A1047" s="957"/>
      <c r="B1047" s="959"/>
      <c r="C1047" s="927"/>
      <c r="D1047" s="94" t="s">
        <v>116</v>
      </c>
      <c r="E1047" s="96" t="s">
        <v>146</v>
      </c>
      <c r="F1047" s="98" t="s">
        <v>3812</v>
      </c>
      <c r="G1047" s="959"/>
      <c r="H1047" s="930"/>
      <c r="I1047" s="94" t="s">
        <v>116</v>
      </c>
      <c r="J1047" s="96" t="s">
        <v>146</v>
      </c>
      <c r="K1047" s="98" t="s">
        <v>3814</v>
      </c>
      <c r="L1047" s="959"/>
      <c r="M1047" s="933"/>
      <c r="N1047" s="94" t="s">
        <v>116</v>
      </c>
      <c r="O1047" s="96" t="s">
        <v>146</v>
      </c>
      <c r="P1047" s="98" t="s">
        <v>3814</v>
      </c>
    </row>
    <row r="1048" spans="1:16" ht="17.25" thickBot="1">
      <c r="A1048" s="957"/>
      <c r="B1048" s="90" t="s">
        <v>167</v>
      </c>
      <c r="C1048" s="927"/>
      <c r="D1048" s="94" t="s">
        <v>165</v>
      </c>
      <c r="E1048" s="96" t="s">
        <v>238</v>
      </c>
      <c r="F1048" s="112" t="s">
        <v>3801</v>
      </c>
      <c r="G1048" s="90" t="s">
        <v>167</v>
      </c>
      <c r="H1048" s="930"/>
      <c r="I1048" s="94" t="s">
        <v>165</v>
      </c>
      <c r="J1048" s="96" t="s">
        <v>238</v>
      </c>
      <c r="K1048" s="97" t="s">
        <v>3800</v>
      </c>
      <c r="L1048" s="90" t="s">
        <v>167</v>
      </c>
      <c r="M1048" s="933"/>
      <c r="N1048" s="94" t="s">
        <v>165</v>
      </c>
      <c r="O1048" s="96" t="s">
        <v>238</v>
      </c>
      <c r="P1048" s="97" t="s">
        <v>3800</v>
      </c>
    </row>
    <row r="1049" spans="1:16">
      <c r="A1049" s="957"/>
      <c r="B1049" s="955" t="s">
        <v>3752</v>
      </c>
      <c r="C1049" s="927"/>
      <c r="D1049" s="94" t="s">
        <v>120</v>
      </c>
      <c r="E1049" s="96" t="s">
        <v>196</v>
      </c>
      <c r="F1049" s="112" t="s">
        <v>3801</v>
      </c>
      <c r="G1049" s="955" t="s">
        <v>1481</v>
      </c>
      <c r="H1049" s="930"/>
      <c r="I1049" s="94" t="s">
        <v>120</v>
      </c>
      <c r="J1049" s="96" t="s">
        <v>196</v>
      </c>
      <c r="K1049" s="97" t="s">
        <v>3800</v>
      </c>
      <c r="L1049" s="955" t="s">
        <v>3758</v>
      </c>
      <c r="M1049" s="933"/>
      <c r="N1049" s="94" t="s">
        <v>120</v>
      </c>
      <c r="O1049" s="96" t="s">
        <v>196</v>
      </c>
      <c r="P1049" s="97" t="s">
        <v>3800</v>
      </c>
    </row>
    <row r="1050" spans="1:16">
      <c r="A1050" s="957"/>
      <c r="B1050" s="948"/>
      <c r="C1050" s="927"/>
      <c r="D1050" s="94" t="s">
        <v>1613</v>
      </c>
      <c r="E1050" s="96" t="s">
        <v>3644</v>
      </c>
      <c r="F1050" s="97" t="s">
        <v>3712</v>
      </c>
      <c r="G1050" s="948"/>
      <c r="H1050" s="930"/>
      <c r="I1050" s="94" t="s">
        <v>1613</v>
      </c>
      <c r="J1050" s="96" t="s">
        <v>3644</v>
      </c>
      <c r="K1050" s="97" t="s">
        <v>3711</v>
      </c>
      <c r="L1050" s="948"/>
      <c r="M1050" s="933"/>
      <c r="N1050" s="94" t="s">
        <v>1613</v>
      </c>
      <c r="O1050" s="96" t="s">
        <v>3644</v>
      </c>
      <c r="P1050" s="97" t="s">
        <v>3711</v>
      </c>
    </row>
    <row r="1051" spans="1:16">
      <c r="A1051" s="957"/>
      <c r="B1051" s="947" t="s">
        <v>3698</v>
      </c>
      <c r="C1051" s="927"/>
      <c r="D1051" s="94"/>
      <c r="E1051" s="96" t="s">
        <v>3705</v>
      </c>
      <c r="F1051" s="93" t="s">
        <v>3649</v>
      </c>
      <c r="G1051" s="947"/>
      <c r="H1051" s="930"/>
      <c r="I1051" s="94"/>
      <c r="J1051" s="96" t="s">
        <v>3704</v>
      </c>
      <c r="K1051" s="93" t="s">
        <v>3649</v>
      </c>
      <c r="L1051" s="947"/>
      <c r="M1051" s="933"/>
      <c r="N1051" s="94"/>
      <c r="O1051" s="96" t="s">
        <v>3704</v>
      </c>
      <c r="P1051" s="93" t="s">
        <v>3649</v>
      </c>
    </row>
    <row r="1052" spans="1:16">
      <c r="A1052" s="957"/>
      <c r="B1052" s="948"/>
      <c r="C1052" s="927"/>
      <c r="D1052" s="94"/>
      <c r="E1052" s="96" t="s">
        <v>3706</v>
      </c>
      <c r="F1052" s="97" t="s">
        <v>3710</v>
      </c>
      <c r="G1052" s="948"/>
      <c r="H1052" s="930"/>
      <c r="I1052" s="94"/>
      <c r="J1052" s="96" t="s">
        <v>3647</v>
      </c>
      <c r="K1052" s="99" t="s">
        <v>3709</v>
      </c>
      <c r="L1052" s="948"/>
      <c r="M1052" s="933"/>
      <c r="N1052" s="94"/>
      <c r="O1052" s="96" t="s">
        <v>3647</v>
      </c>
      <c r="P1052" s="99" t="s">
        <v>3709</v>
      </c>
    </row>
    <row r="1053" spans="1:16">
      <c r="A1053" s="957"/>
      <c r="B1053" s="947"/>
      <c r="C1053" s="927"/>
      <c r="D1053" s="94" t="s">
        <v>1662</v>
      </c>
      <c r="E1053" s="96" t="s">
        <v>1663</v>
      </c>
      <c r="F1053" s="99" t="s">
        <v>3351</v>
      </c>
      <c r="G1053" s="947"/>
      <c r="H1053" s="930"/>
      <c r="I1053" s="94" t="s">
        <v>1662</v>
      </c>
      <c r="J1053" s="96" t="s">
        <v>3836</v>
      </c>
      <c r="K1053" s="102" t="s">
        <v>3835</v>
      </c>
      <c r="L1053" s="947"/>
      <c r="M1053" s="933"/>
      <c r="N1053" s="94" t="s">
        <v>1662</v>
      </c>
      <c r="O1053" s="96" t="s">
        <v>3836</v>
      </c>
      <c r="P1053" s="102" t="s">
        <v>3835</v>
      </c>
    </row>
    <row r="1054" spans="1:16" ht="17.25" thickBot="1">
      <c r="A1054" s="957"/>
      <c r="B1054" s="948"/>
      <c r="C1054" s="927"/>
      <c r="D1054" s="94"/>
      <c r="E1054" s="96" t="s">
        <v>2800</v>
      </c>
      <c r="F1054" s="733" t="s">
        <v>2688</v>
      </c>
      <c r="G1054" s="948"/>
      <c r="H1054" s="930"/>
      <c r="I1054" s="94"/>
      <c r="J1054" s="96" t="s">
        <v>2800</v>
      </c>
      <c r="K1054" s="99" t="s">
        <v>2688</v>
      </c>
      <c r="L1054" s="948"/>
      <c r="M1054" s="933"/>
      <c r="N1054" s="94"/>
      <c r="O1054" s="96" t="s">
        <v>2800</v>
      </c>
      <c r="P1054" s="99" t="s">
        <v>2688</v>
      </c>
    </row>
    <row r="1055" spans="1:16" ht="17.25" thickBot="1">
      <c r="A1055" s="957"/>
      <c r="B1055" s="100" t="s">
        <v>168</v>
      </c>
      <c r="C1055" s="927"/>
      <c r="D1055" s="94"/>
      <c r="E1055" s="96" t="s">
        <v>2802</v>
      </c>
      <c r="F1055" s="99" t="s">
        <v>2690</v>
      </c>
      <c r="G1055" s="100" t="s">
        <v>168</v>
      </c>
      <c r="H1055" s="930"/>
      <c r="I1055" s="94"/>
      <c r="J1055" s="96" t="s">
        <v>2802</v>
      </c>
      <c r="K1055" s="99" t="s">
        <v>2690</v>
      </c>
      <c r="L1055" s="100" t="s">
        <v>168</v>
      </c>
      <c r="M1055" s="933"/>
      <c r="N1055" s="94"/>
      <c r="O1055" s="96" t="s">
        <v>2802</v>
      </c>
      <c r="P1055" s="99" t="s">
        <v>2690</v>
      </c>
    </row>
    <row r="1056" spans="1:16">
      <c r="A1056" s="957"/>
      <c r="B1056" s="949" t="s">
        <v>3798</v>
      </c>
      <c r="C1056" s="927"/>
      <c r="D1056" s="94" t="s">
        <v>147</v>
      </c>
      <c r="E1056" s="96" t="s">
        <v>2686</v>
      </c>
      <c r="F1056" s="99" t="s">
        <v>3802</v>
      </c>
      <c r="G1056" s="949" t="s">
        <v>3827</v>
      </c>
      <c r="H1056" s="930"/>
      <c r="I1056" s="94" t="s">
        <v>147</v>
      </c>
      <c r="J1056" s="96" t="s">
        <v>2686</v>
      </c>
      <c r="K1056" s="99" t="s">
        <v>3833</v>
      </c>
      <c r="L1056" s="949" t="s">
        <v>3849</v>
      </c>
      <c r="M1056" s="933"/>
      <c r="N1056" s="94" t="s">
        <v>147</v>
      </c>
      <c r="O1056" s="96" t="s">
        <v>2686</v>
      </c>
      <c r="P1056" s="99" t="s">
        <v>3851</v>
      </c>
    </row>
    <row r="1057" spans="1:16">
      <c r="A1057" s="957"/>
      <c r="B1057" s="950"/>
      <c r="C1057" s="927"/>
      <c r="D1057" s="94"/>
      <c r="E1057" s="96" t="s">
        <v>2687</v>
      </c>
      <c r="F1057" s="99" t="s">
        <v>3714</v>
      </c>
      <c r="G1057" s="950"/>
      <c r="H1057" s="930"/>
      <c r="I1057" s="94"/>
      <c r="J1057" s="96" t="s">
        <v>2687</v>
      </c>
      <c r="K1057" s="99" t="s">
        <v>3725</v>
      </c>
      <c r="L1057" s="950"/>
      <c r="M1057" s="933"/>
      <c r="N1057" s="94"/>
      <c r="O1057" s="96" t="s">
        <v>2687</v>
      </c>
      <c r="P1057" s="99" t="s">
        <v>3772</v>
      </c>
    </row>
    <row r="1058" spans="1:16" ht="17.25" thickBot="1">
      <c r="A1058" s="957"/>
      <c r="B1058" s="951"/>
      <c r="C1058" s="927"/>
      <c r="D1058" s="94"/>
      <c r="E1058" s="96" t="s">
        <v>2689</v>
      </c>
      <c r="F1058" s="99" t="s">
        <v>3735</v>
      </c>
      <c r="G1058" s="951"/>
      <c r="H1058" s="930"/>
      <c r="I1058" s="94"/>
      <c r="J1058" s="96" t="s">
        <v>2689</v>
      </c>
      <c r="K1058" s="97" t="s">
        <v>2694</v>
      </c>
      <c r="L1058" s="951"/>
      <c r="M1058" s="933"/>
      <c r="N1058" s="94"/>
      <c r="O1058" s="96" t="s">
        <v>2689</v>
      </c>
      <c r="P1058" s="97" t="s">
        <v>3853</v>
      </c>
    </row>
    <row r="1059" spans="1:16" ht="17.25" thickBot="1">
      <c r="A1059" s="957"/>
      <c r="B1059" s="100" t="s">
        <v>123</v>
      </c>
      <c r="C1059" s="927"/>
      <c r="D1059" s="94"/>
      <c r="E1059" s="96" t="s">
        <v>2851</v>
      </c>
      <c r="F1059" s="97" t="s">
        <v>3803</v>
      </c>
      <c r="G1059" s="100" t="s">
        <v>123</v>
      </c>
      <c r="H1059" s="930"/>
      <c r="I1059" s="94"/>
      <c r="J1059" s="96" t="s">
        <v>2851</v>
      </c>
      <c r="K1059" s="97" t="s">
        <v>3834</v>
      </c>
      <c r="L1059" s="100" t="s">
        <v>123</v>
      </c>
      <c r="M1059" s="933"/>
      <c r="N1059" s="94"/>
      <c r="O1059" s="96" t="s">
        <v>2851</v>
      </c>
      <c r="P1059" s="97" t="s">
        <v>3603</v>
      </c>
    </row>
    <row r="1060" spans="1:16">
      <c r="A1060" s="957"/>
      <c r="B1060" s="962" t="s">
        <v>3799</v>
      </c>
      <c r="C1060" s="927"/>
      <c r="D1060" s="94" t="s">
        <v>2698</v>
      </c>
      <c r="E1060" s="96" t="s">
        <v>3804</v>
      </c>
      <c r="F1060" s="97" t="s">
        <v>2700</v>
      </c>
      <c r="G1060" s="962" t="s">
        <v>3828</v>
      </c>
      <c r="H1060" s="930"/>
      <c r="I1060" s="94" t="s">
        <v>2698</v>
      </c>
      <c r="J1060" s="96" t="s">
        <v>2891</v>
      </c>
      <c r="K1060" s="97" t="s">
        <v>2700</v>
      </c>
      <c r="L1060" s="962" t="s">
        <v>3850</v>
      </c>
      <c r="M1060" s="933"/>
      <c r="N1060" s="94" t="s">
        <v>2698</v>
      </c>
      <c r="O1060" s="96" t="s">
        <v>2891</v>
      </c>
      <c r="P1060" s="97" t="s">
        <v>2700</v>
      </c>
    </row>
    <row r="1061" spans="1:16" ht="33">
      <c r="A1061" s="957"/>
      <c r="B1061" s="963"/>
      <c r="C1061" s="927"/>
      <c r="D1061" s="94" t="s">
        <v>2701</v>
      </c>
      <c r="E1061" s="96" t="s">
        <v>2699</v>
      </c>
      <c r="F1061" s="97" t="s">
        <v>3575</v>
      </c>
      <c r="G1061" s="963"/>
      <c r="H1061" s="930"/>
      <c r="I1061" s="94" t="s">
        <v>2701</v>
      </c>
      <c r="J1061" s="96" t="s">
        <v>2699</v>
      </c>
      <c r="K1061" s="97" t="s">
        <v>3575</v>
      </c>
      <c r="L1061" s="963"/>
      <c r="M1061" s="933"/>
      <c r="N1061" s="94" t="s">
        <v>2701</v>
      </c>
      <c r="O1061" s="96" t="s">
        <v>2699</v>
      </c>
      <c r="P1061" s="97" t="s">
        <v>3575</v>
      </c>
    </row>
    <row r="1062" spans="1:16" ht="17.25" thickBot="1">
      <c r="A1062" s="957"/>
      <c r="B1062" s="964"/>
      <c r="C1062" s="927"/>
      <c r="D1062" s="94" t="s">
        <v>2752</v>
      </c>
      <c r="E1062" s="96" t="s">
        <v>3810</v>
      </c>
      <c r="F1062" s="112" t="s">
        <v>3811</v>
      </c>
      <c r="G1062" s="964"/>
      <c r="H1062" s="930"/>
      <c r="I1062" s="94"/>
      <c r="J1062" s="96"/>
      <c r="K1062" s="97"/>
      <c r="L1062" s="964"/>
      <c r="M1062" s="933"/>
      <c r="N1062" s="94"/>
      <c r="O1062" s="96"/>
      <c r="P1062" s="97"/>
    </row>
    <row r="1063" spans="1:16">
      <c r="A1063" s="957"/>
      <c r="B1063" s="945" t="s">
        <v>124</v>
      </c>
      <c r="C1063" s="927"/>
      <c r="D1063" s="94"/>
      <c r="E1063" s="96"/>
      <c r="F1063" s="97"/>
      <c r="G1063" s="945" t="s">
        <v>124</v>
      </c>
      <c r="H1063" s="930"/>
      <c r="I1063" s="94"/>
      <c r="J1063" s="96"/>
      <c r="K1063" s="97"/>
      <c r="L1063" s="945" t="s">
        <v>124</v>
      </c>
      <c r="M1063" s="933"/>
      <c r="N1063" s="94"/>
      <c r="O1063" s="96"/>
      <c r="P1063" s="97"/>
    </row>
    <row r="1064" spans="1:16" ht="17.25" thickBot="1">
      <c r="A1064" s="957"/>
      <c r="B1064" s="946"/>
      <c r="C1064" s="927"/>
      <c r="D1064" s="94"/>
      <c r="E1064" s="96"/>
      <c r="F1064" s="93"/>
      <c r="G1064" s="946"/>
      <c r="H1064" s="930"/>
      <c r="I1064" s="94"/>
      <c r="J1064" s="96"/>
      <c r="K1064" s="97"/>
      <c r="L1064" s="946"/>
      <c r="M1064" s="933"/>
      <c r="N1064" s="94"/>
      <c r="O1064" s="96"/>
      <c r="P1064" s="93"/>
    </row>
    <row r="1065" spans="1:16" ht="17.25" thickTop="1">
      <c r="A1065" s="957"/>
      <c r="B1065" s="960" t="s">
        <v>125</v>
      </c>
      <c r="C1065" s="927"/>
      <c r="D1065" s="94"/>
      <c r="E1065" s="96"/>
      <c r="F1065" s="97"/>
      <c r="G1065" s="960" t="s">
        <v>125</v>
      </c>
      <c r="H1065" s="930"/>
      <c r="I1065" s="94"/>
      <c r="J1065" s="96"/>
      <c r="K1065" s="93"/>
      <c r="L1065" s="960" t="s">
        <v>125</v>
      </c>
      <c r="M1065" s="933"/>
      <c r="N1065" s="94"/>
      <c r="O1065" s="96"/>
      <c r="P1065" s="97"/>
    </row>
    <row r="1066" spans="1:16" ht="17.25" thickBot="1">
      <c r="A1066" s="957"/>
      <c r="B1066" s="943"/>
      <c r="C1066" s="927"/>
      <c r="D1066" s="94"/>
      <c r="E1066" s="96"/>
      <c r="F1066" s="101"/>
      <c r="G1066" s="943"/>
      <c r="H1066" s="930"/>
      <c r="I1066" s="94"/>
      <c r="J1066" s="96"/>
      <c r="K1066" s="93"/>
      <c r="L1066" s="943"/>
      <c r="M1066" s="933"/>
      <c r="N1066" s="94"/>
      <c r="O1066" s="96"/>
      <c r="P1066" s="101"/>
    </row>
    <row r="1067" spans="1:16">
      <c r="A1067" s="957"/>
      <c r="B1067" s="953">
        <v>5</v>
      </c>
      <c r="C1067" s="927"/>
      <c r="D1067" s="94"/>
      <c r="E1067" s="96"/>
      <c r="F1067" s="103"/>
      <c r="G1067" s="953">
        <v>5</v>
      </c>
      <c r="H1067" s="930"/>
      <c r="I1067" s="94"/>
      <c r="J1067" s="96"/>
      <c r="K1067" s="97"/>
      <c r="L1067" s="953">
        <v>3</v>
      </c>
      <c r="M1067" s="933"/>
      <c r="N1067" s="94"/>
      <c r="O1067" s="96"/>
      <c r="P1067" s="103"/>
    </row>
    <row r="1068" spans="1:16" ht="17.25" thickBot="1">
      <c r="A1068" s="957"/>
      <c r="B1068" s="961"/>
      <c r="C1068" s="927"/>
      <c r="D1068" s="94"/>
      <c r="E1068" s="96"/>
      <c r="F1068" s="104"/>
      <c r="G1068" s="961"/>
      <c r="H1068" s="930"/>
      <c r="I1068" s="94"/>
      <c r="J1068" s="96"/>
      <c r="K1068" s="97"/>
      <c r="L1068" s="961"/>
      <c r="M1068" s="933"/>
      <c r="N1068" s="94"/>
      <c r="O1068" s="96"/>
      <c r="P1068" s="104"/>
    </row>
    <row r="1069" spans="1:16">
      <c r="A1069" s="957"/>
      <c r="B1069" s="942" t="s">
        <v>126</v>
      </c>
      <c r="C1069" s="927"/>
      <c r="D1069" s="94"/>
      <c r="E1069" s="96"/>
      <c r="F1069" s="99"/>
      <c r="G1069" s="942" t="s">
        <v>126</v>
      </c>
      <c r="H1069" s="930"/>
      <c r="I1069" s="94"/>
      <c r="J1069" s="96"/>
      <c r="K1069" s="93"/>
      <c r="L1069" s="942" t="s">
        <v>126</v>
      </c>
      <c r="M1069" s="933"/>
      <c r="N1069" s="94"/>
      <c r="O1069" s="96"/>
      <c r="P1069" s="99"/>
    </row>
    <row r="1070" spans="1:16" ht="17.25" thickBot="1">
      <c r="A1070" s="957"/>
      <c r="B1070" s="943"/>
      <c r="C1070" s="927"/>
      <c r="D1070" s="94"/>
      <c r="E1070" s="96"/>
      <c r="F1070" s="104"/>
      <c r="G1070" s="943"/>
      <c r="H1070" s="930"/>
      <c r="I1070" s="94"/>
      <c r="J1070" s="96"/>
      <c r="K1070" s="101"/>
      <c r="L1070" s="943"/>
      <c r="M1070" s="933"/>
      <c r="N1070" s="94"/>
      <c r="O1070" s="96"/>
      <c r="P1070" s="104"/>
    </row>
    <row r="1071" spans="1:16">
      <c r="A1071" s="957"/>
      <c r="B1071" s="953">
        <v>5</v>
      </c>
      <c r="C1071" s="927"/>
      <c r="D1071" s="94"/>
      <c r="E1071" s="96"/>
      <c r="F1071" s="93"/>
      <c r="G1071" s="953">
        <v>5</v>
      </c>
      <c r="H1071" s="930"/>
      <c r="I1071" s="94"/>
      <c r="J1071" s="96"/>
      <c r="K1071" s="103"/>
      <c r="L1071" s="953">
        <v>3</v>
      </c>
      <c r="M1071" s="933"/>
      <c r="N1071" s="94"/>
      <c r="O1071" s="96"/>
      <c r="P1071" s="93"/>
    </row>
    <row r="1072" spans="1:16" ht="17.25" thickBot="1">
      <c r="A1072" s="957"/>
      <c r="B1072" s="954"/>
      <c r="C1072" s="927"/>
      <c r="D1072" s="94"/>
      <c r="E1072" s="96"/>
      <c r="F1072" s="97"/>
      <c r="G1072" s="954"/>
      <c r="H1072" s="930"/>
      <c r="I1072" s="94"/>
      <c r="J1072" s="96"/>
      <c r="K1072" s="104"/>
      <c r="L1072" s="954"/>
      <c r="M1072" s="933"/>
      <c r="N1072" s="94"/>
      <c r="O1072" s="96"/>
      <c r="P1072" s="97"/>
    </row>
    <row r="1073" spans="1:16">
      <c r="A1073" s="957"/>
      <c r="B1073" s="952" t="s">
        <v>127</v>
      </c>
      <c r="C1073" s="927"/>
      <c r="D1073" s="94"/>
      <c r="E1073" s="114"/>
      <c r="F1073" s="97"/>
      <c r="G1073" s="952" t="s">
        <v>127</v>
      </c>
      <c r="H1073" s="930"/>
      <c r="I1073" s="94"/>
      <c r="J1073" s="96"/>
      <c r="K1073" s="104"/>
      <c r="L1073" s="952" t="s">
        <v>127</v>
      </c>
      <c r="M1073" s="933"/>
      <c r="N1073" s="94"/>
      <c r="O1073" s="114"/>
      <c r="P1073" s="97"/>
    </row>
    <row r="1074" spans="1:16" ht="17.25" thickBot="1">
      <c r="A1074" s="957"/>
      <c r="B1074" s="943"/>
      <c r="C1074" s="927"/>
      <c r="D1074" s="113"/>
      <c r="E1074" s="96"/>
      <c r="F1074" s="112"/>
      <c r="G1074" s="943"/>
      <c r="H1074" s="930"/>
      <c r="I1074" s="94"/>
      <c r="J1074" s="96"/>
      <c r="K1074" s="99"/>
      <c r="L1074" s="943"/>
      <c r="M1074" s="933"/>
      <c r="N1074" s="113"/>
      <c r="O1074" s="96"/>
      <c r="P1074" s="112"/>
    </row>
    <row r="1075" spans="1:16">
      <c r="A1075" s="957"/>
      <c r="B1075" s="953">
        <v>26</v>
      </c>
      <c r="C1075" s="927"/>
      <c r="D1075" s="113"/>
      <c r="E1075" s="114"/>
      <c r="F1075" s="97"/>
      <c r="G1075" s="953" t="s">
        <v>3829</v>
      </c>
      <c r="H1075" s="930"/>
      <c r="I1075" s="94"/>
      <c r="J1075" s="96"/>
      <c r="K1075" s="104"/>
      <c r="L1075" s="953">
        <v>11</v>
      </c>
      <c r="M1075" s="933"/>
      <c r="N1075" s="113"/>
      <c r="O1075" s="114"/>
      <c r="P1075" s="97"/>
    </row>
    <row r="1076" spans="1:16" ht="17.25" thickBot="1">
      <c r="A1076" s="957"/>
      <c r="B1076" s="954"/>
      <c r="C1076" s="927"/>
      <c r="D1076" s="94"/>
      <c r="E1076" s="114"/>
      <c r="F1076" s="104"/>
      <c r="G1076" s="954"/>
      <c r="H1076" s="930"/>
      <c r="I1076" s="94"/>
      <c r="J1076" s="96"/>
      <c r="K1076" s="93"/>
      <c r="L1076" s="954"/>
      <c r="M1076" s="933"/>
      <c r="N1076" s="94"/>
      <c r="O1076" s="114"/>
      <c r="P1076" s="104"/>
    </row>
    <row r="1077" spans="1:16">
      <c r="A1077" s="957"/>
      <c r="B1077" s="952" t="s">
        <v>128</v>
      </c>
      <c r="C1077" s="927"/>
      <c r="D1077" s="94"/>
      <c r="E1077" s="96"/>
      <c r="F1077" s="97"/>
      <c r="G1077" s="952" t="s">
        <v>128</v>
      </c>
      <c r="H1077" s="930"/>
      <c r="I1077" s="94"/>
      <c r="J1077" s="96"/>
      <c r="K1077" s="97"/>
      <c r="L1077" s="952" t="s">
        <v>128</v>
      </c>
      <c r="M1077" s="933"/>
      <c r="N1077" s="94"/>
      <c r="O1077" s="96"/>
      <c r="P1077" s="97"/>
    </row>
    <row r="1078" spans="1:16" ht="17.25" thickBot="1">
      <c r="A1078" s="957"/>
      <c r="B1078" s="943"/>
      <c r="C1078" s="927"/>
      <c r="D1078" s="113"/>
      <c r="E1078" s="114"/>
      <c r="F1078" s="97"/>
      <c r="G1078" s="943"/>
      <c r="H1078" s="930"/>
      <c r="I1078" s="94"/>
      <c r="J1078" s="114"/>
      <c r="K1078" s="97"/>
      <c r="L1078" s="943"/>
      <c r="M1078" s="933"/>
      <c r="N1078" s="113"/>
      <c r="O1078" s="114"/>
      <c r="P1078" s="97"/>
    </row>
    <row r="1079" spans="1:16">
      <c r="A1079" s="957"/>
      <c r="B1079" s="953">
        <v>26</v>
      </c>
      <c r="C1079" s="927"/>
      <c r="D1079" s="113"/>
      <c r="E1079" s="114"/>
      <c r="F1079" s="97"/>
      <c r="G1079" s="953" t="s">
        <v>3829</v>
      </c>
      <c r="H1079" s="930"/>
      <c r="I1079" s="94"/>
      <c r="J1079" s="96"/>
      <c r="K1079" s="97"/>
      <c r="L1079" s="953">
        <v>11</v>
      </c>
      <c r="M1079" s="933"/>
      <c r="N1079" s="113"/>
      <c r="O1079" s="114"/>
      <c r="P1079" s="97"/>
    </row>
    <row r="1080" spans="1:16" ht="17.25" thickBot="1">
      <c r="A1080" s="957"/>
      <c r="B1080" s="954"/>
      <c r="C1080" s="927"/>
      <c r="D1080" s="94"/>
      <c r="E1080" s="114"/>
      <c r="F1080" s="97"/>
      <c r="G1080" s="954"/>
      <c r="H1080" s="930"/>
      <c r="I1080" s="94"/>
      <c r="J1080" s="114"/>
      <c r="K1080" s="97"/>
      <c r="L1080" s="954"/>
      <c r="M1080" s="933"/>
      <c r="N1080" s="94"/>
      <c r="O1080" s="114"/>
      <c r="P1080" s="97"/>
    </row>
    <row r="1081" spans="1:16">
      <c r="A1081" s="957"/>
      <c r="B1081" s="942" t="s">
        <v>129</v>
      </c>
      <c r="C1081" s="927"/>
      <c r="D1081" s="113"/>
      <c r="E1081" s="114"/>
      <c r="F1081" s="97"/>
      <c r="G1081" s="942" t="s">
        <v>129</v>
      </c>
      <c r="H1081" s="930"/>
      <c r="I1081" s="94"/>
      <c r="J1081" s="114"/>
      <c r="K1081" s="97"/>
      <c r="L1081" s="942" t="s">
        <v>129</v>
      </c>
      <c r="M1081" s="933"/>
      <c r="N1081" s="113"/>
      <c r="O1081" s="114"/>
      <c r="P1081" s="97"/>
    </row>
    <row r="1082" spans="1:16" ht="17.25" thickBot="1">
      <c r="A1082" s="957"/>
      <c r="B1082" s="943"/>
      <c r="C1082" s="927"/>
      <c r="D1082" s="94"/>
      <c r="E1082" s="114"/>
      <c r="F1082" s="97"/>
      <c r="G1082" s="943"/>
      <c r="H1082" s="930"/>
      <c r="I1082" s="94"/>
      <c r="J1082" s="114"/>
      <c r="K1082" s="97"/>
      <c r="L1082" s="943"/>
      <c r="M1082" s="933"/>
      <c r="N1082" s="94"/>
      <c r="O1082" s="114"/>
      <c r="P1082" s="97"/>
    </row>
    <row r="1083" spans="1:16">
      <c r="A1083" s="957"/>
      <c r="B1083" s="106" t="s">
        <v>3758</v>
      </c>
      <c r="C1083" s="927"/>
      <c r="D1083" s="113"/>
      <c r="E1083" s="96"/>
      <c r="F1083" s="112"/>
      <c r="G1083" s="106" t="s">
        <v>3758</v>
      </c>
      <c r="H1083" s="930"/>
      <c r="I1083" s="94"/>
      <c r="J1083" s="96"/>
      <c r="K1083" s="112"/>
      <c r="L1083" s="106" t="s">
        <v>3758</v>
      </c>
      <c r="M1083" s="933"/>
      <c r="N1083" s="113"/>
      <c r="O1083" s="96"/>
      <c r="P1083" s="112"/>
    </row>
    <row r="1084" spans="1:16">
      <c r="A1084" s="957"/>
      <c r="B1084" s="107"/>
      <c r="C1084" s="927"/>
      <c r="D1084" s="113"/>
      <c r="E1084" s="114"/>
      <c r="F1084" s="97"/>
      <c r="G1084" s="107"/>
      <c r="H1084" s="930"/>
      <c r="I1084" s="94"/>
      <c r="J1084" s="96"/>
      <c r="K1084" s="97"/>
      <c r="L1084" s="107"/>
      <c r="M1084" s="933"/>
      <c r="N1084" s="113"/>
      <c r="O1084" s="114"/>
      <c r="P1084" s="97"/>
    </row>
    <row r="1085" spans="1:16">
      <c r="A1085" s="957"/>
      <c r="B1085" s="109"/>
      <c r="C1085" s="927"/>
      <c r="D1085" s="113"/>
      <c r="E1085" s="114"/>
      <c r="F1085" s="104"/>
      <c r="G1085" s="109"/>
      <c r="H1085" s="930"/>
      <c r="I1085" s="113"/>
      <c r="J1085" s="114"/>
      <c r="K1085" s="97"/>
      <c r="L1085" s="109"/>
      <c r="M1085" s="933"/>
      <c r="N1085" s="113"/>
      <c r="O1085" s="114"/>
      <c r="P1085" s="104"/>
    </row>
    <row r="1086" spans="1:16">
      <c r="A1086" s="957"/>
      <c r="B1086" s="110"/>
      <c r="C1086" s="927"/>
      <c r="D1086" s="111"/>
      <c r="E1086" s="96"/>
      <c r="F1086" s="97"/>
      <c r="G1086" s="110"/>
      <c r="H1086" s="930"/>
      <c r="I1086" s="113"/>
      <c r="J1086" s="114"/>
      <c r="K1086" s="104"/>
      <c r="L1086" s="110"/>
      <c r="M1086" s="933"/>
      <c r="N1086" s="111"/>
      <c r="O1086" s="96"/>
      <c r="P1086" s="97"/>
    </row>
    <row r="1087" spans="1:16">
      <c r="A1087" s="957"/>
      <c r="B1087" s="109"/>
      <c r="C1087" s="927"/>
      <c r="D1087" s="94"/>
      <c r="E1087" s="96"/>
      <c r="F1087" s="112"/>
      <c r="G1087" s="109"/>
      <c r="H1087" s="930"/>
      <c r="I1087" s="111"/>
      <c r="J1087" s="96"/>
      <c r="K1087" s="112"/>
      <c r="L1087" s="109"/>
      <c r="M1087" s="933"/>
      <c r="N1087" s="94"/>
      <c r="O1087" s="96"/>
      <c r="P1087" s="112"/>
    </row>
    <row r="1088" spans="1:16">
      <c r="A1088" s="957"/>
      <c r="B1088" s="110"/>
      <c r="C1088" s="927"/>
      <c r="D1088" s="113"/>
      <c r="E1088" s="114"/>
      <c r="F1088" s="97"/>
      <c r="G1088" s="110"/>
      <c r="H1088" s="930"/>
      <c r="I1088" s="94"/>
      <c r="J1088" s="96"/>
      <c r="K1088" s="97"/>
      <c r="L1088" s="110"/>
      <c r="M1088" s="933"/>
      <c r="N1088" s="113"/>
      <c r="O1088" s="114"/>
      <c r="P1088" s="97"/>
    </row>
    <row r="1089" spans="1:16">
      <c r="A1089" s="957"/>
      <c r="B1089" s="109"/>
      <c r="C1089" s="927"/>
      <c r="D1089" s="113"/>
      <c r="E1089" s="114"/>
      <c r="F1089" s="97"/>
      <c r="G1089" s="109"/>
      <c r="H1089" s="930"/>
      <c r="I1089" s="113"/>
      <c r="J1089" s="114"/>
      <c r="K1089" s="97"/>
      <c r="L1089" s="109"/>
      <c r="M1089" s="933"/>
      <c r="N1089" s="113"/>
      <c r="O1089" s="114"/>
      <c r="P1089" s="97"/>
    </row>
    <row r="1090" spans="1:16" ht="17.25" thickBot="1">
      <c r="A1090" s="957"/>
      <c r="B1090" s="110"/>
      <c r="C1090" s="940"/>
      <c r="D1090" s="115"/>
      <c r="E1090" s="116"/>
      <c r="F1090" s="117"/>
      <c r="G1090" s="110"/>
      <c r="H1090" s="930"/>
      <c r="I1090" s="115"/>
      <c r="J1090" s="116"/>
      <c r="K1090" s="117"/>
      <c r="L1090" s="110"/>
      <c r="M1090" s="933"/>
      <c r="N1090" s="115"/>
      <c r="O1090" s="116"/>
      <c r="P1090" s="117"/>
    </row>
    <row r="1091" spans="1:16">
      <c r="A1091" s="944" t="str">
        <f>TEXT(A1045,"AAAA")</f>
        <v>星期四</v>
      </c>
      <c r="B1091" s="109"/>
      <c r="C1091" s="926" t="s">
        <v>665</v>
      </c>
      <c r="D1091" s="118"/>
      <c r="E1091" s="119" t="s">
        <v>137</v>
      </c>
      <c r="F1091" s="97" t="s">
        <v>3805</v>
      </c>
      <c r="G1091" s="109"/>
      <c r="H1091" s="929" t="s">
        <v>130</v>
      </c>
      <c r="I1091" s="118"/>
      <c r="J1091" s="119" t="s">
        <v>137</v>
      </c>
      <c r="K1091" s="97" t="s">
        <v>3731</v>
      </c>
      <c r="L1091" s="109"/>
      <c r="M1091" s="932" t="s">
        <v>130</v>
      </c>
      <c r="N1091" s="118"/>
      <c r="O1091" s="119" t="s">
        <v>137</v>
      </c>
      <c r="P1091" s="97" t="s">
        <v>3380</v>
      </c>
    </row>
    <row r="1092" spans="1:16">
      <c r="A1092" s="944"/>
      <c r="B1092" s="110"/>
      <c r="C1092" s="927"/>
      <c r="D1092" s="94"/>
      <c r="E1092" s="96" t="s">
        <v>195</v>
      </c>
      <c r="F1092" s="97" t="s">
        <v>3806</v>
      </c>
      <c r="G1092" s="110"/>
      <c r="H1092" s="930"/>
      <c r="I1092" s="94"/>
      <c r="J1092" s="96" t="s">
        <v>195</v>
      </c>
      <c r="K1092" s="97" t="s">
        <v>3733</v>
      </c>
      <c r="L1092" s="110"/>
      <c r="M1092" s="933"/>
      <c r="N1092" s="94"/>
      <c r="O1092" s="96" t="s">
        <v>195</v>
      </c>
      <c r="P1092" s="97" t="s">
        <v>3381</v>
      </c>
    </row>
    <row r="1093" spans="1:16">
      <c r="A1093" s="944"/>
      <c r="B1093" s="109"/>
      <c r="C1093" s="927"/>
      <c r="D1093" s="94"/>
      <c r="E1093" s="96" t="s">
        <v>146</v>
      </c>
      <c r="F1093" s="97" t="s">
        <v>3807</v>
      </c>
      <c r="G1093" s="109"/>
      <c r="H1093" s="930"/>
      <c r="I1093" s="94"/>
      <c r="J1093" s="96" t="s">
        <v>146</v>
      </c>
      <c r="K1093" s="97" t="s">
        <v>3831</v>
      </c>
      <c r="L1093" s="109"/>
      <c r="M1093" s="933"/>
      <c r="N1093" s="94"/>
      <c r="O1093" s="96" t="s">
        <v>146</v>
      </c>
      <c r="P1093" s="97" t="s">
        <v>3855</v>
      </c>
    </row>
    <row r="1094" spans="1:16">
      <c r="A1094" s="944"/>
      <c r="B1094" s="110"/>
      <c r="C1094" s="927"/>
      <c r="D1094" s="94"/>
      <c r="E1094" s="96" t="s">
        <v>238</v>
      </c>
      <c r="F1094" s="97" t="s">
        <v>3413</v>
      </c>
      <c r="G1094" s="110"/>
      <c r="H1094" s="930"/>
      <c r="I1094" s="94"/>
      <c r="J1094" s="96" t="s">
        <v>238</v>
      </c>
      <c r="K1094" s="97" t="s">
        <v>3832</v>
      </c>
      <c r="L1094" s="110"/>
      <c r="M1094" s="933"/>
      <c r="N1094" s="94"/>
      <c r="O1094" s="96" t="s">
        <v>238</v>
      </c>
      <c r="P1094" s="97" t="s">
        <v>3854</v>
      </c>
    </row>
    <row r="1095" spans="1:16">
      <c r="A1095" s="944"/>
      <c r="B1095" s="109"/>
      <c r="C1095" s="927"/>
      <c r="D1095" s="94"/>
      <c r="E1095" s="96" t="s">
        <v>196</v>
      </c>
      <c r="F1095" s="97" t="s">
        <v>3720</v>
      </c>
      <c r="G1095" s="109"/>
      <c r="H1095" s="930"/>
      <c r="I1095" s="94"/>
      <c r="J1095" s="96" t="s">
        <v>196</v>
      </c>
      <c r="K1095" s="97" t="s">
        <v>3728</v>
      </c>
      <c r="L1095" s="109"/>
      <c r="M1095" s="933"/>
      <c r="N1095" s="94"/>
      <c r="O1095" s="96" t="s">
        <v>196</v>
      </c>
      <c r="P1095" s="97" t="s">
        <v>2760</v>
      </c>
    </row>
    <row r="1096" spans="1:16">
      <c r="A1096" s="944"/>
      <c r="B1096" s="110"/>
      <c r="C1096" s="927"/>
      <c r="D1096" s="94"/>
      <c r="E1096" s="96" t="s">
        <v>1567</v>
      </c>
      <c r="F1096" s="97" t="s">
        <v>2707</v>
      </c>
      <c r="G1096" s="110"/>
      <c r="H1096" s="930"/>
      <c r="I1096" s="94"/>
      <c r="J1096" s="96" t="s">
        <v>1567</v>
      </c>
      <c r="K1096" s="97" t="s">
        <v>2707</v>
      </c>
      <c r="L1096" s="110"/>
      <c r="M1096" s="933"/>
      <c r="N1096" s="94"/>
      <c r="O1096" s="96" t="s">
        <v>1567</v>
      </c>
      <c r="P1096" s="97" t="s">
        <v>2707</v>
      </c>
    </row>
    <row r="1097" spans="1:16">
      <c r="A1097" s="944"/>
      <c r="B1097" s="109"/>
      <c r="C1097" s="927"/>
      <c r="D1097" s="94"/>
      <c r="E1097" s="96" t="s">
        <v>2685</v>
      </c>
      <c r="F1097" s="97" t="s">
        <v>2761</v>
      </c>
      <c r="G1097" s="109"/>
      <c r="H1097" s="930"/>
      <c r="I1097" s="94"/>
      <c r="J1097" s="96" t="s">
        <v>2685</v>
      </c>
      <c r="K1097" s="97" t="s">
        <v>2761</v>
      </c>
      <c r="L1097" s="109"/>
      <c r="M1097" s="933"/>
      <c r="N1097" s="94"/>
      <c r="O1097" s="96" t="s">
        <v>2685</v>
      </c>
      <c r="P1097" s="97" t="s">
        <v>2761</v>
      </c>
    </row>
    <row r="1098" spans="1:16">
      <c r="A1098" s="944"/>
      <c r="B1098" s="110"/>
      <c r="C1098" s="927"/>
      <c r="D1098" s="94"/>
      <c r="E1098" s="96"/>
      <c r="F1098" s="97"/>
      <c r="G1098" s="110"/>
      <c r="H1098" s="930"/>
      <c r="I1098" s="94"/>
      <c r="J1098" s="96"/>
      <c r="K1098" s="97"/>
      <c r="L1098" s="110"/>
      <c r="M1098" s="933"/>
      <c r="N1098" s="94"/>
      <c r="O1098" s="96"/>
      <c r="P1098" s="97"/>
    </row>
    <row r="1099" spans="1:16">
      <c r="A1099" s="944"/>
      <c r="B1099" s="107"/>
      <c r="C1099" s="927"/>
      <c r="D1099" s="113"/>
      <c r="E1099" s="114"/>
      <c r="F1099" s="97"/>
      <c r="G1099" s="107"/>
      <c r="H1099" s="930"/>
      <c r="I1099" s="113"/>
      <c r="J1099" s="114"/>
      <c r="K1099" s="97"/>
      <c r="L1099" s="107"/>
      <c r="M1099" s="933"/>
      <c r="N1099" s="113"/>
      <c r="O1099" s="114"/>
      <c r="P1099" s="97"/>
    </row>
    <row r="1100" spans="1:16" ht="17.25" thickBot="1">
      <c r="A1100" s="944"/>
      <c r="B1100" s="107"/>
      <c r="C1100" s="940"/>
      <c r="D1100" s="122" t="s">
        <v>132</v>
      </c>
      <c r="E1100" s="123" t="s">
        <v>133</v>
      </c>
      <c r="F1100" s="97"/>
      <c r="G1100" s="107"/>
      <c r="H1100" s="941"/>
      <c r="I1100" s="122" t="s">
        <v>132</v>
      </c>
      <c r="J1100" s="123" t="s">
        <v>133</v>
      </c>
      <c r="K1100" s="97"/>
      <c r="L1100" s="107"/>
      <c r="M1100" s="939"/>
      <c r="N1100" s="122" t="s">
        <v>132</v>
      </c>
      <c r="O1100" s="123" t="s">
        <v>133</v>
      </c>
      <c r="P1100" s="97"/>
    </row>
    <row r="1101" spans="1:16">
      <c r="A1101" s="105"/>
      <c r="B1101" s="109"/>
      <c r="C1101" s="926" t="s">
        <v>666</v>
      </c>
      <c r="D1101" s="118"/>
      <c r="E1101" s="119" t="s">
        <v>137</v>
      </c>
      <c r="F1101" s="125" t="s">
        <v>2762</v>
      </c>
      <c r="G1101" s="109"/>
      <c r="H1101" s="929" t="s">
        <v>134</v>
      </c>
      <c r="I1101" s="118"/>
      <c r="J1101" s="119" t="s">
        <v>137</v>
      </c>
      <c r="K1101" s="125" t="s">
        <v>2762</v>
      </c>
      <c r="L1101" s="109"/>
      <c r="M1101" s="932" t="s">
        <v>134</v>
      </c>
      <c r="N1101" s="118"/>
      <c r="O1101" s="119" t="s">
        <v>137</v>
      </c>
      <c r="P1101" s="125" t="s">
        <v>2762</v>
      </c>
    </row>
    <row r="1102" spans="1:16">
      <c r="A1102" s="105"/>
      <c r="B1102" s="110"/>
      <c r="C1102" s="927"/>
      <c r="D1102" s="94"/>
      <c r="E1102" s="96" t="s">
        <v>195</v>
      </c>
      <c r="F1102" s="97" t="s">
        <v>2763</v>
      </c>
      <c r="G1102" s="110"/>
      <c r="H1102" s="930"/>
      <c r="I1102" s="94"/>
      <c r="J1102" s="96" t="s">
        <v>195</v>
      </c>
      <c r="K1102" s="97" t="s">
        <v>3839</v>
      </c>
      <c r="L1102" s="110"/>
      <c r="M1102" s="933"/>
      <c r="N1102" s="94"/>
      <c r="O1102" s="96" t="s">
        <v>195</v>
      </c>
      <c r="P1102" s="97" t="s">
        <v>2763</v>
      </c>
    </row>
    <row r="1103" spans="1:16">
      <c r="A1103" s="105"/>
      <c r="B1103" s="126"/>
      <c r="C1103" s="927"/>
      <c r="D1103" s="94"/>
      <c r="E1103" s="96" t="s">
        <v>146</v>
      </c>
      <c r="F1103" s="97" t="s">
        <v>3217</v>
      </c>
      <c r="G1103" s="126"/>
      <c r="H1103" s="930"/>
      <c r="I1103" s="94"/>
      <c r="J1103" s="96" t="s">
        <v>146</v>
      </c>
      <c r="K1103" s="97" t="s">
        <v>3217</v>
      </c>
      <c r="L1103" s="126"/>
      <c r="M1103" s="933"/>
      <c r="N1103" s="94"/>
      <c r="O1103" s="96" t="s">
        <v>146</v>
      </c>
      <c r="P1103" s="97" t="s">
        <v>3217</v>
      </c>
    </row>
    <row r="1104" spans="1:16" ht="33">
      <c r="A1104" s="105"/>
      <c r="B1104" s="107"/>
      <c r="C1104" s="927"/>
      <c r="D1104" s="94"/>
      <c r="E1104" s="96" t="s">
        <v>238</v>
      </c>
      <c r="F1104" s="104" t="s">
        <v>3775</v>
      </c>
      <c r="G1104" s="107"/>
      <c r="H1104" s="930"/>
      <c r="I1104" s="94"/>
      <c r="J1104" s="96" t="s">
        <v>238</v>
      </c>
      <c r="K1104" s="97" t="s">
        <v>3125</v>
      </c>
      <c r="L1104" s="107"/>
      <c r="M1104" s="933"/>
      <c r="N1104" s="94"/>
      <c r="O1104" s="96" t="s">
        <v>238</v>
      </c>
      <c r="P1104" s="104" t="s">
        <v>3775</v>
      </c>
    </row>
    <row r="1105" spans="1:16">
      <c r="A1105" s="105"/>
      <c r="B1105" s="109"/>
      <c r="C1105" s="927"/>
      <c r="D1105" s="94"/>
      <c r="E1105" s="96" t="s">
        <v>196</v>
      </c>
      <c r="F1105" s="97" t="s">
        <v>2766</v>
      </c>
      <c r="G1105" s="109"/>
      <c r="H1105" s="930"/>
      <c r="I1105" s="94"/>
      <c r="J1105" s="96" t="s">
        <v>196</v>
      </c>
      <c r="K1105" s="97" t="s">
        <v>2766</v>
      </c>
      <c r="L1105" s="109"/>
      <c r="M1105" s="933"/>
      <c r="N1105" s="94"/>
      <c r="O1105" s="96" t="s">
        <v>196</v>
      </c>
      <c r="P1105" s="97" t="s">
        <v>2766</v>
      </c>
    </row>
    <row r="1106" spans="1:16">
      <c r="A1106" s="105"/>
      <c r="B1106" s="110"/>
      <c r="C1106" s="927"/>
      <c r="D1106" s="94"/>
      <c r="E1106" s="96"/>
      <c r="F1106" s="127"/>
      <c r="G1106" s="110"/>
      <c r="H1106" s="930"/>
      <c r="I1106" s="94"/>
      <c r="J1106" s="96"/>
      <c r="K1106" s="127"/>
      <c r="L1106" s="110"/>
      <c r="M1106" s="933"/>
      <c r="N1106" s="94"/>
      <c r="O1106" s="96"/>
      <c r="P1106" s="127"/>
    </row>
    <row r="1107" spans="1:16">
      <c r="A1107" s="105"/>
      <c r="B1107" s="109"/>
      <c r="C1107" s="927"/>
      <c r="D1107" s="94"/>
      <c r="E1107" s="96"/>
      <c r="F1107" s="128"/>
      <c r="G1107" s="109"/>
      <c r="H1107" s="930"/>
      <c r="I1107" s="94"/>
      <c r="J1107" s="96"/>
      <c r="K1107" s="128"/>
      <c r="L1107" s="109"/>
      <c r="M1107" s="933"/>
      <c r="N1107" s="94"/>
      <c r="O1107" s="96"/>
      <c r="P1107" s="128"/>
    </row>
    <row r="1108" spans="1:16">
      <c r="A1108" s="105"/>
      <c r="B1108" s="110"/>
      <c r="C1108" s="927"/>
      <c r="D1108" s="113"/>
      <c r="E1108" s="114"/>
      <c r="F1108" s="216"/>
      <c r="G1108" s="110"/>
      <c r="H1108" s="930"/>
      <c r="I1108" s="113"/>
      <c r="J1108" s="114"/>
      <c r="K1108" s="216"/>
      <c r="L1108" s="110"/>
      <c r="M1108" s="933"/>
      <c r="N1108" s="113"/>
      <c r="O1108" s="114"/>
      <c r="P1108" s="216"/>
    </row>
    <row r="1109" spans="1:16">
      <c r="A1109" s="105"/>
      <c r="B1109" s="109"/>
      <c r="C1109" s="927"/>
      <c r="D1109" s="113"/>
      <c r="E1109" s="114"/>
      <c r="F1109" s="216"/>
      <c r="G1109" s="109"/>
      <c r="H1109" s="930"/>
      <c r="I1109" s="113"/>
      <c r="J1109" s="114"/>
      <c r="K1109" s="216"/>
      <c r="L1109" s="109"/>
      <c r="M1109" s="933"/>
      <c r="N1109" s="113"/>
      <c r="O1109" s="114"/>
      <c r="P1109" s="216"/>
    </row>
    <row r="1110" spans="1:16" ht="17.25" thickBot="1">
      <c r="A1110" s="105"/>
      <c r="B1110" s="110"/>
      <c r="C1110" s="940"/>
      <c r="D1110" s="113"/>
      <c r="E1110" s="131"/>
      <c r="F1110" s="127"/>
      <c r="G1110" s="110"/>
      <c r="H1110" s="941"/>
      <c r="I1110" s="113"/>
      <c r="J1110" s="130"/>
      <c r="K1110" s="104"/>
      <c r="L1110" s="110"/>
      <c r="M1110" s="939"/>
      <c r="N1110" s="113"/>
      <c r="O1110" s="131"/>
      <c r="P1110" s="127"/>
    </row>
    <row r="1111" spans="1:16">
      <c r="A1111" s="132"/>
      <c r="B1111" s="109"/>
      <c r="C1111" s="926" t="s">
        <v>667</v>
      </c>
      <c r="D1111" s="118" t="s">
        <v>136</v>
      </c>
      <c r="E1111" s="133" t="s">
        <v>137</v>
      </c>
      <c r="F1111" s="125" t="s">
        <v>3808</v>
      </c>
      <c r="G1111" s="109"/>
      <c r="H1111" s="929" t="s">
        <v>135</v>
      </c>
      <c r="I1111" s="118" t="s">
        <v>136</v>
      </c>
      <c r="J1111" s="133" t="s">
        <v>137</v>
      </c>
      <c r="K1111" s="125" t="s">
        <v>3830</v>
      </c>
      <c r="L1111" s="109"/>
      <c r="M1111" s="932" t="s">
        <v>135</v>
      </c>
      <c r="N1111" s="118" t="s">
        <v>136</v>
      </c>
      <c r="O1111" s="133" t="s">
        <v>137</v>
      </c>
      <c r="P1111" s="125" t="s">
        <v>3858</v>
      </c>
    </row>
    <row r="1112" spans="1:16">
      <c r="A1112" s="132"/>
      <c r="B1112" s="110"/>
      <c r="C1112" s="927"/>
      <c r="D1112" s="94" t="s">
        <v>141</v>
      </c>
      <c r="E1112" s="96" t="s">
        <v>195</v>
      </c>
      <c r="F1112" s="134" t="s">
        <v>3593</v>
      </c>
      <c r="G1112" s="110"/>
      <c r="H1112" s="930"/>
      <c r="I1112" s="94" t="s">
        <v>141</v>
      </c>
      <c r="J1112" s="96" t="s">
        <v>195</v>
      </c>
      <c r="K1112" s="134" t="s">
        <v>3716</v>
      </c>
      <c r="L1112" s="110"/>
      <c r="M1112" s="933"/>
      <c r="N1112" s="94" t="s">
        <v>141</v>
      </c>
      <c r="O1112" s="96" t="s">
        <v>195</v>
      </c>
      <c r="P1112" s="134" t="s">
        <v>3593</v>
      </c>
    </row>
    <row r="1113" spans="1:16">
      <c r="A1113" s="132"/>
      <c r="B1113" s="135"/>
      <c r="C1113" s="927"/>
      <c r="D1113" s="94" t="s">
        <v>145</v>
      </c>
      <c r="E1113" s="96" t="s">
        <v>146</v>
      </c>
      <c r="F1113" s="97" t="s">
        <v>2770</v>
      </c>
      <c r="G1113" s="135"/>
      <c r="H1113" s="930"/>
      <c r="I1113" s="94" t="s">
        <v>145</v>
      </c>
      <c r="J1113" s="96" t="s">
        <v>146</v>
      </c>
      <c r="K1113" s="97" t="s">
        <v>2770</v>
      </c>
      <c r="L1113" s="135"/>
      <c r="M1113" s="933"/>
      <c r="N1113" s="94" t="s">
        <v>145</v>
      </c>
      <c r="O1113" s="96" t="s">
        <v>146</v>
      </c>
      <c r="P1113" s="97" t="s">
        <v>2770</v>
      </c>
    </row>
    <row r="1114" spans="1:16">
      <c r="A1114" s="132"/>
      <c r="B1114" s="110"/>
      <c r="C1114" s="927"/>
      <c r="D1114" s="94" t="s">
        <v>147</v>
      </c>
      <c r="E1114" s="96" t="s">
        <v>238</v>
      </c>
      <c r="F1114" s="104" t="s">
        <v>2771</v>
      </c>
      <c r="G1114" s="110"/>
      <c r="H1114" s="930"/>
      <c r="I1114" s="94" t="s">
        <v>147</v>
      </c>
      <c r="J1114" s="96" t="s">
        <v>238</v>
      </c>
      <c r="K1114" s="104" t="s">
        <v>2771</v>
      </c>
      <c r="L1114" s="110"/>
      <c r="M1114" s="933"/>
      <c r="N1114" s="94" t="s">
        <v>147</v>
      </c>
      <c r="O1114" s="96" t="s">
        <v>238</v>
      </c>
      <c r="P1114" s="104" t="s">
        <v>2771</v>
      </c>
    </row>
    <row r="1115" spans="1:16">
      <c r="A1115" s="132"/>
      <c r="B1115" s="135"/>
      <c r="C1115" s="927"/>
      <c r="D1115" s="94" t="s">
        <v>1568</v>
      </c>
      <c r="E1115" s="114" t="s">
        <v>196</v>
      </c>
      <c r="F1115" s="136" t="s">
        <v>2772</v>
      </c>
      <c r="G1115" s="135"/>
      <c r="H1115" s="930"/>
      <c r="I1115" s="94" t="s">
        <v>1568</v>
      </c>
      <c r="J1115" s="114" t="s">
        <v>196</v>
      </c>
      <c r="K1115" s="136" t="s">
        <v>2772</v>
      </c>
      <c r="L1115" s="135"/>
      <c r="M1115" s="933"/>
      <c r="N1115" s="94" t="s">
        <v>1568</v>
      </c>
      <c r="O1115" s="114" t="s">
        <v>196</v>
      </c>
      <c r="P1115" s="136" t="s">
        <v>2772</v>
      </c>
    </row>
    <row r="1116" spans="1:16">
      <c r="A1116" s="132"/>
      <c r="B1116" s="110"/>
      <c r="C1116" s="927"/>
      <c r="D1116" s="94" t="s">
        <v>3654</v>
      </c>
      <c r="E1116" s="114" t="s">
        <v>1896</v>
      </c>
      <c r="F1116" s="97" t="s">
        <v>3809</v>
      </c>
      <c r="G1116" s="110"/>
      <c r="H1116" s="930"/>
      <c r="I1116" s="94"/>
      <c r="J1116" s="96"/>
      <c r="K1116" s="97"/>
      <c r="L1116" s="110"/>
      <c r="M1116" s="933"/>
      <c r="N1116" s="94"/>
      <c r="O1116" s="96"/>
      <c r="P1116" s="97"/>
    </row>
    <row r="1117" spans="1:16">
      <c r="A1117" s="132"/>
      <c r="B1117" s="135"/>
      <c r="C1117" s="927"/>
      <c r="D1117" s="94"/>
      <c r="E1117" s="114"/>
      <c r="F1117" s="136"/>
      <c r="G1117" s="135"/>
      <c r="H1117" s="930"/>
      <c r="I1117" s="94"/>
      <c r="J1117" s="114"/>
      <c r="K1117" s="136"/>
      <c r="L1117" s="135"/>
      <c r="M1117" s="933"/>
      <c r="N1117" s="94"/>
      <c r="O1117" s="114"/>
      <c r="P1117" s="136"/>
    </row>
    <row r="1118" spans="1:16">
      <c r="A1118" s="132"/>
      <c r="B1118" s="110"/>
      <c r="C1118" s="927"/>
      <c r="D1118" s="94"/>
      <c r="E1118" s="96"/>
      <c r="F1118" s="97"/>
      <c r="G1118" s="110"/>
      <c r="H1118" s="930"/>
      <c r="I1118" s="94"/>
      <c r="J1118" s="96"/>
      <c r="K1118" s="97"/>
      <c r="L1118" s="110"/>
      <c r="M1118" s="933"/>
      <c r="N1118" s="94"/>
      <c r="O1118" s="96"/>
      <c r="P1118" s="97"/>
    </row>
    <row r="1119" spans="1:16">
      <c r="A1119" s="132"/>
      <c r="B1119" s="135"/>
      <c r="C1119" s="927"/>
      <c r="D1119" s="94"/>
      <c r="E1119" s="96"/>
      <c r="F1119" s="97"/>
      <c r="G1119" s="135"/>
      <c r="H1119" s="930"/>
      <c r="I1119" s="94"/>
      <c r="J1119" s="96"/>
      <c r="K1119" s="97"/>
      <c r="L1119" s="135"/>
      <c r="M1119" s="933"/>
      <c r="N1119" s="94"/>
      <c r="O1119" s="96"/>
      <c r="P1119" s="97"/>
    </row>
    <row r="1120" spans="1:16" ht="17.25" thickBot="1">
      <c r="A1120" s="132"/>
      <c r="B1120" s="110"/>
      <c r="C1120" s="940"/>
      <c r="D1120" s="115"/>
      <c r="E1120" s="116"/>
      <c r="F1120" s="117"/>
      <c r="G1120" s="110"/>
      <c r="H1120" s="941"/>
      <c r="I1120" s="115"/>
      <c r="J1120" s="130"/>
      <c r="K1120" s="104"/>
      <c r="L1120" s="110"/>
      <c r="M1120" s="939"/>
      <c r="N1120" s="115"/>
      <c r="O1120" s="130"/>
      <c r="P1120" s="104"/>
    </row>
    <row r="1121" spans="1:16">
      <c r="A1121" s="132"/>
      <c r="B1121" s="135"/>
      <c r="C1121" s="926" t="s">
        <v>668</v>
      </c>
      <c r="D1121" s="137" t="s">
        <v>150</v>
      </c>
      <c r="E1121" s="138"/>
      <c r="F1121" s="139" t="s">
        <v>151</v>
      </c>
      <c r="G1121" s="135"/>
      <c r="H1121" s="929" t="s">
        <v>149</v>
      </c>
      <c r="I1121" s="137" t="s">
        <v>150</v>
      </c>
      <c r="J1121" s="138"/>
      <c r="K1121" s="139" t="s">
        <v>151</v>
      </c>
      <c r="L1121" s="135"/>
      <c r="M1121" s="932" t="s">
        <v>149</v>
      </c>
      <c r="N1121" s="137" t="s">
        <v>150</v>
      </c>
      <c r="O1121" s="138"/>
      <c r="P1121" s="139" t="s">
        <v>151</v>
      </c>
    </row>
    <row r="1122" spans="1:16">
      <c r="A1122" s="132"/>
      <c r="B1122" s="110"/>
      <c r="C1122" s="927"/>
      <c r="D1122" s="120"/>
      <c r="E1122" s="121"/>
      <c r="F1122" s="140"/>
      <c r="G1122" s="110"/>
      <c r="H1122" s="930"/>
      <c r="I1122" s="94" t="s">
        <v>3840</v>
      </c>
      <c r="J1122" s="96"/>
      <c r="K1122" s="97" t="s">
        <v>3841</v>
      </c>
      <c r="L1122" s="110"/>
      <c r="M1122" s="933"/>
      <c r="N1122" s="94"/>
      <c r="O1122" s="96"/>
      <c r="P1122" s="97"/>
    </row>
    <row r="1123" spans="1:16">
      <c r="A1123" s="132"/>
      <c r="B1123" s="135"/>
      <c r="C1123" s="927"/>
      <c r="D1123" s="94"/>
      <c r="E1123" s="96"/>
      <c r="F1123" s="97"/>
      <c r="G1123" s="135"/>
      <c r="H1123" s="930"/>
      <c r="I1123" s="94" t="s">
        <v>3842</v>
      </c>
      <c r="J1123" s="96"/>
      <c r="K1123" s="97" t="s">
        <v>3843</v>
      </c>
      <c r="L1123" s="135"/>
      <c r="M1123" s="933"/>
      <c r="N1123" s="94"/>
      <c r="O1123" s="96"/>
      <c r="P1123" s="97"/>
    </row>
    <row r="1124" spans="1:16">
      <c r="A1124" s="132"/>
      <c r="B1124" s="110"/>
      <c r="C1124" s="927"/>
      <c r="D1124" s="113"/>
      <c r="E1124" s="114"/>
      <c r="F1124" s="104"/>
      <c r="G1124" s="110"/>
      <c r="H1124" s="930"/>
      <c r="I1124" s="113" t="s">
        <v>3844</v>
      </c>
      <c r="J1124" s="114"/>
      <c r="K1124" s="97" t="s">
        <v>3845</v>
      </c>
      <c r="L1124" s="110"/>
      <c r="M1124" s="933"/>
      <c r="N1124" s="113"/>
      <c r="O1124" s="114"/>
      <c r="P1124" s="104"/>
    </row>
    <row r="1125" spans="1:16">
      <c r="A1125" s="935"/>
      <c r="B1125" s="135"/>
      <c r="C1125" s="927"/>
      <c r="D1125" s="94"/>
      <c r="E1125" s="96"/>
      <c r="F1125" s="97"/>
      <c r="G1125" s="135"/>
      <c r="H1125" s="930"/>
      <c r="I1125" s="94"/>
      <c r="J1125" s="96"/>
      <c r="K1125" s="97"/>
      <c r="L1125" s="135"/>
      <c r="M1125" s="933"/>
      <c r="N1125" s="94"/>
      <c r="O1125" s="96"/>
      <c r="P1125" s="97"/>
    </row>
    <row r="1126" spans="1:16">
      <c r="A1126" s="935"/>
      <c r="B1126" s="110"/>
      <c r="C1126" s="927"/>
      <c r="D1126" s="94"/>
      <c r="E1126" s="96"/>
      <c r="F1126" s="97"/>
      <c r="G1126" s="110"/>
      <c r="H1126" s="930"/>
      <c r="I1126" s="94"/>
      <c r="J1126" s="96"/>
      <c r="K1126" s="97"/>
      <c r="L1126" s="110"/>
      <c r="M1126" s="933"/>
      <c r="N1126" s="94"/>
      <c r="O1126" s="96"/>
      <c r="P1126" s="97"/>
    </row>
    <row r="1127" spans="1:16">
      <c r="A1127" s="935"/>
      <c r="B1127" s="135"/>
      <c r="C1127" s="927"/>
      <c r="D1127" s="113"/>
      <c r="E1127" s="114"/>
      <c r="F1127" s="104"/>
      <c r="G1127" s="135"/>
      <c r="H1127" s="930"/>
      <c r="I1127" s="113"/>
      <c r="J1127" s="114"/>
      <c r="K1127" s="104"/>
      <c r="L1127" s="135"/>
      <c r="M1127" s="933"/>
      <c r="N1127" s="113"/>
      <c r="O1127" s="114"/>
      <c r="P1127" s="104"/>
    </row>
    <row r="1128" spans="1:16" ht="17.25" thickBot="1">
      <c r="A1128" s="936"/>
      <c r="B1128" s="141"/>
      <c r="C1128" s="928"/>
      <c r="D1128" s="142"/>
      <c r="E1128" s="143"/>
      <c r="F1128" s="144"/>
      <c r="G1128" s="141"/>
      <c r="H1128" s="931"/>
      <c r="I1128" s="142"/>
      <c r="J1128" s="143"/>
      <c r="K1128" s="144"/>
      <c r="L1128" s="141"/>
      <c r="M1128" s="934"/>
      <c r="N1128" s="142"/>
      <c r="O1128" s="143"/>
      <c r="P1128" s="144"/>
    </row>
    <row r="1129" spans="1:16" s="146" customFormat="1" ht="27" customHeight="1" thickTop="1" thickBot="1">
      <c r="A1129" s="145"/>
      <c r="B1129" s="937" t="s">
        <v>152</v>
      </c>
      <c r="C1129" s="937"/>
      <c r="D1129" s="937"/>
      <c r="E1129" s="937"/>
      <c r="F1129" s="937"/>
      <c r="G1129" s="938" t="s">
        <v>153</v>
      </c>
      <c r="H1129" s="938"/>
      <c r="I1129" s="938"/>
      <c r="J1129" s="938"/>
      <c r="K1129" s="938"/>
      <c r="L1129" s="938"/>
      <c r="M1129" s="938"/>
      <c r="N1129" s="919" t="s">
        <v>154</v>
      </c>
      <c r="O1129" s="919"/>
      <c r="P1129" s="919"/>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20">
        <f>A1045</f>
        <v>46184</v>
      </c>
      <c r="B1131" s="923" t="s">
        <v>669</v>
      </c>
      <c r="C1131" s="160" t="s">
        <v>850</v>
      </c>
      <c r="D1131" s="161" t="s">
        <v>977</v>
      </c>
      <c r="E1131" s="162" t="s">
        <v>137</v>
      </c>
      <c r="F1131" s="163" t="s">
        <v>1691</v>
      </c>
      <c r="G1131" s="164"/>
      <c r="H1131" s="165"/>
      <c r="I1131" s="166"/>
      <c r="J1131" s="166"/>
      <c r="K1131" s="167"/>
      <c r="L1131" s="168"/>
      <c r="M1131" s="169"/>
      <c r="N1131" s="170"/>
      <c r="O1131" s="166"/>
      <c r="P1131" s="171"/>
    </row>
    <row r="1132" spans="1:16" s="172" customFormat="1">
      <c r="A1132" s="921"/>
      <c r="B1132" s="924"/>
      <c r="C1132" s="173"/>
      <c r="D1132" s="174"/>
      <c r="E1132" s="175"/>
      <c r="F1132" s="176"/>
      <c r="G1132" s="173"/>
      <c r="H1132" s="177"/>
      <c r="I1132" s="175"/>
      <c r="J1132" s="175"/>
      <c r="K1132" s="178"/>
      <c r="L1132" s="179"/>
      <c r="M1132" s="180"/>
      <c r="N1132" s="181"/>
      <c r="O1132" s="175"/>
      <c r="P1132" s="182"/>
    </row>
    <row r="1133" spans="1:16" s="172" customFormat="1">
      <c r="A1133" s="921"/>
      <c r="B1133" s="924"/>
      <c r="C1133" s="173"/>
      <c r="D1133" s="174"/>
      <c r="E1133" s="175"/>
      <c r="F1133" s="176"/>
      <c r="G1133" s="173"/>
      <c r="H1133" s="183"/>
      <c r="I1133" s="175"/>
      <c r="J1133" s="175"/>
      <c r="K1133" s="178"/>
      <c r="L1133" s="184"/>
      <c r="M1133" s="180"/>
      <c r="N1133" s="181"/>
      <c r="O1133" s="175"/>
      <c r="P1133" s="182"/>
    </row>
    <row r="1134" spans="1:16" s="172" customFormat="1">
      <c r="A1134" s="921"/>
      <c r="B1134" s="924"/>
      <c r="C1134" s="173"/>
      <c r="D1134" s="218"/>
      <c r="E1134" s="175"/>
      <c r="F1134" s="176"/>
      <c r="G1134" s="173"/>
      <c r="H1134" s="183"/>
      <c r="I1134" s="175"/>
      <c r="J1134" s="175"/>
      <c r="K1134" s="187"/>
      <c r="L1134" s="184"/>
      <c r="M1134" s="180"/>
      <c r="N1134" s="181"/>
      <c r="O1134" s="175"/>
      <c r="P1134" s="182"/>
    </row>
    <row r="1135" spans="1:16" s="172" customFormat="1">
      <c r="A1135" s="921"/>
      <c r="B1135" s="924"/>
      <c r="C1135" s="173"/>
      <c r="D1135" s="185"/>
      <c r="E1135" s="175"/>
      <c r="F1135" s="182"/>
      <c r="G1135" s="173"/>
      <c r="H1135" s="186"/>
      <c r="I1135" s="175"/>
      <c r="J1135" s="175"/>
      <c r="K1135" s="187"/>
      <c r="L1135" s="184"/>
      <c r="M1135" s="180"/>
      <c r="N1135" s="181"/>
      <c r="O1135" s="175"/>
      <c r="P1135" s="182"/>
    </row>
    <row r="1136" spans="1:16" s="172" customFormat="1">
      <c r="A1136" s="921"/>
      <c r="B1136" s="924"/>
      <c r="C1136" s="173"/>
      <c r="D1136" s="174"/>
      <c r="E1136" s="175"/>
      <c r="F1136" s="188"/>
      <c r="G1136" s="198"/>
      <c r="H1136" s="183"/>
      <c r="I1136" s="191"/>
      <c r="J1136" s="175"/>
      <c r="K1136" s="178"/>
      <c r="L1136" s="189"/>
      <c r="M1136" s="190"/>
      <c r="N1136" s="181"/>
      <c r="O1136" s="175"/>
      <c r="P1136" s="182"/>
    </row>
    <row r="1137" spans="1:16" s="172" customFormat="1">
      <c r="A1137" s="921"/>
      <c r="B1137" s="924"/>
      <c r="C1137" s="173"/>
      <c r="D1137" s="174"/>
      <c r="E1137" s="175"/>
      <c r="F1137" s="182"/>
      <c r="G1137" s="173"/>
      <c r="H1137" s="183"/>
      <c r="I1137" s="191"/>
      <c r="J1137" s="175"/>
      <c r="K1137" s="178"/>
      <c r="L1137" s="184"/>
      <c r="M1137" s="180"/>
      <c r="N1137" s="181"/>
      <c r="O1137" s="175"/>
      <c r="P1137" s="182"/>
    </row>
    <row r="1138" spans="1:16" s="172" customFormat="1">
      <c r="A1138" s="921"/>
      <c r="B1138" s="924"/>
      <c r="C1138" s="173"/>
      <c r="D1138" s="174"/>
      <c r="E1138" s="175"/>
      <c r="F1138" s="182"/>
      <c r="G1138" s="219"/>
      <c r="H1138" s="183"/>
      <c r="I1138" s="175"/>
      <c r="J1138" s="175"/>
      <c r="K1138" s="178"/>
      <c r="L1138" s="184"/>
      <c r="M1138" s="180"/>
      <c r="N1138" s="181"/>
      <c r="O1138" s="175"/>
      <c r="P1138" s="182"/>
    </row>
    <row r="1139" spans="1:16" s="172" customFormat="1">
      <c r="A1139" s="921"/>
      <c r="B1139" s="924"/>
      <c r="C1139" s="173"/>
      <c r="D1139" s="174"/>
      <c r="E1139" s="175"/>
      <c r="F1139" s="188"/>
      <c r="G1139" s="173"/>
      <c r="H1139" s="183"/>
      <c r="I1139" s="191"/>
      <c r="J1139" s="175"/>
      <c r="K1139" s="178"/>
      <c r="L1139" s="184"/>
      <c r="M1139" s="180"/>
      <c r="N1139" s="181"/>
      <c r="O1139" s="175"/>
      <c r="P1139" s="182"/>
    </row>
    <row r="1140" spans="1:16" s="172" customFormat="1">
      <c r="A1140" s="921"/>
      <c r="B1140" s="924"/>
      <c r="C1140" s="173"/>
      <c r="D1140" s="174"/>
      <c r="E1140" s="175"/>
      <c r="F1140" s="182"/>
      <c r="G1140" s="173"/>
      <c r="H1140" s="183"/>
      <c r="I1140" s="191"/>
      <c r="J1140" s="175"/>
      <c r="K1140" s="178"/>
      <c r="L1140" s="184"/>
      <c r="M1140" s="180"/>
      <c r="N1140" s="181"/>
      <c r="O1140" s="175"/>
      <c r="P1140" s="182"/>
    </row>
    <row r="1141" spans="1:16" s="172" customFormat="1">
      <c r="A1141" s="921"/>
      <c r="B1141" s="924"/>
      <c r="C1141" s="192"/>
      <c r="D1141" s="193"/>
      <c r="E1141" s="194"/>
      <c r="F1141" s="195"/>
      <c r="G1141" s="173"/>
      <c r="H1141" s="177"/>
      <c r="I1141" s="175"/>
      <c r="J1141" s="175"/>
      <c r="K1141" s="178"/>
      <c r="L1141" s="184"/>
      <c r="M1141" s="180"/>
      <c r="N1141" s="196"/>
      <c r="O1141" s="194"/>
      <c r="P1141" s="195"/>
    </row>
    <row r="1142" spans="1:16" s="172" customFormat="1">
      <c r="A1142" s="921"/>
      <c r="B1142" s="924"/>
      <c r="C1142" s="192"/>
      <c r="D1142" s="193"/>
      <c r="E1142" s="194"/>
      <c r="F1142" s="195"/>
      <c r="G1142" s="198"/>
      <c r="H1142" s="183"/>
      <c r="I1142" s="191"/>
      <c r="J1142" s="175"/>
      <c r="K1142" s="178"/>
      <c r="L1142" s="184"/>
      <c r="M1142" s="180"/>
      <c r="N1142" s="196"/>
      <c r="O1142" s="194"/>
      <c r="P1142" s="195"/>
    </row>
    <row r="1143" spans="1:16" s="172" customFormat="1">
      <c r="A1143" s="921"/>
      <c r="B1143" s="924"/>
      <c r="C1143" s="192"/>
      <c r="D1143" s="193"/>
      <c r="E1143" s="194"/>
      <c r="F1143" s="195"/>
      <c r="G1143" s="173"/>
      <c r="H1143" s="199"/>
      <c r="I1143" s="191"/>
      <c r="J1143" s="200"/>
      <c r="K1143" s="197"/>
      <c r="L1143" s="184"/>
      <c r="M1143" s="180"/>
      <c r="N1143" s="196"/>
      <c r="O1143" s="194"/>
      <c r="P1143" s="195"/>
    </row>
    <row r="1144" spans="1:16" s="172" customFormat="1">
      <c r="A1144" s="921"/>
      <c r="B1144" s="924"/>
      <c r="C1144" s="192"/>
      <c r="D1144" s="193"/>
      <c r="E1144" s="194"/>
      <c r="F1144" s="195"/>
      <c r="G1144" s="173"/>
      <c r="H1144" s="201"/>
      <c r="I1144" s="175"/>
      <c r="J1144" s="175"/>
      <c r="K1144" s="178"/>
      <c r="L1144" s="184"/>
      <c r="M1144" s="180"/>
      <c r="N1144" s="196"/>
      <c r="O1144" s="194"/>
      <c r="P1144" s="195"/>
    </row>
    <row r="1145" spans="1:16" s="172" customFormat="1">
      <c r="A1145" s="921"/>
      <c r="B1145" s="924"/>
      <c r="C1145" s="192"/>
      <c r="D1145" s="193"/>
      <c r="E1145" s="194"/>
      <c r="F1145" s="195"/>
      <c r="G1145" s="198"/>
      <c r="H1145" s="183"/>
      <c r="I1145" s="200"/>
      <c r="J1145" s="200"/>
      <c r="K1145" s="197"/>
      <c r="L1145" s="184"/>
      <c r="M1145" s="180"/>
      <c r="N1145" s="196"/>
      <c r="O1145" s="194"/>
      <c r="P1145" s="195"/>
    </row>
    <row r="1146" spans="1:16" s="172" customFormat="1">
      <c r="A1146" s="921"/>
      <c r="B1146" s="924"/>
      <c r="C1146" s="192"/>
      <c r="D1146" s="193"/>
      <c r="E1146" s="194"/>
      <c r="F1146" s="195"/>
      <c r="G1146" s="173"/>
      <c r="H1146" s="183"/>
      <c r="I1146" s="200"/>
      <c r="J1146" s="200"/>
      <c r="K1146" s="197"/>
      <c r="L1146" s="179"/>
      <c r="M1146" s="180"/>
      <c r="N1146" s="196"/>
      <c r="O1146" s="194"/>
      <c r="P1146" s="195"/>
    </row>
    <row r="1147" spans="1:16" s="172" customFormat="1">
      <c r="A1147" s="921"/>
      <c r="B1147" s="924"/>
      <c r="C1147" s="192"/>
      <c r="D1147" s="193"/>
      <c r="E1147" s="194"/>
      <c r="F1147" s="195"/>
      <c r="G1147" s="192"/>
      <c r="H1147" s="201"/>
      <c r="I1147" s="202"/>
      <c r="J1147" s="202"/>
      <c r="K1147" s="203"/>
      <c r="L1147" s="204"/>
      <c r="M1147" s="190"/>
      <c r="N1147" s="196"/>
      <c r="O1147" s="194"/>
      <c r="P1147" s="195"/>
    </row>
    <row r="1148" spans="1:16" s="172" customFormat="1">
      <c r="A1148" s="921"/>
      <c r="B1148" s="924"/>
      <c r="C1148" s="192"/>
      <c r="D1148" s="193"/>
      <c r="E1148" s="194"/>
      <c r="F1148" s="195"/>
      <c r="G1148" s="192"/>
      <c r="H1148" s="201"/>
      <c r="I1148" s="202"/>
      <c r="J1148" s="202"/>
      <c r="K1148" s="203"/>
      <c r="L1148" s="204"/>
      <c r="M1148" s="190"/>
      <c r="N1148" s="196"/>
      <c r="O1148" s="194"/>
      <c r="P1148" s="195"/>
    </row>
    <row r="1149" spans="1:16" s="172" customFormat="1">
      <c r="A1149" s="921"/>
      <c r="B1149" s="924"/>
      <c r="C1149" s="192"/>
      <c r="D1149" s="193"/>
      <c r="E1149" s="194"/>
      <c r="F1149" s="195"/>
      <c r="G1149" s="192"/>
      <c r="H1149" s="201"/>
      <c r="I1149" s="202"/>
      <c r="J1149" s="202"/>
      <c r="K1149" s="203"/>
      <c r="L1149" s="204"/>
      <c r="M1149" s="190"/>
      <c r="N1149" s="196"/>
      <c r="O1149" s="194"/>
      <c r="P1149" s="195"/>
    </row>
    <row r="1150" spans="1:16" s="172" customFormat="1" ht="17.25" thickBot="1">
      <c r="A1150" s="922"/>
      <c r="B1150" s="925"/>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56">
        <f>A1045+1</f>
        <v>46185</v>
      </c>
      <c r="B1151" s="90" t="s">
        <v>162</v>
      </c>
      <c r="C1151" s="926" t="s">
        <v>664</v>
      </c>
      <c r="D1151" s="91" t="s">
        <v>114</v>
      </c>
      <c r="E1151" s="92" t="s">
        <v>137</v>
      </c>
      <c r="F1151" s="93" t="s">
        <v>3852</v>
      </c>
      <c r="G1151" s="90" t="s">
        <v>162</v>
      </c>
      <c r="H1151" s="930" t="s">
        <v>163</v>
      </c>
      <c r="I1151" s="91" t="s">
        <v>114</v>
      </c>
      <c r="J1151" s="92" t="s">
        <v>137</v>
      </c>
      <c r="K1151" s="93" t="s">
        <v>3928</v>
      </c>
      <c r="L1151" s="90" t="s">
        <v>162</v>
      </c>
      <c r="M1151" s="933" t="s">
        <v>163</v>
      </c>
      <c r="N1151" s="91" t="s">
        <v>114</v>
      </c>
      <c r="O1151" s="92" t="s">
        <v>137</v>
      </c>
      <c r="P1151" s="93" t="s">
        <v>3947</v>
      </c>
    </row>
    <row r="1152" spans="1:16" ht="18" customHeight="1">
      <c r="A1152" s="957"/>
      <c r="B1152" s="958" t="s">
        <v>984</v>
      </c>
      <c r="C1152" s="927"/>
      <c r="D1152" s="94" t="s">
        <v>1490</v>
      </c>
      <c r="E1152" s="95" t="s">
        <v>195</v>
      </c>
      <c r="F1152" s="93" t="s">
        <v>1065</v>
      </c>
      <c r="G1152" s="958" t="s">
        <v>12</v>
      </c>
      <c r="H1152" s="930"/>
      <c r="I1152" s="94" t="s">
        <v>1490</v>
      </c>
      <c r="J1152" s="95" t="s">
        <v>195</v>
      </c>
      <c r="K1152" s="93" t="s">
        <v>1065</v>
      </c>
      <c r="L1152" s="958" t="s">
        <v>12</v>
      </c>
      <c r="M1152" s="933"/>
      <c r="N1152" s="94" t="s">
        <v>1490</v>
      </c>
      <c r="O1152" s="95" t="s">
        <v>195</v>
      </c>
      <c r="P1152" s="93" t="s">
        <v>1065</v>
      </c>
    </row>
    <row r="1153" spans="1:16" ht="17.25" thickBot="1">
      <c r="A1153" s="957"/>
      <c r="B1153" s="959"/>
      <c r="C1153" s="927"/>
      <c r="D1153" s="94" t="s">
        <v>116</v>
      </c>
      <c r="E1153" s="96" t="s">
        <v>146</v>
      </c>
      <c r="F1153" s="98" t="s">
        <v>3883</v>
      </c>
      <c r="G1153" s="959"/>
      <c r="H1153" s="930"/>
      <c r="I1153" s="94" t="s">
        <v>116</v>
      </c>
      <c r="J1153" s="96" t="s">
        <v>146</v>
      </c>
      <c r="K1153" s="98" t="s">
        <v>3933</v>
      </c>
      <c r="L1153" s="959"/>
      <c r="M1153" s="933"/>
      <c r="N1153" s="94" t="s">
        <v>116</v>
      </c>
      <c r="O1153" s="96" t="s">
        <v>146</v>
      </c>
      <c r="P1153" s="98" t="s">
        <v>3933</v>
      </c>
    </row>
    <row r="1154" spans="1:16" ht="17.25" thickBot="1">
      <c r="A1154" s="957"/>
      <c r="B1154" s="90" t="s">
        <v>167</v>
      </c>
      <c r="C1154" s="927"/>
      <c r="D1154" s="94" t="s">
        <v>165</v>
      </c>
      <c r="E1154" s="96" t="s">
        <v>238</v>
      </c>
      <c r="F1154" s="112" t="s">
        <v>3882</v>
      </c>
      <c r="G1154" s="90" t="s">
        <v>167</v>
      </c>
      <c r="H1154" s="930"/>
      <c r="I1154" s="94" t="s">
        <v>165</v>
      </c>
      <c r="J1154" s="96" t="s">
        <v>238</v>
      </c>
      <c r="K1154" s="97" t="s">
        <v>3923</v>
      </c>
      <c r="L1154" s="90" t="s">
        <v>167</v>
      </c>
      <c r="M1154" s="933"/>
      <c r="N1154" s="94" t="s">
        <v>165</v>
      </c>
      <c r="O1154" s="96" t="s">
        <v>238</v>
      </c>
      <c r="P1154" s="97" t="s">
        <v>3923</v>
      </c>
    </row>
    <row r="1155" spans="1:16">
      <c r="A1155" s="957"/>
      <c r="B1155" s="955" t="s">
        <v>3698</v>
      </c>
      <c r="C1155" s="927"/>
      <c r="D1155" s="94" t="s">
        <v>120</v>
      </c>
      <c r="E1155" s="96" t="s">
        <v>196</v>
      </c>
      <c r="F1155" s="97" t="s">
        <v>3758</v>
      </c>
      <c r="G1155" s="955" t="s">
        <v>1481</v>
      </c>
      <c r="H1155" s="930"/>
      <c r="I1155" s="94" t="s">
        <v>120</v>
      </c>
      <c r="J1155" s="96" t="s">
        <v>196</v>
      </c>
      <c r="K1155" s="97" t="s">
        <v>1065</v>
      </c>
      <c r="L1155" s="955" t="s">
        <v>3758</v>
      </c>
      <c r="M1155" s="933"/>
      <c r="N1155" s="94" t="s">
        <v>120</v>
      </c>
      <c r="O1155" s="96" t="s">
        <v>196</v>
      </c>
      <c r="P1155" s="97" t="s">
        <v>1065</v>
      </c>
    </row>
    <row r="1156" spans="1:16" ht="33">
      <c r="A1156" s="957"/>
      <c r="B1156" s="948"/>
      <c r="C1156" s="927"/>
      <c r="D1156" s="94" t="s">
        <v>1613</v>
      </c>
      <c r="E1156" s="96" t="s">
        <v>3644</v>
      </c>
      <c r="F1156" s="97" t="s">
        <v>3874</v>
      </c>
      <c r="G1156" s="948"/>
      <c r="H1156" s="930"/>
      <c r="I1156" s="94" t="s">
        <v>1613</v>
      </c>
      <c r="J1156" s="96" t="s">
        <v>3941</v>
      </c>
      <c r="K1156" s="97" t="s">
        <v>3939</v>
      </c>
      <c r="L1156" s="948"/>
      <c r="M1156" s="933"/>
      <c r="N1156" s="94" t="s">
        <v>1613</v>
      </c>
      <c r="O1156" s="96" t="s">
        <v>3941</v>
      </c>
      <c r="P1156" s="102" t="s">
        <v>3892</v>
      </c>
    </row>
    <row r="1157" spans="1:16" ht="33">
      <c r="A1157" s="957"/>
      <c r="B1157" s="947" t="s">
        <v>3752</v>
      </c>
      <c r="C1157" s="927"/>
      <c r="D1157" s="94"/>
      <c r="E1157" s="96" t="s">
        <v>3704</v>
      </c>
      <c r="F1157" s="93" t="s">
        <v>3875</v>
      </c>
      <c r="G1157" s="947"/>
      <c r="H1157" s="930"/>
      <c r="I1157" s="94"/>
      <c r="J1157" s="96" t="s">
        <v>3705</v>
      </c>
      <c r="K1157" s="93" t="s">
        <v>3940</v>
      </c>
      <c r="L1157" s="947"/>
      <c r="M1157" s="933"/>
      <c r="N1157" s="94" t="s">
        <v>1662</v>
      </c>
      <c r="O1157" s="96" t="s">
        <v>3836</v>
      </c>
      <c r="P1157" s="99" t="s">
        <v>3943</v>
      </c>
    </row>
    <row r="1158" spans="1:16" ht="33">
      <c r="A1158" s="957"/>
      <c r="B1158" s="948"/>
      <c r="C1158" s="927"/>
      <c r="D1158" s="94"/>
      <c r="E1158" s="96" t="s">
        <v>3647</v>
      </c>
      <c r="F1158" s="99" t="s">
        <v>3876</v>
      </c>
      <c r="G1158" s="948"/>
      <c r="H1158" s="930"/>
      <c r="I1158" s="94"/>
      <c r="J1158" s="96" t="s">
        <v>3706</v>
      </c>
      <c r="K1158" s="99" t="s">
        <v>3942</v>
      </c>
      <c r="L1158" s="948"/>
      <c r="M1158" s="933"/>
      <c r="N1158" s="94"/>
      <c r="O1158" s="96" t="s">
        <v>2800</v>
      </c>
      <c r="P1158" s="99" t="s">
        <v>2688</v>
      </c>
    </row>
    <row r="1159" spans="1:16">
      <c r="A1159" s="957"/>
      <c r="B1159" s="947"/>
      <c r="C1159" s="927"/>
      <c r="D1159" s="94"/>
      <c r="E1159" s="96" t="s">
        <v>3707</v>
      </c>
      <c r="F1159" s="836" t="s">
        <v>3893</v>
      </c>
      <c r="G1159" s="947"/>
      <c r="H1159" s="930"/>
      <c r="I1159" s="94"/>
      <c r="J1159" s="96" t="s">
        <v>3707</v>
      </c>
      <c r="K1159" s="102" t="s">
        <v>3892</v>
      </c>
      <c r="L1159" s="947"/>
      <c r="M1159" s="933"/>
      <c r="N1159" s="94"/>
      <c r="O1159" s="96" t="s">
        <v>2802</v>
      </c>
      <c r="P1159" s="99" t="s">
        <v>2690</v>
      </c>
    </row>
    <row r="1160" spans="1:16" ht="33.75" thickBot="1">
      <c r="A1160" s="957"/>
      <c r="B1160" s="948"/>
      <c r="C1160" s="927"/>
      <c r="D1160" s="94" t="s">
        <v>1662</v>
      </c>
      <c r="E1160" s="96" t="s">
        <v>3836</v>
      </c>
      <c r="F1160" s="733" t="s">
        <v>3888</v>
      </c>
      <c r="G1160" s="948"/>
      <c r="H1160" s="930"/>
      <c r="I1160" s="94" t="s">
        <v>1662</v>
      </c>
      <c r="J1160" s="96" t="s">
        <v>3836</v>
      </c>
      <c r="K1160" s="99" t="s">
        <v>3943</v>
      </c>
      <c r="L1160" s="948"/>
      <c r="M1160" s="933"/>
      <c r="N1160" s="94" t="s">
        <v>147</v>
      </c>
      <c r="O1160" s="96" t="s">
        <v>2686</v>
      </c>
      <c r="P1160" s="99" t="s">
        <v>3851</v>
      </c>
    </row>
    <row r="1161" spans="1:16" ht="17.25" thickBot="1">
      <c r="A1161" s="957"/>
      <c r="B1161" s="100" t="s">
        <v>168</v>
      </c>
      <c r="C1161" s="927"/>
      <c r="D1161" s="94"/>
      <c r="E1161" s="96" t="s">
        <v>2800</v>
      </c>
      <c r="F1161" s="99" t="s">
        <v>2688</v>
      </c>
      <c r="G1161" s="100" t="s">
        <v>168</v>
      </c>
      <c r="H1161" s="930"/>
      <c r="I1161" s="94"/>
      <c r="J1161" s="96" t="s">
        <v>2800</v>
      </c>
      <c r="K1161" s="99" t="s">
        <v>2688</v>
      </c>
      <c r="L1161" s="100" t="s">
        <v>168</v>
      </c>
      <c r="M1161" s="933"/>
      <c r="N1161" s="94"/>
      <c r="O1161" s="96" t="s">
        <v>2687</v>
      </c>
      <c r="P1161" s="97" t="s">
        <v>3772</v>
      </c>
    </row>
    <row r="1162" spans="1:16">
      <c r="A1162" s="957"/>
      <c r="B1162" s="949" t="s">
        <v>3753</v>
      </c>
      <c r="C1162" s="927"/>
      <c r="D1162" s="94"/>
      <c r="E1162" s="96" t="s">
        <v>2802</v>
      </c>
      <c r="F1162" s="99" t="s">
        <v>2690</v>
      </c>
      <c r="G1162" s="949" t="s">
        <v>3918</v>
      </c>
      <c r="H1162" s="930"/>
      <c r="I1162" s="94"/>
      <c r="J1162" s="96" t="s">
        <v>2802</v>
      </c>
      <c r="K1162" s="99" t="s">
        <v>2690</v>
      </c>
      <c r="L1162" s="949" t="s">
        <v>3945</v>
      </c>
      <c r="M1162" s="933"/>
      <c r="N1162" s="94"/>
      <c r="O1162" s="96" t="s">
        <v>2689</v>
      </c>
      <c r="P1162" s="97" t="s">
        <v>3879</v>
      </c>
    </row>
    <row r="1163" spans="1:16">
      <c r="A1163" s="957"/>
      <c r="B1163" s="950"/>
      <c r="C1163" s="927"/>
      <c r="D1163" s="94" t="s">
        <v>147</v>
      </c>
      <c r="E1163" s="96" t="s">
        <v>2686</v>
      </c>
      <c r="F1163" s="99" t="s">
        <v>3878</v>
      </c>
      <c r="G1163" s="950"/>
      <c r="H1163" s="930"/>
      <c r="I1163" s="94" t="s">
        <v>147</v>
      </c>
      <c r="J1163" s="96" t="s">
        <v>2686</v>
      </c>
      <c r="K1163" s="99" t="s">
        <v>3877</v>
      </c>
      <c r="L1163" s="950"/>
      <c r="M1163" s="933"/>
      <c r="N1163" s="94"/>
      <c r="O1163" s="96" t="s">
        <v>2851</v>
      </c>
      <c r="P1163" s="97" t="s">
        <v>3948</v>
      </c>
    </row>
    <row r="1164" spans="1:16" ht="17.25" thickBot="1">
      <c r="A1164" s="957"/>
      <c r="B1164" s="951"/>
      <c r="C1164" s="927"/>
      <c r="D1164" s="94"/>
      <c r="E1164" s="96" t="s">
        <v>2687</v>
      </c>
      <c r="F1164" s="99" t="s">
        <v>3725</v>
      </c>
      <c r="G1164" s="951"/>
      <c r="H1164" s="930"/>
      <c r="I1164" s="94"/>
      <c r="J1164" s="96" t="s">
        <v>2687</v>
      </c>
      <c r="K1164" s="97" t="s">
        <v>3724</v>
      </c>
      <c r="L1164" s="951"/>
      <c r="M1164" s="933"/>
      <c r="N1164" s="94"/>
      <c r="O1164" s="96" t="s">
        <v>3296</v>
      </c>
      <c r="P1164" s="112" t="s">
        <v>3957</v>
      </c>
    </row>
    <row r="1165" spans="1:16" ht="17.25" thickBot="1">
      <c r="A1165" s="957"/>
      <c r="B1165" s="100" t="s">
        <v>123</v>
      </c>
      <c r="C1165" s="927"/>
      <c r="D1165" s="94"/>
      <c r="E1165" s="96" t="s">
        <v>2689</v>
      </c>
      <c r="F1165" s="97" t="s">
        <v>3880</v>
      </c>
      <c r="G1165" s="100" t="s">
        <v>123</v>
      </c>
      <c r="H1165" s="930"/>
      <c r="I1165" s="94"/>
      <c r="J1165" s="96" t="s">
        <v>2689</v>
      </c>
      <c r="K1165" s="97" t="s">
        <v>3879</v>
      </c>
      <c r="L1165" s="100" t="s">
        <v>123</v>
      </c>
      <c r="M1165" s="933"/>
      <c r="N1165" s="94"/>
      <c r="O1165" s="96" t="s">
        <v>3926</v>
      </c>
      <c r="P1165" s="97" t="s">
        <v>3927</v>
      </c>
    </row>
    <row r="1166" spans="1:16">
      <c r="A1166" s="957"/>
      <c r="B1166" s="962" t="s">
        <v>3864</v>
      </c>
      <c r="C1166" s="927"/>
      <c r="D1166" s="94"/>
      <c r="E1166" s="96" t="s">
        <v>2851</v>
      </c>
      <c r="F1166" s="97" t="s">
        <v>3881</v>
      </c>
      <c r="G1166" s="962" t="s">
        <v>3919</v>
      </c>
      <c r="H1166" s="930"/>
      <c r="I1166" s="94"/>
      <c r="J1166" s="96" t="s">
        <v>2851</v>
      </c>
      <c r="K1166" s="97" t="s">
        <v>3924</v>
      </c>
      <c r="L1166" s="962" t="s">
        <v>3946</v>
      </c>
      <c r="M1166" s="933"/>
      <c r="N1166" s="94" t="s">
        <v>2698</v>
      </c>
      <c r="O1166" s="96" t="s">
        <v>2891</v>
      </c>
      <c r="P1166" s="97" t="s">
        <v>2700</v>
      </c>
    </row>
    <row r="1167" spans="1:16">
      <c r="A1167" s="957"/>
      <c r="B1167" s="963"/>
      <c r="C1167" s="927"/>
      <c r="D1167" s="94"/>
      <c r="E1167" s="96" t="s">
        <v>3296</v>
      </c>
      <c r="F1167" s="97" t="s">
        <v>3889</v>
      </c>
      <c r="G1167" s="963"/>
      <c r="H1167" s="930"/>
      <c r="I1167" s="94"/>
      <c r="J1167" s="96" t="s">
        <v>3296</v>
      </c>
      <c r="K1167" s="112" t="s">
        <v>3925</v>
      </c>
      <c r="L1167" s="963"/>
      <c r="M1167" s="933"/>
      <c r="N1167" s="94" t="s">
        <v>2752</v>
      </c>
      <c r="O1167" s="96" t="s">
        <v>3949</v>
      </c>
      <c r="P1167" s="112" t="s">
        <v>3951</v>
      </c>
    </row>
    <row r="1168" spans="1:16" ht="17.25" thickBot="1">
      <c r="A1168" s="957"/>
      <c r="B1168" s="964"/>
      <c r="C1168" s="927"/>
      <c r="D1168" s="94" t="s">
        <v>2698</v>
      </c>
      <c r="E1168" s="96" t="s">
        <v>2891</v>
      </c>
      <c r="F1168" s="97" t="s">
        <v>2700</v>
      </c>
      <c r="G1168" s="964"/>
      <c r="H1168" s="930"/>
      <c r="I1168" s="94"/>
      <c r="J1168" s="96" t="s">
        <v>3926</v>
      </c>
      <c r="K1168" s="97" t="s">
        <v>3927</v>
      </c>
      <c r="L1168" s="964"/>
      <c r="M1168" s="933"/>
      <c r="N1168" s="94"/>
      <c r="O1168" s="96" t="s">
        <v>3950</v>
      </c>
      <c r="P1168" s="97" t="s">
        <v>3952</v>
      </c>
    </row>
    <row r="1169" spans="1:16" ht="33">
      <c r="A1169" s="957"/>
      <c r="B1169" s="945" t="s">
        <v>124</v>
      </c>
      <c r="C1169" s="927"/>
      <c r="D1169" s="94" t="s">
        <v>2701</v>
      </c>
      <c r="E1169" s="96" t="s">
        <v>2699</v>
      </c>
      <c r="F1169" s="97" t="s">
        <v>3575</v>
      </c>
      <c r="G1169" s="945" t="s">
        <v>124</v>
      </c>
      <c r="H1169" s="930"/>
      <c r="I1169" s="94" t="s">
        <v>2698</v>
      </c>
      <c r="J1169" s="96" t="s">
        <v>2891</v>
      </c>
      <c r="K1169" s="97" t="s">
        <v>2700</v>
      </c>
      <c r="L1169" s="945" t="s">
        <v>124</v>
      </c>
      <c r="M1169" s="933"/>
      <c r="N1169" s="94"/>
      <c r="O1169" s="96"/>
      <c r="P1169" s="101"/>
    </row>
    <row r="1170" spans="1:16" ht="17.25" thickBot="1">
      <c r="A1170" s="957"/>
      <c r="B1170" s="946"/>
      <c r="C1170" s="927"/>
      <c r="D1170" s="94"/>
      <c r="E1170" s="96"/>
      <c r="F1170" s="93"/>
      <c r="G1170" s="946"/>
      <c r="H1170" s="930"/>
      <c r="I1170" s="94"/>
      <c r="J1170" s="96"/>
      <c r="K1170" s="97"/>
      <c r="L1170" s="946"/>
      <c r="M1170" s="933"/>
      <c r="N1170" s="94"/>
      <c r="O1170" s="96"/>
      <c r="P1170" s="103"/>
    </row>
    <row r="1171" spans="1:16" ht="17.25" thickTop="1">
      <c r="A1171" s="957"/>
      <c r="B1171" s="960" t="s">
        <v>125</v>
      </c>
      <c r="C1171" s="927"/>
      <c r="D1171" s="94"/>
      <c r="E1171" s="96"/>
      <c r="F1171" s="97"/>
      <c r="G1171" s="960" t="s">
        <v>125</v>
      </c>
      <c r="H1171" s="930"/>
      <c r="I1171" s="94"/>
      <c r="J1171" s="96"/>
      <c r="K1171" s="93"/>
      <c r="L1171" s="960" t="s">
        <v>125</v>
      </c>
      <c r="M1171" s="933"/>
      <c r="N1171" s="94"/>
      <c r="O1171" s="96"/>
      <c r="P1171" s="97"/>
    </row>
    <row r="1172" spans="1:16" ht="17.25" thickBot="1">
      <c r="A1172" s="957"/>
      <c r="B1172" s="943"/>
      <c r="C1172" s="927"/>
      <c r="D1172" s="94"/>
      <c r="E1172" s="96"/>
      <c r="F1172" s="101"/>
      <c r="G1172" s="943"/>
      <c r="H1172" s="930"/>
      <c r="I1172" s="94"/>
      <c r="J1172" s="96"/>
      <c r="K1172" s="93"/>
      <c r="L1172" s="943"/>
      <c r="M1172" s="933"/>
      <c r="N1172" s="94"/>
      <c r="O1172" s="96"/>
      <c r="P1172" s="101"/>
    </row>
    <row r="1173" spans="1:16">
      <c r="A1173" s="957"/>
      <c r="B1173" s="953">
        <v>5</v>
      </c>
      <c r="C1173" s="927"/>
      <c r="D1173" s="94"/>
      <c r="E1173" s="96"/>
      <c r="F1173" s="103"/>
      <c r="G1173" s="953">
        <v>5</v>
      </c>
      <c r="H1173" s="930"/>
      <c r="I1173" s="94"/>
      <c r="J1173" s="96"/>
      <c r="K1173" s="97"/>
      <c r="L1173" s="953">
        <v>3</v>
      </c>
      <c r="M1173" s="933"/>
      <c r="N1173" s="94"/>
      <c r="O1173" s="96"/>
      <c r="P1173" s="103"/>
    </row>
    <row r="1174" spans="1:16" ht="17.25" thickBot="1">
      <c r="A1174" s="957"/>
      <c r="B1174" s="961"/>
      <c r="C1174" s="927"/>
      <c r="D1174" s="94"/>
      <c r="E1174" s="96"/>
      <c r="F1174" s="104"/>
      <c r="G1174" s="961"/>
      <c r="H1174" s="930"/>
      <c r="I1174" s="94"/>
      <c r="J1174" s="96"/>
      <c r="K1174" s="97"/>
      <c r="L1174" s="961"/>
      <c r="M1174" s="933"/>
      <c r="N1174" s="94"/>
      <c r="O1174" s="96"/>
      <c r="P1174" s="104"/>
    </row>
    <row r="1175" spans="1:16">
      <c r="A1175" s="957"/>
      <c r="B1175" s="942" t="s">
        <v>126</v>
      </c>
      <c r="C1175" s="927"/>
      <c r="D1175" s="94"/>
      <c r="E1175" s="96"/>
      <c r="F1175" s="99"/>
      <c r="G1175" s="942" t="s">
        <v>126</v>
      </c>
      <c r="H1175" s="930"/>
      <c r="I1175" s="94"/>
      <c r="J1175" s="96"/>
      <c r="K1175" s="93"/>
      <c r="L1175" s="942" t="s">
        <v>126</v>
      </c>
      <c r="M1175" s="933"/>
      <c r="N1175" s="94"/>
      <c r="O1175" s="96"/>
      <c r="P1175" s="99"/>
    </row>
    <row r="1176" spans="1:16" ht="17.25" thickBot="1">
      <c r="A1176" s="957"/>
      <c r="B1176" s="943"/>
      <c r="C1176" s="927"/>
      <c r="D1176" s="94"/>
      <c r="E1176" s="96"/>
      <c r="F1176" s="104"/>
      <c r="G1176" s="943"/>
      <c r="H1176" s="930"/>
      <c r="I1176" s="94"/>
      <c r="J1176" s="96"/>
      <c r="K1176" s="101"/>
      <c r="L1176" s="943"/>
      <c r="M1176" s="933"/>
      <c r="N1176" s="94"/>
      <c r="O1176" s="96"/>
      <c r="P1176" s="104"/>
    </row>
    <row r="1177" spans="1:16">
      <c r="A1177" s="957"/>
      <c r="B1177" s="953">
        <v>4</v>
      </c>
      <c r="C1177" s="927"/>
      <c r="D1177" s="94"/>
      <c r="E1177" s="96"/>
      <c r="F1177" s="93"/>
      <c r="G1177" s="953">
        <v>5</v>
      </c>
      <c r="H1177" s="930"/>
      <c r="I1177" s="94"/>
      <c r="J1177" s="96"/>
      <c r="K1177" s="103"/>
      <c r="L1177" s="953">
        <v>3</v>
      </c>
      <c r="M1177" s="933"/>
      <c r="N1177" s="94"/>
      <c r="O1177" s="96"/>
      <c r="P1177" s="93"/>
    </row>
    <row r="1178" spans="1:16" ht="17.25" thickBot="1">
      <c r="A1178" s="957"/>
      <c r="B1178" s="954"/>
      <c r="C1178" s="927"/>
      <c r="D1178" s="94"/>
      <c r="E1178" s="96"/>
      <c r="F1178" s="97"/>
      <c r="G1178" s="954"/>
      <c r="H1178" s="930"/>
      <c r="I1178" s="94"/>
      <c r="J1178" s="96"/>
      <c r="K1178" s="104"/>
      <c r="L1178" s="954"/>
      <c r="M1178" s="933"/>
      <c r="N1178" s="94"/>
      <c r="O1178" s="96"/>
      <c r="P1178" s="97"/>
    </row>
    <row r="1179" spans="1:16">
      <c r="A1179" s="957"/>
      <c r="B1179" s="952" t="s">
        <v>127</v>
      </c>
      <c r="C1179" s="927"/>
      <c r="D1179" s="94"/>
      <c r="E1179" s="114"/>
      <c r="F1179" s="97"/>
      <c r="G1179" s="952" t="s">
        <v>127</v>
      </c>
      <c r="H1179" s="930"/>
      <c r="I1179" s="94"/>
      <c r="J1179" s="96"/>
      <c r="K1179" s="104"/>
      <c r="L1179" s="952" t="s">
        <v>127</v>
      </c>
      <c r="M1179" s="933"/>
      <c r="N1179" s="94"/>
      <c r="O1179" s="114"/>
      <c r="P1179" s="97"/>
    </row>
    <row r="1180" spans="1:16" ht="17.25" thickBot="1">
      <c r="A1180" s="957"/>
      <c r="B1180" s="943"/>
      <c r="C1180" s="927"/>
      <c r="D1180" s="113"/>
      <c r="E1180" s="96"/>
      <c r="F1180" s="112"/>
      <c r="G1180" s="943"/>
      <c r="H1180" s="930"/>
      <c r="I1180" s="94"/>
      <c r="J1180" s="96"/>
      <c r="K1180" s="99"/>
      <c r="L1180" s="943"/>
      <c r="M1180" s="933"/>
      <c r="N1180" s="113"/>
      <c r="O1180" s="96"/>
      <c r="P1180" s="112"/>
    </row>
    <row r="1181" spans="1:16">
      <c r="A1181" s="957"/>
      <c r="B1181" s="953">
        <v>27</v>
      </c>
      <c r="C1181" s="927"/>
      <c r="D1181" s="113"/>
      <c r="E1181" s="114"/>
      <c r="F1181" s="97"/>
      <c r="G1181" s="965" t="s">
        <v>4133</v>
      </c>
      <c r="H1181" s="930"/>
      <c r="I1181" s="94"/>
      <c r="J1181" s="96"/>
      <c r="K1181" s="104"/>
      <c r="L1181" s="953">
        <v>10</v>
      </c>
      <c r="M1181" s="933"/>
      <c r="N1181" s="113"/>
      <c r="O1181" s="114"/>
      <c r="P1181" s="97"/>
    </row>
    <row r="1182" spans="1:16" ht="17.25" thickBot="1">
      <c r="A1182" s="957"/>
      <c r="B1182" s="954"/>
      <c r="C1182" s="927"/>
      <c r="D1182" s="94"/>
      <c r="E1182" s="114"/>
      <c r="F1182" s="104"/>
      <c r="G1182" s="954"/>
      <c r="H1182" s="930"/>
      <c r="I1182" s="94"/>
      <c r="J1182" s="96"/>
      <c r="K1182" s="93"/>
      <c r="L1182" s="954"/>
      <c r="M1182" s="933"/>
      <c r="N1182" s="94"/>
      <c r="O1182" s="114"/>
      <c r="P1182" s="104"/>
    </row>
    <row r="1183" spans="1:16">
      <c r="A1183" s="957"/>
      <c r="B1183" s="952" t="s">
        <v>128</v>
      </c>
      <c r="C1183" s="927"/>
      <c r="D1183" s="94"/>
      <c r="E1183" s="96"/>
      <c r="F1183" s="97"/>
      <c r="G1183" s="952" t="s">
        <v>128</v>
      </c>
      <c r="H1183" s="930"/>
      <c r="I1183" s="94"/>
      <c r="J1183" s="96"/>
      <c r="K1183" s="97"/>
      <c r="L1183" s="952" t="s">
        <v>128</v>
      </c>
      <c r="M1183" s="933"/>
      <c r="N1183" s="94"/>
      <c r="O1183" s="96"/>
      <c r="P1183" s="97"/>
    </row>
    <row r="1184" spans="1:16" ht="17.25" thickBot="1">
      <c r="A1184" s="957"/>
      <c r="B1184" s="943"/>
      <c r="C1184" s="927"/>
      <c r="D1184" s="113"/>
      <c r="E1184" s="114"/>
      <c r="F1184" s="97"/>
      <c r="G1184" s="943"/>
      <c r="H1184" s="930"/>
      <c r="I1184" s="94"/>
      <c r="J1184" s="114"/>
      <c r="K1184" s="97"/>
      <c r="L1184" s="943"/>
      <c r="M1184" s="933"/>
      <c r="N1184" s="113"/>
      <c r="O1184" s="114"/>
      <c r="P1184" s="97"/>
    </row>
    <row r="1185" spans="1:16">
      <c r="A1185" s="957"/>
      <c r="B1185" s="953">
        <v>26</v>
      </c>
      <c r="C1185" s="927"/>
      <c r="D1185" s="113"/>
      <c r="E1185" s="114"/>
      <c r="F1185" s="97"/>
      <c r="G1185" s="965" t="s">
        <v>4133</v>
      </c>
      <c r="H1185" s="930"/>
      <c r="I1185" s="94"/>
      <c r="J1185" s="96"/>
      <c r="K1185" s="97"/>
      <c r="L1185" s="953">
        <v>10</v>
      </c>
      <c r="M1185" s="933"/>
      <c r="N1185" s="113"/>
      <c r="O1185" s="114"/>
      <c r="P1185" s="97"/>
    </row>
    <row r="1186" spans="1:16" ht="17.25" thickBot="1">
      <c r="A1186" s="957"/>
      <c r="B1186" s="954"/>
      <c r="C1186" s="927"/>
      <c r="D1186" s="94"/>
      <c r="E1186" s="114"/>
      <c r="F1186" s="97"/>
      <c r="G1186" s="954"/>
      <c r="H1186" s="930"/>
      <c r="I1186" s="94"/>
      <c r="J1186" s="114"/>
      <c r="K1186" s="97"/>
      <c r="L1186" s="954"/>
      <c r="M1186" s="933"/>
      <c r="N1186" s="94"/>
      <c r="O1186" s="114"/>
      <c r="P1186" s="97"/>
    </row>
    <row r="1187" spans="1:16">
      <c r="A1187" s="957"/>
      <c r="B1187" s="942" t="s">
        <v>129</v>
      </c>
      <c r="C1187" s="927"/>
      <c r="D1187" s="113"/>
      <c r="E1187" s="114"/>
      <c r="F1187" s="97"/>
      <c r="G1187" s="942" t="s">
        <v>129</v>
      </c>
      <c r="H1187" s="930"/>
      <c r="I1187" s="94"/>
      <c r="J1187" s="114"/>
      <c r="K1187" s="97"/>
      <c r="L1187" s="942" t="s">
        <v>129</v>
      </c>
      <c r="M1187" s="933"/>
      <c r="N1187" s="113"/>
      <c r="O1187" s="114"/>
      <c r="P1187" s="97"/>
    </row>
    <row r="1188" spans="1:16" ht="17.25" thickBot="1">
      <c r="A1188" s="957"/>
      <c r="B1188" s="943"/>
      <c r="C1188" s="927"/>
      <c r="D1188" s="94"/>
      <c r="E1188" s="114"/>
      <c r="F1188" s="97"/>
      <c r="G1188" s="943"/>
      <c r="H1188" s="930"/>
      <c r="I1188" s="94"/>
      <c r="J1188" s="114"/>
      <c r="K1188" s="97"/>
      <c r="L1188" s="943"/>
      <c r="M1188" s="933"/>
      <c r="N1188" s="94"/>
      <c r="O1188" s="114"/>
      <c r="P1188" s="97"/>
    </row>
    <row r="1189" spans="1:16">
      <c r="A1189" s="957"/>
      <c r="B1189" s="106" t="s">
        <v>3794</v>
      </c>
      <c r="C1189" s="927"/>
      <c r="D1189" s="113"/>
      <c r="E1189" s="96"/>
      <c r="F1189" s="112"/>
      <c r="G1189" s="106" t="s">
        <v>3784</v>
      </c>
      <c r="H1189" s="930"/>
      <c r="I1189" s="94"/>
      <c r="J1189" s="96"/>
      <c r="K1189" s="112"/>
      <c r="L1189" s="106" t="s">
        <v>3758</v>
      </c>
      <c r="M1189" s="933"/>
      <c r="N1189" s="113"/>
      <c r="O1189" s="96"/>
      <c r="P1189" s="112"/>
    </row>
    <row r="1190" spans="1:16">
      <c r="A1190" s="957"/>
      <c r="B1190" s="107" t="s">
        <v>3865</v>
      </c>
      <c r="C1190" s="927"/>
      <c r="D1190" s="113"/>
      <c r="E1190" s="114"/>
      <c r="F1190" s="97"/>
      <c r="G1190" s="107"/>
      <c r="H1190" s="930"/>
      <c r="I1190" s="94"/>
      <c r="J1190" s="96"/>
      <c r="K1190" s="97"/>
      <c r="L1190" s="107"/>
      <c r="M1190" s="933"/>
      <c r="N1190" s="113"/>
      <c r="O1190" s="114"/>
      <c r="P1190" s="97"/>
    </row>
    <row r="1191" spans="1:16">
      <c r="A1191" s="957"/>
      <c r="B1191" s="109" t="s">
        <v>3866</v>
      </c>
      <c r="C1191" s="927"/>
      <c r="D1191" s="113"/>
      <c r="E1191" s="114"/>
      <c r="F1191" s="104"/>
      <c r="G1191" s="109"/>
      <c r="H1191" s="930"/>
      <c r="I1191" s="113"/>
      <c r="J1191" s="114"/>
      <c r="K1191" s="97"/>
      <c r="L1191" s="109"/>
      <c r="M1191" s="933"/>
      <c r="N1191" s="113"/>
      <c r="O1191" s="114"/>
      <c r="P1191" s="104"/>
    </row>
    <row r="1192" spans="1:16">
      <c r="A1192" s="957"/>
      <c r="B1192" s="110"/>
      <c r="C1192" s="927"/>
      <c r="D1192" s="111"/>
      <c r="E1192" s="96"/>
      <c r="F1192" s="97"/>
      <c r="G1192" s="910"/>
      <c r="H1192" s="930"/>
      <c r="I1192" s="113"/>
      <c r="J1192" s="114"/>
      <c r="K1192" s="104"/>
      <c r="L1192" s="110"/>
      <c r="M1192" s="933"/>
      <c r="N1192" s="111"/>
      <c r="O1192" s="96"/>
      <c r="P1192" s="97"/>
    </row>
    <row r="1193" spans="1:16">
      <c r="A1193" s="957"/>
      <c r="B1193" s="109"/>
      <c r="C1193" s="927"/>
      <c r="D1193" s="94"/>
      <c r="E1193" s="96"/>
      <c r="F1193" s="112"/>
      <c r="G1193" s="109"/>
      <c r="H1193" s="930"/>
      <c r="I1193" s="111"/>
      <c r="J1193" s="96"/>
      <c r="K1193" s="112"/>
      <c r="L1193" s="109"/>
      <c r="M1193" s="933"/>
      <c r="N1193" s="94"/>
      <c r="O1193" s="96"/>
      <c r="P1193" s="112"/>
    </row>
    <row r="1194" spans="1:16">
      <c r="A1194" s="957"/>
      <c r="B1194" s="110"/>
      <c r="C1194" s="927"/>
      <c r="D1194" s="113"/>
      <c r="E1194" s="114"/>
      <c r="F1194" s="97"/>
      <c r="G1194" s="110"/>
      <c r="H1194" s="930"/>
      <c r="I1194" s="94"/>
      <c r="J1194" s="96"/>
      <c r="K1194" s="97"/>
      <c r="L1194" s="110"/>
      <c r="M1194" s="933"/>
      <c r="N1194" s="113"/>
      <c r="O1194" s="114"/>
      <c r="P1194" s="97"/>
    </row>
    <row r="1195" spans="1:16">
      <c r="A1195" s="957"/>
      <c r="B1195" s="109"/>
      <c r="C1195" s="927"/>
      <c r="D1195" s="113"/>
      <c r="E1195" s="114"/>
      <c r="F1195" s="97"/>
      <c r="G1195" s="109"/>
      <c r="H1195" s="930"/>
      <c r="I1195" s="113"/>
      <c r="J1195" s="114"/>
      <c r="K1195" s="97"/>
      <c r="L1195" s="109"/>
      <c r="M1195" s="933"/>
      <c r="N1195" s="113"/>
      <c r="O1195" s="114"/>
      <c r="P1195" s="97"/>
    </row>
    <row r="1196" spans="1:16" ht="17.25" thickBot="1">
      <c r="A1196" s="957"/>
      <c r="B1196" s="110"/>
      <c r="C1196" s="940"/>
      <c r="D1196" s="115"/>
      <c r="E1196" s="116"/>
      <c r="F1196" s="117"/>
      <c r="G1196" s="110"/>
      <c r="H1196" s="930"/>
      <c r="I1196" s="115"/>
      <c r="J1196" s="116"/>
      <c r="K1196" s="117"/>
      <c r="L1196" s="110"/>
      <c r="M1196" s="933"/>
      <c r="N1196" s="115"/>
      <c r="O1196" s="116"/>
      <c r="P1196" s="117"/>
    </row>
    <row r="1197" spans="1:16">
      <c r="A1197" s="944" t="str">
        <f>TEXT(A1151,"AAAA")</f>
        <v>星期五</v>
      </c>
      <c r="B1197" s="109"/>
      <c r="C1197" s="926" t="s">
        <v>665</v>
      </c>
      <c r="D1197" s="118"/>
      <c r="E1197" s="119" t="s">
        <v>137</v>
      </c>
      <c r="F1197" s="97" t="s">
        <v>3805</v>
      </c>
      <c r="G1197" s="109"/>
      <c r="H1197" s="929" t="s">
        <v>130</v>
      </c>
      <c r="I1197" s="118"/>
      <c r="J1197" s="119" t="s">
        <v>137</v>
      </c>
      <c r="K1197" s="97" t="s">
        <v>3731</v>
      </c>
      <c r="L1197" s="109"/>
      <c r="M1197" s="932" t="s">
        <v>130</v>
      </c>
      <c r="N1197" s="118"/>
      <c r="O1197" s="119" t="s">
        <v>137</v>
      </c>
      <c r="P1197" s="97" t="s">
        <v>3380</v>
      </c>
    </row>
    <row r="1198" spans="1:16">
      <c r="A1198" s="944"/>
      <c r="B1198" s="110"/>
      <c r="C1198" s="927"/>
      <c r="D1198" s="94"/>
      <c r="E1198" s="96" t="s">
        <v>195</v>
      </c>
      <c r="F1198" s="97" t="s">
        <v>3885</v>
      </c>
      <c r="G1198" s="110"/>
      <c r="H1198" s="930"/>
      <c r="I1198" s="94"/>
      <c r="J1198" s="96" t="s">
        <v>195</v>
      </c>
      <c r="K1198" s="97" t="s">
        <v>3733</v>
      </c>
      <c r="L1198" s="110"/>
      <c r="M1198" s="933"/>
      <c r="N1198" s="94"/>
      <c r="O1198" s="96" t="s">
        <v>195</v>
      </c>
      <c r="P1198" s="97" t="s">
        <v>3381</v>
      </c>
    </row>
    <row r="1199" spans="1:16">
      <c r="A1199" s="944"/>
      <c r="B1199" s="109"/>
      <c r="C1199" s="927"/>
      <c r="D1199" s="94"/>
      <c r="E1199" s="96" t="s">
        <v>146</v>
      </c>
      <c r="F1199" s="97" t="s">
        <v>3886</v>
      </c>
      <c r="G1199" s="109"/>
      <c r="H1199" s="930"/>
      <c r="I1199" s="94"/>
      <c r="J1199" s="96" t="s">
        <v>146</v>
      </c>
      <c r="K1199" s="97" t="s">
        <v>3921</v>
      </c>
      <c r="L1199" s="109"/>
      <c r="M1199" s="933"/>
      <c r="N1199" s="94"/>
      <c r="O1199" s="96" t="s">
        <v>146</v>
      </c>
      <c r="P1199" s="97" t="s">
        <v>3953</v>
      </c>
    </row>
    <row r="1200" spans="1:16">
      <c r="A1200" s="944"/>
      <c r="B1200" s="110"/>
      <c r="C1200" s="927"/>
      <c r="D1200" s="94"/>
      <c r="E1200" s="96" t="s">
        <v>238</v>
      </c>
      <c r="F1200" s="97" t="s">
        <v>3413</v>
      </c>
      <c r="G1200" s="110"/>
      <c r="H1200" s="930"/>
      <c r="I1200" s="94"/>
      <c r="J1200" s="96" t="s">
        <v>238</v>
      </c>
      <c r="K1200" s="97" t="s">
        <v>3922</v>
      </c>
      <c r="L1200" s="110"/>
      <c r="M1200" s="933"/>
      <c r="N1200" s="94"/>
      <c r="O1200" s="96" t="s">
        <v>238</v>
      </c>
      <c r="P1200" s="97" t="s">
        <v>3954</v>
      </c>
    </row>
    <row r="1201" spans="1:16">
      <c r="A1201" s="944"/>
      <c r="B1201" s="109"/>
      <c r="C1201" s="927"/>
      <c r="D1201" s="94"/>
      <c r="E1201" s="96" t="s">
        <v>196</v>
      </c>
      <c r="F1201" s="97" t="s">
        <v>3720</v>
      </c>
      <c r="G1201" s="109"/>
      <c r="H1201" s="930"/>
      <c r="I1201" s="94"/>
      <c r="J1201" s="96" t="s">
        <v>196</v>
      </c>
      <c r="K1201" s="97" t="s">
        <v>3728</v>
      </c>
      <c r="L1201" s="109"/>
      <c r="M1201" s="933"/>
      <c r="N1201" s="94"/>
      <c r="O1201" s="96" t="s">
        <v>196</v>
      </c>
      <c r="P1201" s="97" t="s">
        <v>2760</v>
      </c>
    </row>
    <row r="1202" spans="1:16">
      <c r="A1202" s="944"/>
      <c r="B1202" s="110"/>
      <c r="C1202" s="927"/>
      <c r="D1202" s="94"/>
      <c r="E1202" s="96" t="s">
        <v>1567</v>
      </c>
      <c r="F1202" s="97" t="s">
        <v>3891</v>
      </c>
      <c r="G1202" s="110"/>
      <c r="H1202" s="930"/>
      <c r="I1202" s="94"/>
      <c r="J1202" s="96" t="s">
        <v>1567</v>
      </c>
      <c r="K1202" s="97" t="s">
        <v>2707</v>
      </c>
      <c r="L1202" s="110"/>
      <c r="M1202" s="933"/>
      <c r="N1202" s="94"/>
      <c r="O1202" s="96" t="s">
        <v>1567</v>
      </c>
      <c r="P1202" s="97" t="s">
        <v>2707</v>
      </c>
    </row>
    <row r="1203" spans="1:16">
      <c r="A1203" s="944"/>
      <c r="B1203" s="109"/>
      <c r="C1203" s="927"/>
      <c r="D1203" s="94"/>
      <c r="E1203" s="96" t="s">
        <v>2685</v>
      </c>
      <c r="F1203" s="97" t="s">
        <v>2761</v>
      </c>
      <c r="G1203" s="109"/>
      <c r="H1203" s="930"/>
      <c r="I1203" s="94"/>
      <c r="J1203" s="96" t="s">
        <v>2685</v>
      </c>
      <c r="K1203" s="97" t="s">
        <v>2761</v>
      </c>
      <c r="L1203" s="109"/>
      <c r="M1203" s="933"/>
      <c r="N1203" s="94"/>
      <c r="O1203" s="96" t="s">
        <v>2685</v>
      </c>
      <c r="P1203" s="97" t="s">
        <v>2761</v>
      </c>
    </row>
    <row r="1204" spans="1:16">
      <c r="A1204" s="944"/>
      <c r="B1204" s="110"/>
      <c r="C1204" s="927"/>
      <c r="D1204" s="94"/>
      <c r="E1204" s="96"/>
      <c r="F1204" s="97"/>
      <c r="G1204" s="110"/>
      <c r="H1204" s="930"/>
      <c r="I1204" s="94"/>
      <c r="J1204" s="96"/>
      <c r="K1204" s="97"/>
      <c r="L1204" s="110"/>
      <c r="M1204" s="933"/>
      <c r="N1204" s="94"/>
      <c r="O1204" s="96"/>
      <c r="P1204" s="97"/>
    </row>
    <row r="1205" spans="1:16">
      <c r="A1205" s="944"/>
      <c r="B1205" s="107"/>
      <c r="C1205" s="927"/>
      <c r="D1205" s="113"/>
      <c r="E1205" s="114"/>
      <c r="F1205" s="97"/>
      <c r="G1205" s="107"/>
      <c r="H1205" s="930"/>
      <c r="I1205" s="113"/>
      <c r="J1205" s="114"/>
      <c r="K1205" s="97"/>
      <c r="L1205" s="107"/>
      <c r="M1205" s="933"/>
      <c r="N1205" s="113"/>
      <c r="O1205" s="114"/>
      <c r="P1205" s="97"/>
    </row>
    <row r="1206" spans="1:16" ht="17.25" thickBot="1">
      <c r="A1206" s="944"/>
      <c r="B1206" s="107"/>
      <c r="C1206" s="940"/>
      <c r="D1206" s="122" t="s">
        <v>132</v>
      </c>
      <c r="E1206" s="123" t="s">
        <v>133</v>
      </c>
      <c r="F1206" s="97"/>
      <c r="G1206" s="107"/>
      <c r="H1206" s="941"/>
      <c r="I1206" s="122" t="s">
        <v>132</v>
      </c>
      <c r="J1206" s="123" t="s">
        <v>133</v>
      </c>
      <c r="K1206" s="97"/>
      <c r="L1206" s="107"/>
      <c r="M1206" s="939"/>
      <c r="N1206" s="122" t="s">
        <v>132</v>
      </c>
      <c r="O1206" s="123" t="s">
        <v>133</v>
      </c>
      <c r="P1206" s="97"/>
    </row>
    <row r="1207" spans="1:16">
      <c r="A1207" s="105"/>
      <c r="B1207" s="109"/>
      <c r="C1207" s="926" t="s">
        <v>666</v>
      </c>
      <c r="D1207" s="118"/>
      <c r="E1207" s="119" t="s">
        <v>137</v>
      </c>
      <c r="F1207" s="125" t="s">
        <v>2762</v>
      </c>
      <c r="G1207" s="109"/>
      <c r="H1207" s="929" t="s">
        <v>134</v>
      </c>
      <c r="I1207" s="118"/>
      <c r="J1207" s="119" t="s">
        <v>137</v>
      </c>
      <c r="K1207" s="125" t="s">
        <v>2762</v>
      </c>
      <c r="L1207" s="109"/>
      <c r="M1207" s="932" t="s">
        <v>134</v>
      </c>
      <c r="N1207" s="118"/>
      <c r="O1207" s="119" t="s">
        <v>137</v>
      </c>
      <c r="P1207" s="125" t="s">
        <v>2762</v>
      </c>
    </row>
    <row r="1208" spans="1:16">
      <c r="A1208" s="105"/>
      <c r="B1208" s="110"/>
      <c r="C1208" s="927"/>
      <c r="D1208" s="94"/>
      <c r="E1208" s="96" t="s">
        <v>195</v>
      </c>
      <c r="F1208" s="97" t="s">
        <v>2763</v>
      </c>
      <c r="G1208" s="110"/>
      <c r="H1208" s="930"/>
      <c r="I1208" s="94"/>
      <c r="J1208" s="96" t="s">
        <v>195</v>
      </c>
      <c r="K1208" s="97" t="s">
        <v>3929</v>
      </c>
      <c r="L1208" s="110"/>
      <c r="M1208" s="933"/>
      <c r="N1208" s="94"/>
      <c r="O1208" s="96" t="s">
        <v>195</v>
      </c>
      <c r="P1208" s="97" t="s">
        <v>2763</v>
      </c>
    </row>
    <row r="1209" spans="1:16">
      <c r="A1209" s="105"/>
      <c r="B1209" s="126"/>
      <c r="C1209" s="927"/>
      <c r="D1209" s="94"/>
      <c r="E1209" s="96" t="s">
        <v>146</v>
      </c>
      <c r="F1209" s="97" t="s">
        <v>3217</v>
      </c>
      <c r="G1209" s="126"/>
      <c r="H1209" s="930"/>
      <c r="I1209" s="94"/>
      <c r="J1209" s="96" t="s">
        <v>146</v>
      </c>
      <c r="K1209" s="97" t="s">
        <v>3217</v>
      </c>
      <c r="L1209" s="126"/>
      <c r="M1209" s="933"/>
      <c r="N1209" s="94"/>
      <c r="O1209" s="96" t="s">
        <v>146</v>
      </c>
      <c r="P1209" s="97" t="s">
        <v>3217</v>
      </c>
    </row>
    <row r="1210" spans="1:16" ht="33">
      <c r="A1210" s="105"/>
      <c r="B1210" s="107"/>
      <c r="C1210" s="927"/>
      <c r="D1210" s="94"/>
      <c r="E1210" s="96" t="s">
        <v>238</v>
      </c>
      <c r="F1210" s="104" t="s">
        <v>3775</v>
      </c>
      <c r="G1210" s="107"/>
      <c r="H1210" s="930"/>
      <c r="I1210" s="94"/>
      <c r="J1210" s="96" t="s">
        <v>238</v>
      </c>
      <c r="K1210" s="97" t="s">
        <v>3125</v>
      </c>
      <c r="L1210" s="107"/>
      <c r="M1210" s="933"/>
      <c r="N1210" s="94"/>
      <c r="O1210" s="96" t="s">
        <v>238</v>
      </c>
      <c r="P1210" s="104" t="s">
        <v>3955</v>
      </c>
    </row>
    <row r="1211" spans="1:16">
      <c r="A1211" s="105"/>
      <c r="B1211" s="109"/>
      <c r="C1211" s="927"/>
      <c r="D1211" s="94"/>
      <c r="E1211" s="96" t="s">
        <v>196</v>
      </c>
      <c r="F1211" s="97" t="s">
        <v>2766</v>
      </c>
      <c r="G1211" s="109"/>
      <c r="H1211" s="930"/>
      <c r="I1211" s="94"/>
      <c r="J1211" s="96" t="s">
        <v>196</v>
      </c>
      <c r="K1211" s="97" t="s">
        <v>2766</v>
      </c>
      <c r="L1211" s="109"/>
      <c r="M1211" s="933"/>
      <c r="N1211" s="94"/>
      <c r="O1211" s="96"/>
      <c r="P1211" s="97"/>
    </row>
    <row r="1212" spans="1:16">
      <c r="A1212" s="105"/>
      <c r="B1212" s="110"/>
      <c r="C1212" s="927"/>
      <c r="D1212" s="94"/>
      <c r="E1212" s="96"/>
      <c r="F1212" s="127"/>
      <c r="G1212" s="110"/>
      <c r="H1212" s="930"/>
      <c r="I1212" s="94"/>
      <c r="J1212" s="96"/>
      <c r="K1212" s="127"/>
      <c r="L1212" s="110"/>
      <c r="M1212" s="933"/>
      <c r="N1212" s="94"/>
      <c r="O1212" s="96"/>
      <c r="P1212" s="127"/>
    </row>
    <row r="1213" spans="1:16">
      <c r="A1213" s="105"/>
      <c r="B1213" s="109"/>
      <c r="C1213" s="927"/>
      <c r="D1213" s="94"/>
      <c r="E1213" s="96"/>
      <c r="F1213" s="128"/>
      <c r="G1213" s="109"/>
      <c r="H1213" s="930"/>
      <c r="I1213" s="94"/>
      <c r="J1213" s="96"/>
      <c r="K1213" s="128"/>
      <c r="L1213" s="109"/>
      <c r="M1213" s="933"/>
      <c r="N1213" s="94"/>
      <c r="O1213" s="96"/>
      <c r="P1213" s="128"/>
    </row>
    <row r="1214" spans="1:16">
      <c r="A1214" s="105"/>
      <c r="B1214" s="110"/>
      <c r="C1214" s="927"/>
      <c r="D1214" s="113"/>
      <c r="E1214" s="114"/>
      <c r="F1214" s="216"/>
      <c r="G1214" s="110"/>
      <c r="H1214" s="930"/>
      <c r="I1214" s="113"/>
      <c r="J1214" s="114"/>
      <c r="K1214" s="216"/>
      <c r="L1214" s="110"/>
      <c r="M1214" s="933"/>
      <c r="N1214" s="113"/>
      <c r="O1214" s="114"/>
      <c r="P1214" s="216"/>
    </row>
    <row r="1215" spans="1:16">
      <c r="A1215" s="105"/>
      <c r="B1215" s="109"/>
      <c r="C1215" s="927"/>
      <c r="D1215" s="113"/>
      <c r="E1215" s="114"/>
      <c r="F1215" s="216"/>
      <c r="G1215" s="109"/>
      <c r="H1215" s="930"/>
      <c r="I1215" s="113"/>
      <c r="J1215" s="114"/>
      <c r="K1215" s="216"/>
      <c r="L1215" s="109"/>
      <c r="M1215" s="933"/>
      <c r="N1215" s="113"/>
      <c r="O1215" s="114"/>
      <c r="P1215" s="216"/>
    </row>
    <row r="1216" spans="1:16" ht="17.25" thickBot="1">
      <c r="A1216" s="105"/>
      <c r="B1216" s="110"/>
      <c r="C1216" s="940"/>
      <c r="D1216" s="113"/>
      <c r="E1216" s="131"/>
      <c r="F1216" s="127"/>
      <c r="G1216" s="110"/>
      <c r="H1216" s="941"/>
      <c r="I1216" s="113"/>
      <c r="J1216" s="130"/>
      <c r="K1216" s="104"/>
      <c r="L1216" s="110"/>
      <c r="M1216" s="939"/>
      <c r="N1216" s="113"/>
      <c r="O1216" s="131"/>
      <c r="P1216" s="127"/>
    </row>
    <row r="1217" spans="1:16">
      <c r="A1217" s="132"/>
      <c r="B1217" s="109"/>
      <c r="C1217" s="926" t="s">
        <v>667</v>
      </c>
      <c r="D1217" s="118" t="s">
        <v>136</v>
      </c>
      <c r="E1217" s="133" t="s">
        <v>137</v>
      </c>
      <c r="F1217" s="125" t="s">
        <v>3896</v>
      </c>
      <c r="G1217" s="109"/>
      <c r="H1217" s="929" t="s">
        <v>135</v>
      </c>
      <c r="I1217" s="118" t="s">
        <v>136</v>
      </c>
      <c r="J1217" s="133" t="s">
        <v>137</v>
      </c>
      <c r="K1217" s="125" t="s">
        <v>3920</v>
      </c>
      <c r="L1217" s="109"/>
      <c r="M1217" s="932" t="s">
        <v>135</v>
      </c>
      <c r="N1217" s="118" t="s">
        <v>136</v>
      </c>
      <c r="O1217" s="133" t="s">
        <v>137</v>
      </c>
      <c r="P1217" s="125" t="s">
        <v>3962</v>
      </c>
    </row>
    <row r="1218" spans="1:16">
      <c r="A1218" s="132"/>
      <c r="B1218" s="110"/>
      <c r="C1218" s="927"/>
      <c r="D1218" s="94" t="s">
        <v>141</v>
      </c>
      <c r="E1218" s="96" t="s">
        <v>195</v>
      </c>
      <c r="F1218" s="134" t="s">
        <v>3593</v>
      </c>
      <c r="G1218" s="110"/>
      <c r="H1218" s="930"/>
      <c r="I1218" s="94" t="s">
        <v>141</v>
      </c>
      <c r="J1218" s="96" t="s">
        <v>195</v>
      </c>
      <c r="K1218" s="134" t="s">
        <v>3716</v>
      </c>
      <c r="L1218" s="110"/>
      <c r="M1218" s="933"/>
      <c r="N1218" s="94" t="s">
        <v>141</v>
      </c>
      <c r="O1218" s="96" t="s">
        <v>195</v>
      </c>
      <c r="P1218" s="134" t="s">
        <v>3593</v>
      </c>
    </row>
    <row r="1219" spans="1:16">
      <c r="A1219" s="132"/>
      <c r="B1219" s="135"/>
      <c r="C1219" s="927"/>
      <c r="D1219" s="94" t="s">
        <v>145</v>
      </c>
      <c r="E1219" s="96" t="s">
        <v>146</v>
      </c>
      <c r="F1219" s="97" t="s">
        <v>2770</v>
      </c>
      <c r="G1219" s="135"/>
      <c r="H1219" s="930"/>
      <c r="I1219" s="94" t="s">
        <v>145</v>
      </c>
      <c r="J1219" s="96" t="s">
        <v>146</v>
      </c>
      <c r="K1219" s="97" t="s">
        <v>2770</v>
      </c>
      <c r="L1219" s="135"/>
      <c r="M1219" s="933"/>
      <c r="N1219" s="94" t="s">
        <v>145</v>
      </c>
      <c r="O1219" s="96" t="s">
        <v>146</v>
      </c>
      <c r="P1219" s="97" t="s">
        <v>2770</v>
      </c>
    </row>
    <row r="1220" spans="1:16">
      <c r="A1220" s="132"/>
      <c r="B1220" s="110"/>
      <c r="C1220" s="927"/>
      <c r="D1220" s="94" t="s">
        <v>147</v>
      </c>
      <c r="E1220" s="96" t="s">
        <v>238</v>
      </c>
      <c r="F1220" s="104" t="s">
        <v>2771</v>
      </c>
      <c r="G1220" s="110"/>
      <c r="H1220" s="930"/>
      <c r="I1220" s="94" t="s">
        <v>147</v>
      </c>
      <c r="J1220" s="96" t="s">
        <v>238</v>
      </c>
      <c r="K1220" s="104" t="s">
        <v>2771</v>
      </c>
      <c r="L1220" s="110"/>
      <c r="M1220" s="933"/>
      <c r="N1220" s="94" t="s">
        <v>147</v>
      </c>
      <c r="O1220" s="96" t="s">
        <v>238</v>
      </c>
      <c r="P1220" s="104" t="s">
        <v>2771</v>
      </c>
    </row>
    <row r="1221" spans="1:16">
      <c r="A1221" s="132"/>
      <c r="B1221" s="135"/>
      <c r="C1221" s="927"/>
      <c r="D1221" s="94" t="s">
        <v>1568</v>
      </c>
      <c r="E1221" s="114" t="s">
        <v>196</v>
      </c>
      <c r="F1221" s="136" t="s">
        <v>2772</v>
      </c>
      <c r="G1221" s="135"/>
      <c r="H1221" s="930"/>
      <c r="I1221" s="94" t="s">
        <v>1568</v>
      </c>
      <c r="J1221" s="114" t="s">
        <v>3935</v>
      </c>
      <c r="K1221" s="136" t="s">
        <v>2772</v>
      </c>
      <c r="L1221" s="135"/>
      <c r="M1221" s="933"/>
      <c r="N1221" s="94" t="s">
        <v>1568</v>
      </c>
      <c r="O1221" s="114" t="s">
        <v>196</v>
      </c>
      <c r="P1221" s="136" t="s">
        <v>2772</v>
      </c>
    </row>
    <row r="1222" spans="1:16">
      <c r="A1222" s="132"/>
      <c r="B1222" s="110"/>
      <c r="C1222" s="927"/>
      <c r="D1222" s="94"/>
      <c r="E1222" s="96"/>
      <c r="F1222" s="97"/>
      <c r="G1222" s="110"/>
      <c r="H1222" s="930"/>
      <c r="I1222" s="94"/>
      <c r="J1222" s="96" t="s">
        <v>3937</v>
      </c>
      <c r="K1222" s="101" t="s">
        <v>3938</v>
      </c>
      <c r="L1222" s="110"/>
      <c r="M1222" s="933"/>
      <c r="N1222" s="94"/>
      <c r="O1222" s="96" t="s">
        <v>3937</v>
      </c>
      <c r="P1222" s="112" t="s">
        <v>3938</v>
      </c>
    </row>
    <row r="1223" spans="1:16">
      <c r="A1223" s="132"/>
      <c r="B1223" s="135"/>
      <c r="C1223" s="927"/>
      <c r="D1223" s="94"/>
      <c r="E1223" s="114"/>
      <c r="F1223" s="136"/>
      <c r="G1223" s="135"/>
      <c r="H1223" s="930"/>
      <c r="I1223" s="94"/>
      <c r="J1223" s="114"/>
      <c r="K1223" s="136"/>
      <c r="L1223" s="135"/>
      <c r="M1223" s="933"/>
      <c r="N1223" s="94"/>
      <c r="O1223" s="114"/>
      <c r="P1223" s="136"/>
    </row>
    <row r="1224" spans="1:16">
      <c r="A1224" s="132"/>
      <c r="B1224" s="110"/>
      <c r="C1224" s="927"/>
      <c r="D1224" s="94"/>
      <c r="E1224" s="96"/>
      <c r="F1224" s="97"/>
      <c r="G1224" s="110"/>
      <c r="H1224" s="930"/>
      <c r="I1224" s="94"/>
      <c r="J1224" s="96"/>
      <c r="K1224" s="97"/>
      <c r="L1224" s="110"/>
      <c r="M1224" s="933"/>
      <c r="N1224" s="94"/>
      <c r="O1224" s="96"/>
      <c r="P1224" s="97"/>
    </row>
    <row r="1225" spans="1:16">
      <c r="A1225" s="132"/>
      <c r="B1225" s="135"/>
      <c r="C1225" s="927"/>
      <c r="D1225" s="94"/>
      <c r="E1225" s="96"/>
      <c r="F1225" s="97"/>
      <c r="G1225" s="135"/>
      <c r="H1225" s="930"/>
      <c r="I1225" s="94"/>
      <c r="J1225" s="96"/>
      <c r="K1225" s="97"/>
      <c r="L1225" s="135"/>
      <c r="M1225" s="933"/>
      <c r="N1225" s="94"/>
      <c r="O1225" s="96"/>
      <c r="P1225" s="97"/>
    </row>
    <row r="1226" spans="1:16" ht="17.25" thickBot="1">
      <c r="A1226" s="132"/>
      <c r="B1226" s="110"/>
      <c r="C1226" s="940"/>
      <c r="D1226" s="115"/>
      <c r="E1226" s="116"/>
      <c r="F1226" s="117"/>
      <c r="G1226" s="110"/>
      <c r="H1226" s="941"/>
      <c r="I1226" s="115"/>
      <c r="J1226" s="130"/>
      <c r="K1226" s="104"/>
      <c r="L1226" s="110"/>
      <c r="M1226" s="939"/>
      <c r="N1226" s="115"/>
      <c r="O1226" s="130"/>
      <c r="P1226" s="104"/>
    </row>
    <row r="1227" spans="1:16">
      <c r="A1227" s="132"/>
      <c r="B1227" s="135"/>
      <c r="C1227" s="926" t="s">
        <v>668</v>
      </c>
      <c r="D1227" s="137" t="s">
        <v>150</v>
      </c>
      <c r="E1227" s="138"/>
      <c r="F1227" s="139" t="s">
        <v>151</v>
      </c>
      <c r="G1227" s="135"/>
      <c r="H1227" s="929" t="s">
        <v>149</v>
      </c>
      <c r="I1227" s="137" t="s">
        <v>150</v>
      </c>
      <c r="J1227" s="138"/>
      <c r="K1227" s="139" t="s">
        <v>151</v>
      </c>
      <c r="L1227" s="135"/>
      <c r="M1227" s="932" t="s">
        <v>149</v>
      </c>
      <c r="N1227" s="137" t="s">
        <v>150</v>
      </c>
      <c r="O1227" s="138"/>
      <c r="P1227" s="139" t="s">
        <v>151</v>
      </c>
    </row>
    <row r="1228" spans="1:16">
      <c r="A1228" s="132"/>
      <c r="B1228" s="110"/>
      <c r="C1228" s="927"/>
      <c r="D1228" s="120"/>
      <c r="E1228" s="121"/>
      <c r="F1228" s="140"/>
      <c r="G1228" s="110"/>
      <c r="H1228" s="930"/>
      <c r="I1228" s="94"/>
      <c r="J1228" s="96"/>
      <c r="K1228" s="97"/>
      <c r="L1228" s="110"/>
      <c r="M1228" s="933"/>
      <c r="N1228" s="94"/>
      <c r="O1228" s="96"/>
      <c r="P1228" s="97"/>
    </row>
    <row r="1229" spans="1:16">
      <c r="A1229" s="132"/>
      <c r="B1229" s="135"/>
      <c r="C1229" s="927"/>
      <c r="D1229" s="94"/>
      <c r="E1229" s="96"/>
      <c r="F1229" s="97"/>
      <c r="G1229" s="135"/>
      <c r="H1229" s="930"/>
      <c r="I1229" s="94"/>
      <c r="J1229" s="96"/>
      <c r="K1229" s="97"/>
      <c r="L1229" s="135"/>
      <c r="M1229" s="933"/>
      <c r="N1229" s="94"/>
      <c r="O1229" s="96"/>
      <c r="P1229" s="97"/>
    </row>
    <row r="1230" spans="1:16">
      <c r="A1230" s="132"/>
      <c r="B1230" s="110"/>
      <c r="C1230" s="927"/>
      <c r="D1230" s="113"/>
      <c r="E1230" s="114"/>
      <c r="F1230" s="104"/>
      <c r="G1230" s="110"/>
      <c r="H1230" s="930"/>
      <c r="I1230" s="113"/>
      <c r="J1230" s="114"/>
      <c r="K1230" s="104"/>
      <c r="L1230" s="110"/>
      <c r="M1230" s="933"/>
      <c r="N1230" s="113"/>
      <c r="O1230" s="114"/>
      <c r="P1230" s="104"/>
    </row>
    <row r="1231" spans="1:16">
      <c r="A1231" s="935"/>
      <c r="B1231" s="135"/>
      <c r="C1231" s="927"/>
      <c r="D1231" s="94"/>
      <c r="E1231" s="96"/>
      <c r="F1231" s="97"/>
      <c r="G1231" s="135"/>
      <c r="H1231" s="930"/>
      <c r="I1231" s="94"/>
      <c r="J1231" s="96"/>
      <c r="K1231" s="97"/>
      <c r="L1231" s="135"/>
      <c r="M1231" s="933"/>
      <c r="N1231" s="94"/>
      <c r="O1231" s="96"/>
      <c r="P1231" s="97"/>
    </row>
    <row r="1232" spans="1:16">
      <c r="A1232" s="935"/>
      <c r="B1232" s="110"/>
      <c r="C1232" s="927"/>
      <c r="D1232" s="94"/>
      <c r="E1232" s="96"/>
      <c r="F1232" s="97"/>
      <c r="G1232" s="110"/>
      <c r="H1232" s="930"/>
      <c r="I1232" s="94"/>
      <c r="J1232" s="96"/>
      <c r="K1232" s="97"/>
      <c r="L1232" s="110"/>
      <c r="M1232" s="933"/>
      <c r="N1232" s="94"/>
      <c r="O1232" s="96"/>
      <c r="P1232" s="97"/>
    </row>
    <row r="1233" spans="1:16">
      <c r="A1233" s="935"/>
      <c r="B1233" s="135"/>
      <c r="C1233" s="927"/>
      <c r="D1233" s="113"/>
      <c r="E1233" s="114"/>
      <c r="F1233" s="104"/>
      <c r="G1233" s="135"/>
      <c r="H1233" s="930"/>
      <c r="I1233" s="113"/>
      <c r="J1233" s="114"/>
      <c r="K1233" s="104"/>
      <c r="L1233" s="135"/>
      <c r="M1233" s="933"/>
      <c r="N1233" s="113"/>
      <c r="O1233" s="114"/>
      <c r="P1233" s="104"/>
    </row>
    <row r="1234" spans="1:16" ht="17.25" thickBot="1">
      <c r="A1234" s="936"/>
      <c r="B1234" s="141"/>
      <c r="C1234" s="928"/>
      <c r="D1234" s="142"/>
      <c r="E1234" s="143"/>
      <c r="F1234" s="144"/>
      <c r="G1234" s="141"/>
      <c r="H1234" s="931"/>
      <c r="I1234" s="142"/>
      <c r="J1234" s="143"/>
      <c r="K1234" s="144"/>
      <c r="L1234" s="141"/>
      <c r="M1234" s="934"/>
      <c r="N1234" s="142"/>
      <c r="O1234" s="143"/>
      <c r="P1234" s="144"/>
    </row>
    <row r="1235" spans="1:16" s="146" customFormat="1" ht="27" customHeight="1" thickTop="1" thickBot="1">
      <c r="A1235" s="145"/>
      <c r="B1235" s="937" t="s">
        <v>152</v>
      </c>
      <c r="C1235" s="937"/>
      <c r="D1235" s="937"/>
      <c r="E1235" s="937"/>
      <c r="F1235" s="937"/>
      <c r="G1235" s="938" t="s">
        <v>153</v>
      </c>
      <c r="H1235" s="938"/>
      <c r="I1235" s="938"/>
      <c r="J1235" s="938"/>
      <c r="K1235" s="938"/>
      <c r="L1235" s="938"/>
      <c r="M1235" s="938"/>
      <c r="N1235" s="919" t="s">
        <v>154</v>
      </c>
      <c r="O1235" s="919"/>
      <c r="P1235" s="919"/>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20">
        <f>A1151</f>
        <v>46185</v>
      </c>
      <c r="B1237" s="923" t="s">
        <v>669</v>
      </c>
      <c r="C1237" s="160"/>
      <c r="D1237" s="161"/>
      <c r="E1237" s="162"/>
      <c r="F1237" s="163"/>
      <c r="G1237" s="164"/>
      <c r="H1237" s="165"/>
      <c r="I1237" s="166"/>
      <c r="J1237" s="166"/>
      <c r="K1237" s="167"/>
      <c r="L1237" s="168"/>
      <c r="M1237" s="169"/>
      <c r="N1237" s="170"/>
      <c r="O1237" s="166"/>
      <c r="P1237" s="171"/>
    </row>
    <row r="1238" spans="1:16" s="172" customFormat="1">
      <c r="A1238" s="921"/>
      <c r="B1238" s="924"/>
      <c r="C1238" s="173"/>
      <c r="D1238" s="174"/>
      <c r="E1238" s="175"/>
      <c r="F1238" s="176"/>
      <c r="G1238" s="173"/>
      <c r="H1238" s="177"/>
      <c r="I1238" s="175"/>
      <c r="J1238" s="175"/>
      <c r="K1238" s="178"/>
      <c r="L1238" s="179"/>
      <c r="M1238" s="180"/>
      <c r="N1238" s="181"/>
      <c r="O1238" s="175"/>
      <c r="P1238" s="182"/>
    </row>
    <row r="1239" spans="1:16" s="172" customFormat="1">
      <c r="A1239" s="921"/>
      <c r="B1239" s="924"/>
      <c r="C1239" s="173"/>
      <c r="D1239" s="174"/>
      <c r="E1239" s="175"/>
      <c r="F1239" s="176"/>
      <c r="G1239" s="173"/>
      <c r="H1239" s="183"/>
      <c r="I1239" s="175"/>
      <c r="J1239" s="175"/>
      <c r="K1239" s="178"/>
      <c r="L1239" s="184"/>
      <c r="M1239" s="180"/>
      <c r="N1239" s="181"/>
      <c r="O1239" s="175"/>
      <c r="P1239" s="182"/>
    </row>
    <row r="1240" spans="1:16" s="172" customFormat="1">
      <c r="A1240" s="921"/>
      <c r="B1240" s="924"/>
      <c r="C1240" s="173"/>
      <c r="D1240" s="218"/>
      <c r="E1240" s="175"/>
      <c r="F1240" s="176"/>
      <c r="G1240" s="173"/>
      <c r="H1240" s="183"/>
      <c r="I1240" s="175"/>
      <c r="J1240" s="175"/>
      <c r="K1240" s="187"/>
      <c r="L1240" s="184"/>
      <c r="M1240" s="180"/>
      <c r="N1240" s="181"/>
      <c r="O1240" s="175"/>
      <c r="P1240" s="182"/>
    </row>
    <row r="1241" spans="1:16" s="172" customFormat="1">
      <c r="A1241" s="921"/>
      <c r="B1241" s="924"/>
      <c r="C1241" s="173"/>
      <c r="D1241" s="185"/>
      <c r="E1241" s="175"/>
      <c r="F1241" s="182"/>
      <c r="G1241" s="173"/>
      <c r="H1241" s="186"/>
      <c r="I1241" s="175"/>
      <c r="J1241" s="175"/>
      <c r="K1241" s="187"/>
      <c r="L1241" s="184"/>
      <c r="M1241" s="180"/>
      <c r="N1241" s="181"/>
      <c r="O1241" s="175"/>
      <c r="P1241" s="182"/>
    </row>
    <row r="1242" spans="1:16" s="172" customFormat="1">
      <c r="A1242" s="921"/>
      <c r="B1242" s="924"/>
      <c r="C1242" s="173"/>
      <c r="D1242" s="174"/>
      <c r="E1242" s="175"/>
      <c r="F1242" s="188"/>
      <c r="G1242" s="198"/>
      <c r="H1242" s="183"/>
      <c r="I1242" s="191"/>
      <c r="J1242" s="175"/>
      <c r="K1242" s="178"/>
      <c r="L1242" s="189"/>
      <c r="M1242" s="190"/>
      <c r="N1242" s="181"/>
      <c r="O1242" s="175"/>
      <c r="P1242" s="182"/>
    </row>
    <row r="1243" spans="1:16" s="172" customFormat="1">
      <c r="A1243" s="921"/>
      <c r="B1243" s="924"/>
      <c r="C1243" s="173"/>
      <c r="D1243" s="174"/>
      <c r="E1243" s="175"/>
      <c r="F1243" s="182"/>
      <c r="G1243" s="173"/>
      <c r="H1243" s="183"/>
      <c r="I1243" s="191"/>
      <c r="J1243" s="175"/>
      <c r="K1243" s="178"/>
      <c r="L1243" s="184"/>
      <c r="M1243" s="180"/>
      <c r="N1243" s="181"/>
      <c r="O1243" s="175"/>
      <c r="P1243" s="182"/>
    </row>
    <row r="1244" spans="1:16" s="172" customFormat="1">
      <c r="A1244" s="921"/>
      <c r="B1244" s="924"/>
      <c r="C1244" s="173"/>
      <c r="D1244" s="174"/>
      <c r="E1244" s="175"/>
      <c r="F1244" s="182"/>
      <c r="G1244" s="219"/>
      <c r="H1244" s="183"/>
      <c r="I1244" s="175"/>
      <c r="J1244" s="175"/>
      <c r="K1244" s="178"/>
      <c r="L1244" s="184"/>
      <c r="M1244" s="180"/>
      <c r="N1244" s="181"/>
      <c r="O1244" s="175"/>
      <c r="P1244" s="182"/>
    </row>
    <row r="1245" spans="1:16" s="172" customFormat="1">
      <c r="A1245" s="921"/>
      <c r="B1245" s="924"/>
      <c r="C1245" s="173"/>
      <c r="D1245" s="174"/>
      <c r="E1245" s="175"/>
      <c r="F1245" s="188"/>
      <c r="G1245" s="173"/>
      <c r="H1245" s="183"/>
      <c r="I1245" s="191"/>
      <c r="J1245" s="175"/>
      <c r="K1245" s="178"/>
      <c r="L1245" s="184"/>
      <c r="M1245" s="180"/>
      <c r="N1245" s="181"/>
      <c r="O1245" s="175"/>
      <c r="P1245" s="182"/>
    </row>
    <row r="1246" spans="1:16" s="172" customFormat="1">
      <c r="A1246" s="921"/>
      <c r="B1246" s="924"/>
      <c r="C1246" s="173"/>
      <c r="D1246" s="174"/>
      <c r="E1246" s="175"/>
      <c r="F1246" s="182"/>
      <c r="G1246" s="173"/>
      <c r="H1246" s="183"/>
      <c r="I1246" s="191"/>
      <c r="J1246" s="175"/>
      <c r="K1246" s="178"/>
      <c r="L1246" s="184"/>
      <c r="M1246" s="180"/>
      <c r="N1246" s="181"/>
      <c r="O1246" s="175"/>
      <c r="P1246" s="182"/>
    </row>
    <row r="1247" spans="1:16" s="172" customFormat="1">
      <c r="A1247" s="921"/>
      <c r="B1247" s="924"/>
      <c r="C1247" s="192"/>
      <c r="D1247" s="193"/>
      <c r="E1247" s="194"/>
      <c r="F1247" s="195"/>
      <c r="G1247" s="173"/>
      <c r="H1247" s="177"/>
      <c r="I1247" s="175"/>
      <c r="J1247" s="175"/>
      <c r="K1247" s="178"/>
      <c r="L1247" s="184"/>
      <c r="M1247" s="180"/>
      <c r="N1247" s="196"/>
      <c r="O1247" s="194"/>
      <c r="P1247" s="195"/>
    </row>
    <row r="1248" spans="1:16" s="172" customFormat="1">
      <c r="A1248" s="921"/>
      <c r="B1248" s="924"/>
      <c r="C1248" s="192"/>
      <c r="D1248" s="193"/>
      <c r="E1248" s="194"/>
      <c r="F1248" s="195"/>
      <c r="G1248" s="198"/>
      <c r="H1248" s="183"/>
      <c r="I1248" s="191"/>
      <c r="J1248" s="175"/>
      <c r="K1248" s="178"/>
      <c r="L1248" s="184"/>
      <c r="M1248" s="180"/>
      <c r="N1248" s="196"/>
      <c r="O1248" s="194"/>
      <c r="P1248" s="195"/>
    </row>
    <row r="1249" spans="1:16" s="172" customFormat="1">
      <c r="A1249" s="921"/>
      <c r="B1249" s="924"/>
      <c r="C1249" s="192"/>
      <c r="D1249" s="193"/>
      <c r="E1249" s="194"/>
      <c r="F1249" s="195"/>
      <c r="G1249" s="173"/>
      <c r="H1249" s="199"/>
      <c r="I1249" s="191"/>
      <c r="J1249" s="200"/>
      <c r="K1249" s="197"/>
      <c r="L1249" s="184"/>
      <c r="M1249" s="180"/>
      <c r="N1249" s="196"/>
      <c r="O1249" s="194"/>
      <c r="P1249" s="195"/>
    </row>
    <row r="1250" spans="1:16" s="172" customFormat="1">
      <c r="A1250" s="921"/>
      <c r="B1250" s="924"/>
      <c r="C1250" s="192"/>
      <c r="D1250" s="193"/>
      <c r="E1250" s="194"/>
      <c r="F1250" s="195"/>
      <c r="G1250" s="173"/>
      <c r="H1250" s="201"/>
      <c r="I1250" s="175"/>
      <c r="J1250" s="175"/>
      <c r="K1250" s="178"/>
      <c r="L1250" s="184"/>
      <c r="M1250" s="180"/>
      <c r="N1250" s="196"/>
      <c r="O1250" s="194"/>
      <c r="P1250" s="195"/>
    </row>
    <row r="1251" spans="1:16" s="172" customFormat="1">
      <c r="A1251" s="921"/>
      <c r="B1251" s="924"/>
      <c r="C1251" s="192"/>
      <c r="D1251" s="193"/>
      <c r="E1251" s="194"/>
      <c r="F1251" s="195"/>
      <c r="G1251" s="198"/>
      <c r="H1251" s="183"/>
      <c r="I1251" s="200"/>
      <c r="J1251" s="200"/>
      <c r="K1251" s="197"/>
      <c r="L1251" s="184"/>
      <c r="M1251" s="180"/>
      <c r="N1251" s="196"/>
      <c r="O1251" s="194"/>
      <c r="P1251" s="195"/>
    </row>
    <row r="1252" spans="1:16" s="172" customFormat="1">
      <c r="A1252" s="921"/>
      <c r="B1252" s="924"/>
      <c r="C1252" s="192"/>
      <c r="D1252" s="193"/>
      <c r="E1252" s="194"/>
      <c r="F1252" s="195"/>
      <c r="G1252" s="173"/>
      <c r="H1252" s="183"/>
      <c r="I1252" s="200"/>
      <c r="J1252" s="200"/>
      <c r="K1252" s="197"/>
      <c r="L1252" s="179"/>
      <c r="M1252" s="180"/>
      <c r="N1252" s="196"/>
      <c r="O1252" s="194"/>
      <c r="P1252" s="195"/>
    </row>
    <row r="1253" spans="1:16" s="172" customFormat="1">
      <c r="A1253" s="921"/>
      <c r="B1253" s="924"/>
      <c r="C1253" s="192"/>
      <c r="D1253" s="193"/>
      <c r="E1253" s="194"/>
      <c r="F1253" s="195"/>
      <c r="G1253" s="192"/>
      <c r="H1253" s="201"/>
      <c r="I1253" s="202"/>
      <c r="J1253" s="202"/>
      <c r="K1253" s="203"/>
      <c r="L1253" s="204"/>
      <c r="M1253" s="190"/>
      <c r="N1253" s="196"/>
      <c r="O1253" s="194"/>
      <c r="P1253" s="195"/>
    </row>
    <row r="1254" spans="1:16" s="172" customFormat="1">
      <c r="A1254" s="921"/>
      <c r="B1254" s="924"/>
      <c r="C1254" s="192"/>
      <c r="D1254" s="193"/>
      <c r="E1254" s="194"/>
      <c r="F1254" s="195"/>
      <c r="G1254" s="192"/>
      <c r="H1254" s="201"/>
      <c r="I1254" s="202"/>
      <c r="J1254" s="202"/>
      <c r="K1254" s="203"/>
      <c r="L1254" s="204"/>
      <c r="M1254" s="190"/>
      <c r="N1254" s="196"/>
      <c r="O1254" s="194"/>
      <c r="P1254" s="195"/>
    </row>
    <row r="1255" spans="1:16" s="172" customFormat="1">
      <c r="A1255" s="921"/>
      <c r="B1255" s="924"/>
      <c r="C1255" s="192"/>
      <c r="D1255" s="193"/>
      <c r="E1255" s="194"/>
      <c r="F1255" s="195"/>
      <c r="G1255" s="192"/>
      <c r="H1255" s="201"/>
      <c r="I1255" s="202"/>
      <c r="J1255" s="202"/>
      <c r="K1255" s="203"/>
      <c r="L1255" s="204"/>
      <c r="M1255" s="190"/>
      <c r="N1255" s="196"/>
      <c r="O1255" s="194"/>
      <c r="P1255" s="195"/>
    </row>
    <row r="1256" spans="1:16" s="172" customFormat="1" ht="17.25" thickBot="1">
      <c r="A1256" s="922"/>
      <c r="B1256" s="925"/>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56">
        <f>A1151+1</f>
        <v>46186</v>
      </c>
      <c r="B1257" s="90" t="s">
        <v>162</v>
      </c>
      <c r="C1257" s="926" t="s">
        <v>664</v>
      </c>
      <c r="D1257" s="91" t="s">
        <v>114</v>
      </c>
      <c r="E1257" s="92" t="s">
        <v>137</v>
      </c>
      <c r="F1257" s="93" t="s">
        <v>3947</v>
      </c>
      <c r="G1257" s="90" t="s">
        <v>162</v>
      </c>
      <c r="H1257" s="930" t="s">
        <v>163</v>
      </c>
      <c r="I1257" s="91" t="s">
        <v>114</v>
      </c>
      <c r="J1257" s="92" t="s">
        <v>137</v>
      </c>
      <c r="K1257" s="93" t="s">
        <v>4013</v>
      </c>
      <c r="L1257" s="90" t="s">
        <v>162</v>
      </c>
      <c r="M1257" s="933" t="s">
        <v>163</v>
      </c>
      <c r="N1257" s="91" t="s">
        <v>114</v>
      </c>
      <c r="O1257" s="92" t="s">
        <v>137</v>
      </c>
      <c r="P1257" s="93" t="s">
        <v>4013</v>
      </c>
    </row>
    <row r="1258" spans="1:16" ht="18" customHeight="1">
      <c r="A1258" s="957"/>
      <c r="B1258" s="958" t="s">
        <v>984</v>
      </c>
      <c r="C1258" s="927"/>
      <c r="D1258" s="94" t="s">
        <v>1490</v>
      </c>
      <c r="E1258" s="95" t="s">
        <v>195</v>
      </c>
      <c r="F1258" s="93" t="s">
        <v>1065</v>
      </c>
      <c r="G1258" s="958" t="s">
        <v>12</v>
      </c>
      <c r="H1258" s="930"/>
      <c r="I1258" s="94" t="s">
        <v>1490</v>
      </c>
      <c r="J1258" s="95" t="s">
        <v>195</v>
      </c>
      <c r="K1258" s="93" t="s">
        <v>1065</v>
      </c>
      <c r="L1258" s="958" t="s">
        <v>1475</v>
      </c>
      <c r="M1258" s="933"/>
      <c r="N1258" s="94" t="s">
        <v>1490</v>
      </c>
      <c r="O1258" s="95" t="s">
        <v>195</v>
      </c>
      <c r="P1258" s="93" t="s">
        <v>1065</v>
      </c>
    </row>
    <row r="1259" spans="1:16" ht="17.25" thickBot="1">
      <c r="A1259" s="957"/>
      <c r="B1259" s="959"/>
      <c r="C1259" s="927"/>
      <c r="D1259" s="94" t="s">
        <v>116</v>
      </c>
      <c r="E1259" s="96" t="s">
        <v>146</v>
      </c>
      <c r="F1259" s="98" t="s">
        <v>3961</v>
      </c>
      <c r="G1259" s="959"/>
      <c r="H1259" s="930"/>
      <c r="I1259" s="94" t="s">
        <v>116</v>
      </c>
      <c r="J1259" s="96" t="s">
        <v>146</v>
      </c>
      <c r="K1259" s="98" t="s">
        <v>3979</v>
      </c>
      <c r="L1259" s="959"/>
      <c r="M1259" s="933"/>
      <c r="N1259" s="94" t="s">
        <v>116</v>
      </c>
      <c r="O1259" s="96" t="s">
        <v>146</v>
      </c>
      <c r="P1259" s="98" t="s">
        <v>3979</v>
      </c>
    </row>
    <row r="1260" spans="1:16" ht="17.25" thickBot="1">
      <c r="A1260" s="957"/>
      <c r="B1260" s="90" t="s">
        <v>167</v>
      </c>
      <c r="C1260" s="927"/>
      <c r="D1260" s="94" t="s">
        <v>165</v>
      </c>
      <c r="E1260" s="96" t="s">
        <v>238</v>
      </c>
      <c r="F1260" s="97" t="s">
        <v>3758</v>
      </c>
      <c r="G1260" s="90" t="s">
        <v>167</v>
      </c>
      <c r="H1260" s="930"/>
      <c r="I1260" s="94" t="s">
        <v>165</v>
      </c>
      <c r="J1260" s="96" t="s">
        <v>238</v>
      </c>
      <c r="K1260" s="97" t="s">
        <v>1065</v>
      </c>
      <c r="L1260" s="90" t="s">
        <v>167</v>
      </c>
      <c r="M1260" s="933"/>
      <c r="N1260" s="94" t="s">
        <v>165</v>
      </c>
      <c r="O1260" s="96" t="s">
        <v>238</v>
      </c>
      <c r="P1260" s="97" t="s">
        <v>1065</v>
      </c>
    </row>
    <row r="1261" spans="1:16">
      <c r="A1261" s="957"/>
      <c r="B1261" s="955" t="s">
        <v>3752</v>
      </c>
      <c r="C1261" s="927"/>
      <c r="D1261" s="94" t="s">
        <v>120</v>
      </c>
      <c r="E1261" s="96" t="s">
        <v>196</v>
      </c>
      <c r="F1261" s="97" t="s">
        <v>1065</v>
      </c>
      <c r="G1261" s="955" t="s">
        <v>1481</v>
      </c>
      <c r="H1261" s="930"/>
      <c r="I1261" s="94" t="s">
        <v>120</v>
      </c>
      <c r="J1261" s="96" t="s">
        <v>196</v>
      </c>
      <c r="K1261" s="97" t="s">
        <v>1065</v>
      </c>
      <c r="L1261" s="955" t="s">
        <v>3758</v>
      </c>
      <c r="M1261" s="933"/>
      <c r="N1261" s="94" t="s">
        <v>120</v>
      </c>
      <c r="O1261" s="96" t="s">
        <v>196</v>
      </c>
      <c r="P1261" s="97" t="s">
        <v>1065</v>
      </c>
    </row>
    <row r="1262" spans="1:16">
      <c r="A1262" s="957"/>
      <c r="B1262" s="948"/>
      <c r="C1262" s="927"/>
      <c r="D1262" s="94" t="s">
        <v>1613</v>
      </c>
      <c r="E1262" s="96" t="s">
        <v>3941</v>
      </c>
      <c r="F1262" s="733" t="s">
        <v>3892</v>
      </c>
      <c r="G1262" s="948"/>
      <c r="H1262" s="930"/>
      <c r="I1262" s="94" t="s">
        <v>1613</v>
      </c>
      <c r="J1262" s="96" t="s">
        <v>3644</v>
      </c>
      <c r="K1262" s="97" t="s">
        <v>3892</v>
      </c>
      <c r="L1262" s="948"/>
      <c r="M1262" s="933"/>
      <c r="N1262" s="94" t="s">
        <v>1613</v>
      </c>
      <c r="O1262" s="96" t="s">
        <v>3644</v>
      </c>
      <c r="P1262" s="97" t="s">
        <v>3892</v>
      </c>
    </row>
    <row r="1263" spans="1:16" ht="33">
      <c r="A1263" s="957"/>
      <c r="B1263" s="947" t="s">
        <v>3698</v>
      </c>
      <c r="C1263" s="927"/>
      <c r="D1263" s="94" t="s">
        <v>1662</v>
      </c>
      <c r="E1263" s="96" t="s">
        <v>3836</v>
      </c>
      <c r="F1263" s="99" t="s">
        <v>3989</v>
      </c>
      <c r="G1263" s="947"/>
      <c r="H1263" s="930"/>
      <c r="I1263" s="94" t="s">
        <v>1662</v>
      </c>
      <c r="J1263" s="96" t="s">
        <v>1663</v>
      </c>
      <c r="K1263" s="93" t="s">
        <v>4003</v>
      </c>
      <c r="L1263" s="947"/>
      <c r="M1263" s="933"/>
      <c r="N1263" s="94" t="s">
        <v>1662</v>
      </c>
      <c r="O1263" s="96" t="s">
        <v>1663</v>
      </c>
      <c r="P1263" s="93" t="s">
        <v>4014</v>
      </c>
    </row>
    <row r="1264" spans="1:16">
      <c r="A1264" s="957"/>
      <c r="B1264" s="948"/>
      <c r="C1264" s="927"/>
      <c r="D1264" s="94"/>
      <c r="E1264" s="96" t="s">
        <v>2800</v>
      </c>
      <c r="F1264" s="99" t="s">
        <v>2688</v>
      </c>
      <c r="G1264" s="948"/>
      <c r="H1264" s="930"/>
      <c r="I1264" s="94"/>
      <c r="J1264" s="96" t="s">
        <v>2800</v>
      </c>
      <c r="K1264" s="99" t="s">
        <v>2688</v>
      </c>
      <c r="L1264" s="948"/>
      <c r="M1264" s="933"/>
      <c r="N1264" s="94"/>
      <c r="O1264" s="96" t="s">
        <v>2800</v>
      </c>
      <c r="P1264" s="99" t="s">
        <v>2688</v>
      </c>
    </row>
    <row r="1265" spans="1:16">
      <c r="A1265" s="957"/>
      <c r="B1265" s="947"/>
      <c r="C1265" s="927"/>
      <c r="D1265" s="94"/>
      <c r="E1265" s="96" t="s">
        <v>2802</v>
      </c>
      <c r="F1265" s="99" t="s">
        <v>2690</v>
      </c>
      <c r="G1265" s="947"/>
      <c r="H1265" s="930"/>
      <c r="I1265" s="94"/>
      <c r="J1265" s="96" t="s">
        <v>2802</v>
      </c>
      <c r="K1265" s="102" t="s">
        <v>2690</v>
      </c>
      <c r="L1265" s="947"/>
      <c r="M1265" s="933"/>
      <c r="N1265" s="94"/>
      <c r="O1265" s="96" t="s">
        <v>2802</v>
      </c>
      <c r="P1265" s="733" t="s">
        <v>2690</v>
      </c>
    </row>
    <row r="1266" spans="1:16" ht="17.25" thickBot="1">
      <c r="A1266" s="957"/>
      <c r="B1266" s="948"/>
      <c r="C1266" s="927"/>
      <c r="D1266" s="94" t="s">
        <v>147</v>
      </c>
      <c r="E1266" s="96" t="s">
        <v>2686</v>
      </c>
      <c r="F1266" s="99" t="s">
        <v>3981</v>
      </c>
      <c r="G1266" s="948"/>
      <c r="H1266" s="930"/>
      <c r="I1266" s="94" t="s">
        <v>147</v>
      </c>
      <c r="J1266" s="96" t="s">
        <v>2686</v>
      </c>
      <c r="K1266" s="99" t="s">
        <v>3878</v>
      </c>
      <c r="L1266" s="948"/>
      <c r="M1266" s="933"/>
      <c r="N1266" s="94" t="s">
        <v>147</v>
      </c>
      <c r="O1266" s="96" t="s">
        <v>2686</v>
      </c>
      <c r="P1266" s="99" t="s">
        <v>3851</v>
      </c>
    </row>
    <row r="1267" spans="1:16" ht="17.25" thickBot="1">
      <c r="A1267" s="957"/>
      <c r="B1267" s="100" t="s">
        <v>168</v>
      </c>
      <c r="C1267" s="927"/>
      <c r="D1267" s="94"/>
      <c r="E1267" s="96" t="s">
        <v>2687</v>
      </c>
      <c r="F1267" s="97" t="s">
        <v>3714</v>
      </c>
      <c r="G1267" s="100" t="s">
        <v>168</v>
      </c>
      <c r="H1267" s="930"/>
      <c r="I1267" s="94"/>
      <c r="J1267" s="96" t="s">
        <v>2687</v>
      </c>
      <c r="K1267" s="99" t="s">
        <v>3725</v>
      </c>
      <c r="L1267" s="100" t="s">
        <v>168</v>
      </c>
      <c r="M1267" s="933"/>
      <c r="N1267" s="94"/>
      <c r="O1267" s="96" t="s">
        <v>2687</v>
      </c>
      <c r="P1267" s="99" t="s">
        <v>3772</v>
      </c>
    </row>
    <row r="1268" spans="1:16">
      <c r="A1268" s="957"/>
      <c r="B1268" s="949" t="s">
        <v>3918</v>
      </c>
      <c r="C1268" s="927"/>
      <c r="D1268" s="94"/>
      <c r="E1268" s="96" t="s">
        <v>2689</v>
      </c>
      <c r="F1268" s="97" t="s">
        <v>3879</v>
      </c>
      <c r="G1268" s="949" t="s">
        <v>3996</v>
      </c>
      <c r="H1268" s="930"/>
      <c r="I1268" s="94"/>
      <c r="J1268" s="96" t="s">
        <v>2689</v>
      </c>
      <c r="K1268" s="99" t="s">
        <v>3879</v>
      </c>
      <c r="L1268" s="949" t="s">
        <v>4015</v>
      </c>
      <c r="M1268" s="933"/>
      <c r="N1268" s="94"/>
      <c r="O1268" s="96" t="s">
        <v>2689</v>
      </c>
      <c r="P1268" s="99" t="s">
        <v>3735</v>
      </c>
    </row>
    <row r="1269" spans="1:16">
      <c r="A1269" s="957"/>
      <c r="B1269" s="950"/>
      <c r="C1269" s="927"/>
      <c r="D1269" s="94"/>
      <c r="E1269" s="96" t="s">
        <v>2851</v>
      </c>
      <c r="F1269" s="97" t="s">
        <v>3982</v>
      </c>
      <c r="G1269" s="950"/>
      <c r="H1269" s="930"/>
      <c r="I1269" s="94"/>
      <c r="J1269" s="96" t="s">
        <v>2851</v>
      </c>
      <c r="K1269" s="99" t="s">
        <v>4004</v>
      </c>
      <c r="L1269" s="950"/>
      <c r="M1269" s="933"/>
      <c r="N1269" s="94"/>
      <c r="O1269" s="96" t="s">
        <v>2851</v>
      </c>
      <c r="P1269" s="99" t="s">
        <v>4008</v>
      </c>
    </row>
    <row r="1270" spans="1:16" ht="17.25" thickBot="1">
      <c r="A1270" s="957"/>
      <c r="B1270" s="951"/>
      <c r="C1270" s="927"/>
      <c r="D1270" s="94"/>
      <c r="E1270" s="96" t="s">
        <v>3296</v>
      </c>
      <c r="F1270" s="97" t="s">
        <v>3983</v>
      </c>
      <c r="G1270" s="951"/>
      <c r="H1270" s="930"/>
      <c r="I1270" s="94"/>
      <c r="J1270" s="96" t="s">
        <v>3296</v>
      </c>
      <c r="K1270" s="97" t="s">
        <v>4006</v>
      </c>
      <c r="L1270" s="951"/>
      <c r="M1270" s="933"/>
      <c r="N1270" s="94"/>
      <c r="O1270" s="96" t="s">
        <v>3296</v>
      </c>
      <c r="P1270" s="97" t="s">
        <v>4007</v>
      </c>
    </row>
    <row r="1271" spans="1:16" ht="17.25" thickBot="1">
      <c r="A1271" s="957"/>
      <c r="B1271" s="100" t="s">
        <v>123</v>
      </c>
      <c r="C1271" s="927"/>
      <c r="D1271" s="94" t="s">
        <v>2698</v>
      </c>
      <c r="E1271" s="96" t="s">
        <v>2891</v>
      </c>
      <c r="F1271" s="97" t="s">
        <v>2700</v>
      </c>
      <c r="G1271" s="100" t="s">
        <v>123</v>
      </c>
      <c r="H1271" s="930"/>
      <c r="I1271" s="94" t="s">
        <v>2698</v>
      </c>
      <c r="J1271" s="96" t="s">
        <v>2891</v>
      </c>
      <c r="K1271" s="97" t="s">
        <v>2700</v>
      </c>
      <c r="L1271" s="100" t="s">
        <v>123</v>
      </c>
      <c r="M1271" s="933"/>
      <c r="N1271" s="94" t="s">
        <v>2698</v>
      </c>
      <c r="O1271" s="96" t="s">
        <v>2891</v>
      </c>
      <c r="P1271" s="97" t="s">
        <v>2700</v>
      </c>
    </row>
    <row r="1272" spans="1:16">
      <c r="A1272" s="957"/>
      <c r="B1272" s="962" t="s">
        <v>3978</v>
      </c>
      <c r="C1272" s="927"/>
      <c r="D1272" s="94" t="s">
        <v>2752</v>
      </c>
      <c r="E1272" s="96" t="s">
        <v>3984</v>
      </c>
      <c r="F1272" s="112" t="s">
        <v>3986</v>
      </c>
      <c r="G1272" s="962" t="s">
        <v>3997</v>
      </c>
      <c r="H1272" s="930"/>
      <c r="I1272" s="94"/>
      <c r="J1272" s="96"/>
      <c r="K1272" s="97"/>
      <c r="L1272" s="962" t="s">
        <v>4016</v>
      </c>
      <c r="M1272" s="933"/>
      <c r="N1272" s="94"/>
      <c r="O1272" s="96"/>
      <c r="P1272" s="97"/>
    </row>
    <row r="1273" spans="1:16">
      <c r="A1273" s="957"/>
      <c r="B1273" s="963"/>
      <c r="C1273" s="927"/>
      <c r="D1273" s="94"/>
      <c r="E1273" s="96"/>
      <c r="F1273" s="112"/>
      <c r="G1273" s="963"/>
      <c r="H1273" s="930"/>
      <c r="I1273" s="94"/>
      <c r="J1273" s="96"/>
      <c r="K1273" s="97"/>
      <c r="L1273" s="963"/>
      <c r="M1273" s="933"/>
      <c r="N1273" s="94"/>
      <c r="O1273" s="96"/>
      <c r="P1273" s="97"/>
    </row>
    <row r="1274" spans="1:16" ht="17.25" thickBot="1">
      <c r="A1274" s="957"/>
      <c r="B1274" s="964"/>
      <c r="C1274" s="927"/>
      <c r="D1274" s="94"/>
      <c r="E1274" s="96"/>
      <c r="F1274" s="97"/>
      <c r="G1274" s="964"/>
      <c r="H1274" s="930"/>
      <c r="I1274" s="94"/>
      <c r="J1274" s="96"/>
      <c r="K1274" s="97"/>
      <c r="L1274" s="964"/>
      <c r="M1274" s="933"/>
      <c r="N1274" s="94"/>
      <c r="O1274" s="96"/>
      <c r="P1274" s="97"/>
    </row>
    <row r="1275" spans="1:16">
      <c r="A1275" s="957"/>
      <c r="B1275" s="945" t="s">
        <v>124</v>
      </c>
      <c r="C1275" s="927"/>
      <c r="D1275" s="94"/>
      <c r="E1275" s="96"/>
      <c r="F1275" s="101"/>
      <c r="G1275" s="945" t="s">
        <v>124</v>
      </c>
      <c r="H1275" s="930"/>
      <c r="I1275" s="94"/>
      <c r="J1275" s="96"/>
      <c r="K1275" s="97"/>
      <c r="L1275" s="945" t="s">
        <v>124</v>
      </c>
      <c r="M1275" s="933"/>
      <c r="N1275" s="94"/>
      <c r="O1275" s="96"/>
      <c r="P1275" s="97"/>
    </row>
    <row r="1276" spans="1:16" ht="17.25" thickBot="1">
      <c r="A1276" s="957"/>
      <c r="B1276" s="946"/>
      <c r="C1276" s="927"/>
      <c r="D1276" s="94"/>
      <c r="E1276" s="96"/>
      <c r="F1276" s="103"/>
      <c r="G1276" s="946"/>
      <c r="H1276" s="930"/>
      <c r="I1276" s="94"/>
      <c r="J1276" s="96"/>
      <c r="K1276" s="97"/>
      <c r="L1276" s="946"/>
      <c r="M1276" s="933"/>
      <c r="N1276" s="94"/>
      <c r="O1276" s="96"/>
      <c r="P1276" s="93"/>
    </row>
    <row r="1277" spans="1:16" ht="17.25" thickTop="1">
      <c r="A1277" s="957"/>
      <c r="B1277" s="960" t="s">
        <v>125</v>
      </c>
      <c r="C1277" s="927"/>
      <c r="D1277" s="94"/>
      <c r="E1277" s="96"/>
      <c r="F1277" s="97"/>
      <c r="G1277" s="960" t="s">
        <v>125</v>
      </c>
      <c r="H1277" s="930"/>
      <c r="I1277" s="94"/>
      <c r="J1277" s="96"/>
      <c r="K1277" s="93"/>
      <c r="L1277" s="960" t="s">
        <v>125</v>
      </c>
      <c r="M1277" s="933"/>
      <c r="N1277" s="94"/>
      <c r="O1277" s="96"/>
      <c r="P1277" s="97"/>
    </row>
    <row r="1278" spans="1:16" ht="17.25" thickBot="1">
      <c r="A1278" s="957"/>
      <c r="B1278" s="943"/>
      <c r="C1278" s="927"/>
      <c r="D1278" s="94"/>
      <c r="E1278" s="96"/>
      <c r="F1278" s="101"/>
      <c r="G1278" s="943"/>
      <c r="H1278" s="930"/>
      <c r="I1278" s="94"/>
      <c r="J1278" s="96"/>
      <c r="K1278" s="93"/>
      <c r="L1278" s="943"/>
      <c r="M1278" s="933"/>
      <c r="N1278" s="94"/>
      <c r="O1278" s="96"/>
      <c r="P1278" s="101"/>
    </row>
    <row r="1279" spans="1:16">
      <c r="A1279" s="957"/>
      <c r="B1279" s="953">
        <v>3</v>
      </c>
      <c r="C1279" s="927"/>
      <c r="D1279" s="94"/>
      <c r="E1279" s="96"/>
      <c r="F1279" s="103"/>
      <c r="G1279" s="953">
        <v>3</v>
      </c>
      <c r="H1279" s="930"/>
      <c r="I1279" s="94"/>
      <c r="J1279" s="96"/>
      <c r="K1279" s="97"/>
      <c r="L1279" s="953">
        <v>3</v>
      </c>
      <c r="M1279" s="933"/>
      <c r="N1279" s="94"/>
      <c r="O1279" s="96"/>
      <c r="P1279" s="103"/>
    </row>
    <row r="1280" spans="1:16" ht="17.25" thickBot="1">
      <c r="A1280" s="957"/>
      <c r="B1280" s="961"/>
      <c r="C1280" s="927"/>
      <c r="D1280" s="94"/>
      <c r="E1280" s="96"/>
      <c r="F1280" s="104"/>
      <c r="G1280" s="961"/>
      <c r="H1280" s="930"/>
      <c r="I1280" s="94"/>
      <c r="J1280" s="96"/>
      <c r="K1280" s="97"/>
      <c r="L1280" s="961"/>
      <c r="M1280" s="933"/>
      <c r="N1280" s="94"/>
      <c r="O1280" s="96"/>
      <c r="P1280" s="104"/>
    </row>
    <row r="1281" spans="1:16">
      <c r="A1281" s="957"/>
      <c r="B1281" s="942" t="s">
        <v>126</v>
      </c>
      <c r="C1281" s="927"/>
      <c r="D1281" s="94"/>
      <c r="E1281" s="96"/>
      <c r="F1281" s="99"/>
      <c r="G1281" s="942" t="s">
        <v>126</v>
      </c>
      <c r="H1281" s="930"/>
      <c r="I1281" s="94"/>
      <c r="J1281" s="96"/>
      <c r="K1281" s="93"/>
      <c r="L1281" s="942" t="s">
        <v>126</v>
      </c>
      <c r="M1281" s="933"/>
      <c r="N1281" s="94"/>
      <c r="O1281" s="96"/>
      <c r="P1281" s="99"/>
    </row>
    <row r="1282" spans="1:16" ht="17.25" thickBot="1">
      <c r="A1282" s="957"/>
      <c r="B1282" s="943"/>
      <c r="C1282" s="927"/>
      <c r="D1282" s="94"/>
      <c r="E1282" s="96"/>
      <c r="F1282" s="104"/>
      <c r="G1282" s="943"/>
      <c r="H1282" s="930"/>
      <c r="I1282" s="94"/>
      <c r="J1282" s="96"/>
      <c r="K1282" s="101"/>
      <c r="L1282" s="943"/>
      <c r="M1282" s="933"/>
      <c r="N1282" s="94"/>
      <c r="O1282" s="96"/>
      <c r="P1282" s="104"/>
    </row>
    <row r="1283" spans="1:16">
      <c r="A1283" s="957"/>
      <c r="B1283" s="953">
        <v>3</v>
      </c>
      <c r="C1283" s="927"/>
      <c r="D1283" s="94"/>
      <c r="E1283" s="96"/>
      <c r="F1283" s="93"/>
      <c r="G1283" s="953">
        <v>3</v>
      </c>
      <c r="H1283" s="930"/>
      <c r="I1283" s="94"/>
      <c r="J1283" s="96"/>
      <c r="K1283" s="103"/>
      <c r="L1283" s="953">
        <v>3</v>
      </c>
      <c r="M1283" s="933"/>
      <c r="N1283" s="94"/>
      <c r="O1283" s="96"/>
      <c r="P1283" s="93"/>
    </row>
    <row r="1284" spans="1:16" ht="17.25" thickBot="1">
      <c r="A1284" s="957"/>
      <c r="B1284" s="954"/>
      <c r="C1284" s="927"/>
      <c r="D1284" s="94"/>
      <c r="E1284" s="96"/>
      <c r="F1284" s="97"/>
      <c r="G1284" s="954"/>
      <c r="H1284" s="930"/>
      <c r="I1284" s="94"/>
      <c r="J1284" s="96"/>
      <c r="K1284" s="104"/>
      <c r="L1284" s="954"/>
      <c r="M1284" s="933"/>
      <c r="N1284" s="94"/>
      <c r="O1284" s="96"/>
      <c r="P1284" s="97"/>
    </row>
    <row r="1285" spans="1:16">
      <c r="A1285" s="957"/>
      <c r="B1285" s="952" t="s">
        <v>127</v>
      </c>
      <c r="C1285" s="927"/>
      <c r="D1285" s="94"/>
      <c r="E1285" s="114"/>
      <c r="F1285" s="97"/>
      <c r="G1285" s="952" t="s">
        <v>127</v>
      </c>
      <c r="H1285" s="930"/>
      <c r="I1285" s="94"/>
      <c r="J1285" s="96"/>
      <c r="K1285" s="104"/>
      <c r="L1285" s="952" t="s">
        <v>127</v>
      </c>
      <c r="M1285" s="933"/>
      <c r="N1285" s="94"/>
      <c r="O1285" s="114"/>
      <c r="P1285" s="97"/>
    </row>
    <row r="1286" spans="1:16" ht="17.25" thickBot="1">
      <c r="A1286" s="957"/>
      <c r="B1286" s="943"/>
      <c r="C1286" s="927"/>
      <c r="D1286" s="113"/>
      <c r="E1286" s="96"/>
      <c r="F1286" s="112"/>
      <c r="G1286" s="943"/>
      <c r="H1286" s="930"/>
      <c r="I1286" s="94"/>
      <c r="J1286" s="96"/>
      <c r="K1286" s="99"/>
      <c r="L1286" s="943"/>
      <c r="M1286" s="933"/>
      <c r="N1286" s="113"/>
      <c r="O1286" s="96"/>
      <c r="P1286" s="112"/>
    </row>
    <row r="1287" spans="1:16">
      <c r="A1287" s="957"/>
      <c r="B1287" s="953">
        <v>31</v>
      </c>
      <c r="C1287" s="927"/>
      <c r="D1287" s="113"/>
      <c r="E1287" s="114"/>
      <c r="F1287" s="97"/>
      <c r="G1287" s="953" t="s">
        <v>3998</v>
      </c>
      <c r="H1287" s="930"/>
      <c r="I1287" s="94"/>
      <c r="J1287" s="96"/>
      <c r="K1287" s="104"/>
      <c r="L1287" s="953">
        <v>11</v>
      </c>
      <c r="M1287" s="933"/>
      <c r="N1287" s="113"/>
      <c r="O1287" s="114"/>
      <c r="P1287" s="97"/>
    </row>
    <row r="1288" spans="1:16" ht="17.25" thickBot="1">
      <c r="A1288" s="957"/>
      <c r="B1288" s="954"/>
      <c r="C1288" s="927"/>
      <c r="D1288" s="94"/>
      <c r="E1288" s="114"/>
      <c r="F1288" s="104"/>
      <c r="G1288" s="954"/>
      <c r="H1288" s="930"/>
      <c r="I1288" s="94"/>
      <c r="J1288" s="96"/>
      <c r="K1288" s="93"/>
      <c r="L1288" s="954"/>
      <c r="M1288" s="933"/>
      <c r="N1288" s="94"/>
      <c r="O1288" s="114"/>
      <c r="P1288" s="104"/>
    </row>
    <row r="1289" spans="1:16">
      <c r="A1289" s="957"/>
      <c r="B1289" s="952" t="s">
        <v>128</v>
      </c>
      <c r="C1289" s="927"/>
      <c r="D1289" s="94"/>
      <c r="E1289" s="96"/>
      <c r="F1289" s="97"/>
      <c r="G1289" s="952" t="s">
        <v>128</v>
      </c>
      <c r="H1289" s="930"/>
      <c r="I1289" s="94"/>
      <c r="J1289" s="96"/>
      <c r="K1289" s="97"/>
      <c r="L1289" s="952" t="s">
        <v>128</v>
      </c>
      <c r="M1289" s="933"/>
      <c r="N1289" s="94"/>
      <c r="O1289" s="96"/>
      <c r="P1289" s="97"/>
    </row>
    <row r="1290" spans="1:16" ht="17.25" thickBot="1">
      <c r="A1290" s="957"/>
      <c r="B1290" s="943"/>
      <c r="C1290" s="927"/>
      <c r="D1290" s="113"/>
      <c r="E1290" s="114"/>
      <c r="F1290" s="97"/>
      <c r="G1290" s="943"/>
      <c r="H1290" s="930"/>
      <c r="I1290" s="94"/>
      <c r="J1290" s="114"/>
      <c r="K1290" s="97"/>
      <c r="L1290" s="943"/>
      <c r="M1290" s="933"/>
      <c r="N1290" s="113"/>
      <c r="O1290" s="114"/>
      <c r="P1290" s="97"/>
    </row>
    <row r="1291" spans="1:16">
      <c r="A1291" s="957"/>
      <c r="B1291" s="953">
        <v>31</v>
      </c>
      <c r="C1291" s="927"/>
      <c r="D1291" s="113"/>
      <c r="E1291" s="114"/>
      <c r="F1291" s="97"/>
      <c r="G1291" s="953" t="s">
        <v>3998</v>
      </c>
      <c r="H1291" s="930"/>
      <c r="I1291" s="94"/>
      <c r="J1291" s="96"/>
      <c r="K1291" s="97"/>
      <c r="L1291" s="953">
        <v>11</v>
      </c>
      <c r="M1291" s="933"/>
      <c r="N1291" s="113"/>
      <c r="O1291" s="114"/>
      <c r="P1291" s="97"/>
    </row>
    <row r="1292" spans="1:16" ht="17.25" thickBot="1">
      <c r="A1292" s="957"/>
      <c r="B1292" s="954"/>
      <c r="C1292" s="927"/>
      <c r="D1292" s="94"/>
      <c r="E1292" s="114"/>
      <c r="F1292" s="97"/>
      <c r="G1292" s="954"/>
      <c r="H1292" s="930"/>
      <c r="I1292" s="94"/>
      <c r="J1292" s="114"/>
      <c r="K1292" s="97"/>
      <c r="L1292" s="954"/>
      <c r="M1292" s="933"/>
      <c r="N1292" s="94"/>
      <c r="O1292" s="114"/>
      <c r="P1292" s="97"/>
    </row>
    <row r="1293" spans="1:16">
      <c r="A1293" s="957"/>
      <c r="B1293" s="942" t="s">
        <v>129</v>
      </c>
      <c r="C1293" s="927"/>
      <c r="D1293" s="113"/>
      <c r="E1293" s="114"/>
      <c r="F1293" s="97"/>
      <c r="G1293" s="942" t="s">
        <v>129</v>
      </c>
      <c r="H1293" s="930"/>
      <c r="I1293" s="94"/>
      <c r="J1293" s="114"/>
      <c r="K1293" s="97"/>
      <c r="L1293" s="942" t="s">
        <v>129</v>
      </c>
      <c r="M1293" s="933"/>
      <c r="N1293" s="113"/>
      <c r="O1293" s="114"/>
      <c r="P1293" s="97"/>
    </row>
    <row r="1294" spans="1:16" ht="17.25" thickBot="1">
      <c r="A1294" s="957"/>
      <c r="B1294" s="943"/>
      <c r="C1294" s="927"/>
      <c r="D1294" s="94"/>
      <c r="E1294" s="114"/>
      <c r="F1294" s="97"/>
      <c r="G1294" s="943"/>
      <c r="H1294" s="930"/>
      <c r="I1294" s="94"/>
      <c r="J1294" s="114"/>
      <c r="K1294" s="97"/>
      <c r="L1294" s="943"/>
      <c r="M1294" s="933"/>
      <c r="N1294" s="94"/>
      <c r="O1294" s="114"/>
      <c r="P1294" s="97"/>
    </row>
    <row r="1295" spans="1:16">
      <c r="A1295" s="957"/>
      <c r="B1295" s="106" t="s">
        <v>3758</v>
      </c>
      <c r="C1295" s="927"/>
      <c r="D1295" s="113"/>
      <c r="E1295" s="96"/>
      <c r="F1295" s="112"/>
      <c r="G1295" s="106" t="s">
        <v>3758</v>
      </c>
      <c r="H1295" s="930"/>
      <c r="I1295" s="94"/>
      <c r="J1295" s="96"/>
      <c r="K1295" s="112"/>
      <c r="L1295" s="106" t="s">
        <v>3758</v>
      </c>
      <c r="M1295" s="933"/>
      <c r="N1295" s="113"/>
      <c r="O1295" s="96"/>
      <c r="P1295" s="112"/>
    </row>
    <row r="1296" spans="1:16">
      <c r="A1296" s="957"/>
      <c r="B1296" s="107"/>
      <c r="C1296" s="927"/>
      <c r="D1296" s="113"/>
      <c r="E1296" s="114"/>
      <c r="F1296" s="97"/>
      <c r="G1296" s="107"/>
      <c r="H1296" s="930"/>
      <c r="I1296" s="94"/>
      <c r="J1296" s="96"/>
      <c r="K1296" s="97"/>
      <c r="L1296" s="107"/>
      <c r="M1296" s="933"/>
      <c r="N1296" s="113"/>
      <c r="O1296" s="114"/>
      <c r="P1296" s="97"/>
    </row>
    <row r="1297" spans="1:16">
      <c r="A1297" s="957"/>
      <c r="B1297" s="109"/>
      <c r="C1297" s="927"/>
      <c r="D1297" s="113"/>
      <c r="E1297" s="114"/>
      <c r="F1297" s="104"/>
      <c r="G1297" s="109"/>
      <c r="H1297" s="930"/>
      <c r="I1297" s="113"/>
      <c r="J1297" s="114"/>
      <c r="K1297" s="97"/>
      <c r="L1297" s="109"/>
      <c r="M1297" s="933"/>
      <c r="N1297" s="113"/>
      <c r="O1297" s="114"/>
      <c r="P1297" s="104"/>
    </row>
    <row r="1298" spans="1:16">
      <c r="A1298" s="957"/>
      <c r="B1298" s="110"/>
      <c r="C1298" s="927"/>
      <c r="D1298" s="111"/>
      <c r="E1298" s="96"/>
      <c r="F1298" s="97"/>
      <c r="G1298" s="110"/>
      <c r="H1298" s="930"/>
      <c r="I1298" s="113"/>
      <c r="J1298" s="114"/>
      <c r="K1298" s="104"/>
      <c r="L1298" s="110"/>
      <c r="M1298" s="933"/>
      <c r="N1298" s="111"/>
      <c r="O1298" s="96"/>
      <c r="P1298" s="97"/>
    </row>
    <row r="1299" spans="1:16">
      <c r="A1299" s="957"/>
      <c r="B1299" s="109"/>
      <c r="C1299" s="927"/>
      <c r="D1299" s="94"/>
      <c r="E1299" s="96"/>
      <c r="F1299" s="112"/>
      <c r="G1299" s="109"/>
      <c r="H1299" s="930"/>
      <c r="I1299" s="111"/>
      <c r="J1299" s="96"/>
      <c r="K1299" s="112"/>
      <c r="L1299" s="109"/>
      <c r="M1299" s="933"/>
      <c r="N1299" s="94"/>
      <c r="O1299" s="96"/>
      <c r="P1299" s="112"/>
    </row>
    <row r="1300" spans="1:16">
      <c r="A1300" s="957"/>
      <c r="B1300" s="110"/>
      <c r="C1300" s="927"/>
      <c r="D1300" s="113"/>
      <c r="E1300" s="114"/>
      <c r="F1300" s="97"/>
      <c r="G1300" s="110"/>
      <c r="H1300" s="930"/>
      <c r="I1300" s="94"/>
      <c r="J1300" s="96"/>
      <c r="K1300" s="97"/>
      <c r="L1300" s="110"/>
      <c r="M1300" s="933"/>
      <c r="N1300" s="113"/>
      <c r="O1300" s="114"/>
      <c r="P1300" s="97"/>
    </row>
    <row r="1301" spans="1:16">
      <c r="A1301" s="957"/>
      <c r="B1301" s="109"/>
      <c r="C1301" s="927"/>
      <c r="D1301" s="113"/>
      <c r="E1301" s="114"/>
      <c r="F1301" s="97"/>
      <c r="G1301" s="109"/>
      <c r="H1301" s="930"/>
      <c r="I1301" s="113"/>
      <c r="J1301" s="114"/>
      <c r="K1301" s="97"/>
      <c r="L1301" s="109"/>
      <c r="M1301" s="933"/>
      <c r="N1301" s="113"/>
      <c r="O1301" s="114"/>
      <c r="P1301" s="97"/>
    </row>
    <row r="1302" spans="1:16" ht="17.25" thickBot="1">
      <c r="A1302" s="957"/>
      <c r="B1302" s="110"/>
      <c r="C1302" s="940"/>
      <c r="D1302" s="115"/>
      <c r="E1302" s="116"/>
      <c r="F1302" s="117"/>
      <c r="G1302" s="110"/>
      <c r="H1302" s="930"/>
      <c r="I1302" s="115"/>
      <c r="J1302" s="116"/>
      <c r="K1302" s="117"/>
      <c r="L1302" s="110"/>
      <c r="M1302" s="933"/>
      <c r="N1302" s="115"/>
      <c r="O1302" s="116"/>
      <c r="P1302" s="117"/>
    </row>
    <row r="1303" spans="1:16">
      <c r="A1303" s="944" t="str">
        <f>TEXT(A1257,"AAAA")</f>
        <v>星期六</v>
      </c>
      <c r="B1303" s="109"/>
      <c r="C1303" s="926" t="s">
        <v>665</v>
      </c>
      <c r="D1303" s="118"/>
      <c r="E1303" s="119" t="s">
        <v>137</v>
      </c>
      <c r="F1303" s="97" t="s">
        <v>3805</v>
      </c>
      <c r="G1303" s="109"/>
      <c r="H1303" s="929" t="s">
        <v>130</v>
      </c>
      <c r="I1303" s="118"/>
      <c r="J1303" s="119" t="s">
        <v>137</v>
      </c>
      <c r="K1303" s="97" t="s">
        <v>3731</v>
      </c>
      <c r="L1303" s="109"/>
      <c r="M1303" s="932" t="s">
        <v>130</v>
      </c>
      <c r="N1303" s="118"/>
      <c r="O1303" s="119" t="s">
        <v>137</v>
      </c>
      <c r="P1303" s="97" t="s">
        <v>4010</v>
      </c>
    </row>
    <row r="1304" spans="1:16">
      <c r="A1304" s="944"/>
      <c r="B1304" s="110"/>
      <c r="C1304" s="927"/>
      <c r="D1304" s="94"/>
      <c r="E1304" s="96" t="s">
        <v>195</v>
      </c>
      <c r="F1304" s="97" t="s">
        <v>3884</v>
      </c>
      <c r="G1304" s="110"/>
      <c r="H1304" s="930"/>
      <c r="I1304" s="94"/>
      <c r="J1304" s="96" t="s">
        <v>195</v>
      </c>
      <c r="K1304" s="97" t="s">
        <v>3733</v>
      </c>
      <c r="L1304" s="110"/>
      <c r="M1304" s="933"/>
      <c r="N1304" s="94"/>
      <c r="O1304" s="96" t="s">
        <v>195</v>
      </c>
      <c r="P1304" s="97" t="s">
        <v>4011</v>
      </c>
    </row>
    <row r="1305" spans="1:16">
      <c r="A1305" s="944"/>
      <c r="B1305" s="109"/>
      <c r="C1305" s="927"/>
      <c r="D1305" s="94"/>
      <c r="E1305" s="96" t="s">
        <v>146</v>
      </c>
      <c r="F1305" s="97" t="s">
        <v>3985</v>
      </c>
      <c r="G1305" s="109"/>
      <c r="H1305" s="930"/>
      <c r="I1305" s="94"/>
      <c r="J1305" s="96" t="s">
        <v>146</v>
      </c>
      <c r="K1305" s="97" t="s">
        <v>4002</v>
      </c>
      <c r="L1305" s="109"/>
      <c r="M1305" s="933"/>
      <c r="N1305" s="94"/>
      <c r="O1305" s="96" t="s">
        <v>146</v>
      </c>
      <c r="P1305" s="97" t="s">
        <v>4017</v>
      </c>
    </row>
    <row r="1306" spans="1:16">
      <c r="A1306" s="944"/>
      <c r="B1306" s="110"/>
      <c r="C1306" s="927"/>
      <c r="D1306" s="94"/>
      <c r="E1306" s="96" t="s">
        <v>238</v>
      </c>
      <c r="F1306" s="97" t="s">
        <v>3348</v>
      </c>
      <c r="G1306" s="110"/>
      <c r="H1306" s="930"/>
      <c r="I1306" s="94"/>
      <c r="J1306" s="96" t="s">
        <v>238</v>
      </c>
      <c r="K1306" s="97" t="s">
        <v>3750</v>
      </c>
      <c r="L1306" s="110"/>
      <c r="M1306" s="933"/>
      <c r="N1306" s="94"/>
      <c r="O1306" s="96" t="s">
        <v>238</v>
      </c>
      <c r="P1306" s="97" t="s">
        <v>4018</v>
      </c>
    </row>
    <row r="1307" spans="1:16">
      <c r="A1307" s="944"/>
      <c r="B1307" s="109"/>
      <c r="C1307" s="927"/>
      <c r="D1307" s="94"/>
      <c r="E1307" s="96" t="s">
        <v>196</v>
      </c>
      <c r="F1307" s="97" t="s">
        <v>3720</v>
      </c>
      <c r="G1307" s="109"/>
      <c r="H1307" s="930"/>
      <c r="I1307" s="94"/>
      <c r="J1307" s="96" t="s">
        <v>196</v>
      </c>
      <c r="K1307" s="97" t="s">
        <v>3728</v>
      </c>
      <c r="L1307" s="109"/>
      <c r="M1307" s="933"/>
      <c r="N1307" s="94"/>
      <c r="O1307" s="96" t="s">
        <v>196</v>
      </c>
      <c r="P1307" s="97" t="s">
        <v>4009</v>
      </c>
    </row>
    <row r="1308" spans="1:16">
      <c r="A1308" s="944"/>
      <c r="B1308" s="110"/>
      <c r="C1308" s="927"/>
      <c r="D1308" s="94"/>
      <c r="E1308" s="96" t="s">
        <v>1567</v>
      </c>
      <c r="F1308" s="97" t="s">
        <v>3891</v>
      </c>
      <c r="G1308" s="110"/>
      <c r="H1308" s="930"/>
      <c r="I1308" s="94"/>
      <c r="J1308" s="96" t="s">
        <v>1567</v>
      </c>
      <c r="K1308" s="97" t="s">
        <v>3891</v>
      </c>
      <c r="L1308" s="110"/>
      <c r="M1308" s="933"/>
      <c r="N1308" s="94"/>
      <c r="O1308" s="96" t="s">
        <v>1567</v>
      </c>
      <c r="P1308" s="97" t="s">
        <v>3891</v>
      </c>
    </row>
    <row r="1309" spans="1:16">
      <c r="A1309" s="944"/>
      <c r="B1309" s="109"/>
      <c r="C1309" s="927"/>
      <c r="D1309" s="94"/>
      <c r="E1309" s="96" t="s">
        <v>2685</v>
      </c>
      <c r="F1309" s="97" t="s">
        <v>2761</v>
      </c>
      <c r="G1309" s="109"/>
      <c r="H1309" s="930"/>
      <c r="I1309" s="94"/>
      <c r="J1309" s="96" t="s">
        <v>2685</v>
      </c>
      <c r="K1309" s="97" t="s">
        <v>2761</v>
      </c>
      <c r="L1309" s="109"/>
      <c r="M1309" s="933"/>
      <c r="N1309" s="94"/>
      <c r="O1309" s="96" t="s">
        <v>2685</v>
      </c>
      <c r="P1309" s="97" t="s">
        <v>2761</v>
      </c>
    </row>
    <row r="1310" spans="1:16">
      <c r="A1310" s="944"/>
      <c r="B1310" s="110"/>
      <c r="C1310" s="927"/>
      <c r="D1310" s="94"/>
      <c r="E1310" s="96"/>
      <c r="F1310" s="97"/>
      <c r="G1310" s="110"/>
      <c r="H1310" s="930"/>
      <c r="I1310" s="94"/>
      <c r="J1310" s="96"/>
      <c r="K1310" s="97"/>
      <c r="L1310" s="110"/>
      <c r="M1310" s="933"/>
      <c r="N1310" s="94"/>
      <c r="O1310" s="96"/>
      <c r="P1310" s="97"/>
    </row>
    <row r="1311" spans="1:16">
      <c r="A1311" s="944"/>
      <c r="B1311" s="107"/>
      <c r="C1311" s="927"/>
      <c r="D1311" s="113"/>
      <c r="E1311" s="114"/>
      <c r="F1311" s="97"/>
      <c r="G1311" s="107"/>
      <c r="H1311" s="930"/>
      <c r="I1311" s="113"/>
      <c r="J1311" s="114"/>
      <c r="K1311" s="97"/>
      <c r="L1311" s="107"/>
      <c r="M1311" s="933"/>
      <c r="N1311" s="113"/>
      <c r="O1311" s="114"/>
      <c r="P1311" s="97"/>
    </row>
    <row r="1312" spans="1:16" ht="17.25" thickBot="1">
      <c r="A1312" s="944"/>
      <c r="B1312" s="107"/>
      <c r="C1312" s="940"/>
      <c r="D1312" s="122" t="s">
        <v>132</v>
      </c>
      <c r="E1312" s="123" t="s">
        <v>133</v>
      </c>
      <c r="F1312" s="97"/>
      <c r="G1312" s="107"/>
      <c r="H1312" s="941"/>
      <c r="I1312" s="122" t="s">
        <v>132</v>
      </c>
      <c r="J1312" s="123" t="s">
        <v>133</v>
      </c>
      <c r="K1312" s="97"/>
      <c r="L1312" s="107"/>
      <c r="M1312" s="939"/>
      <c r="N1312" s="122" t="s">
        <v>132</v>
      </c>
      <c r="O1312" s="123" t="s">
        <v>133</v>
      </c>
      <c r="P1312" s="97"/>
    </row>
    <row r="1313" spans="1:16">
      <c r="A1313" s="105"/>
      <c r="B1313" s="109"/>
      <c r="C1313" s="926" t="s">
        <v>666</v>
      </c>
      <c r="D1313" s="118"/>
      <c r="E1313" s="119" t="s">
        <v>137</v>
      </c>
      <c r="F1313" s="125" t="s">
        <v>2762</v>
      </c>
      <c r="G1313" s="109"/>
      <c r="H1313" s="929" t="s">
        <v>134</v>
      </c>
      <c r="I1313" s="118"/>
      <c r="J1313" s="119" t="s">
        <v>137</v>
      </c>
      <c r="K1313" s="125" t="s">
        <v>2762</v>
      </c>
      <c r="L1313" s="109"/>
      <c r="M1313" s="932" t="s">
        <v>134</v>
      </c>
      <c r="N1313" s="118"/>
      <c r="O1313" s="119" t="s">
        <v>137</v>
      </c>
      <c r="P1313" s="125" t="s">
        <v>2762</v>
      </c>
    </row>
    <row r="1314" spans="1:16">
      <c r="A1314" s="105"/>
      <c r="B1314" s="110"/>
      <c r="C1314" s="927"/>
      <c r="D1314" s="94"/>
      <c r="E1314" s="96" t="s">
        <v>195</v>
      </c>
      <c r="F1314" s="97" t="s">
        <v>2763</v>
      </c>
      <c r="G1314" s="110"/>
      <c r="H1314" s="930"/>
      <c r="I1314" s="94"/>
      <c r="J1314" s="96" t="s">
        <v>195</v>
      </c>
      <c r="K1314" s="97" t="s">
        <v>4005</v>
      </c>
      <c r="L1314" s="110"/>
      <c r="M1314" s="933"/>
      <c r="N1314" s="94"/>
      <c r="O1314" s="96" t="s">
        <v>195</v>
      </c>
      <c r="P1314" s="97" t="s">
        <v>4022</v>
      </c>
    </row>
    <row r="1315" spans="1:16">
      <c r="A1315" s="105"/>
      <c r="B1315" s="126"/>
      <c r="C1315" s="927"/>
      <c r="D1315" s="94"/>
      <c r="E1315" s="96" t="s">
        <v>146</v>
      </c>
      <c r="F1315" s="112" t="s">
        <v>3988</v>
      </c>
      <c r="G1315" s="126"/>
      <c r="H1315" s="930"/>
      <c r="I1315" s="94"/>
      <c r="J1315" s="96" t="s">
        <v>146</v>
      </c>
      <c r="K1315" s="112" t="s">
        <v>3987</v>
      </c>
      <c r="L1315" s="126"/>
      <c r="M1315" s="933"/>
      <c r="N1315" s="94"/>
      <c r="O1315" s="96" t="s">
        <v>146</v>
      </c>
      <c r="P1315" s="112" t="s">
        <v>3987</v>
      </c>
    </row>
    <row r="1316" spans="1:16" ht="33">
      <c r="A1316" s="105"/>
      <c r="B1316" s="107"/>
      <c r="C1316" s="927"/>
      <c r="D1316" s="94"/>
      <c r="E1316" s="96" t="s">
        <v>238</v>
      </c>
      <c r="F1316" s="104" t="s">
        <v>3955</v>
      </c>
      <c r="G1316" s="107"/>
      <c r="H1316" s="930"/>
      <c r="I1316" s="94"/>
      <c r="J1316" s="96" t="s">
        <v>238</v>
      </c>
      <c r="K1316" s="97" t="s">
        <v>3125</v>
      </c>
      <c r="L1316" s="107"/>
      <c r="M1316" s="933"/>
      <c r="N1316" s="94"/>
      <c r="O1316" s="96" t="s">
        <v>238</v>
      </c>
      <c r="P1316" s="97" t="s">
        <v>3125</v>
      </c>
    </row>
    <row r="1317" spans="1:16">
      <c r="A1317" s="105"/>
      <c r="B1317" s="109"/>
      <c r="C1317" s="927"/>
      <c r="D1317" s="94"/>
      <c r="E1317" s="96"/>
      <c r="F1317" s="97"/>
      <c r="G1317" s="109"/>
      <c r="H1317" s="930"/>
      <c r="I1317" s="94"/>
      <c r="J1317" s="96" t="s">
        <v>196</v>
      </c>
      <c r="K1317" s="97" t="s">
        <v>2766</v>
      </c>
      <c r="L1317" s="109"/>
      <c r="M1317" s="933"/>
      <c r="N1317" s="94"/>
      <c r="O1317" s="96" t="s">
        <v>196</v>
      </c>
      <c r="P1317" s="97" t="s">
        <v>2766</v>
      </c>
    </row>
    <row r="1318" spans="1:16">
      <c r="A1318" s="105"/>
      <c r="B1318" s="110"/>
      <c r="C1318" s="927"/>
      <c r="D1318" s="94"/>
      <c r="E1318" s="96"/>
      <c r="F1318" s="127"/>
      <c r="G1318" s="110"/>
      <c r="H1318" s="930"/>
      <c r="I1318" s="94"/>
      <c r="J1318" s="96"/>
      <c r="K1318" s="127"/>
      <c r="L1318" s="110"/>
      <c r="M1318" s="933"/>
      <c r="N1318" s="94"/>
      <c r="O1318" s="96"/>
      <c r="P1318" s="127"/>
    </row>
    <row r="1319" spans="1:16">
      <c r="A1319" s="105"/>
      <c r="B1319" s="109"/>
      <c r="C1319" s="927"/>
      <c r="D1319" s="94"/>
      <c r="E1319" s="96"/>
      <c r="F1319" s="128"/>
      <c r="G1319" s="109"/>
      <c r="H1319" s="930"/>
      <c r="I1319" s="94"/>
      <c r="J1319" s="96"/>
      <c r="K1319" s="128"/>
      <c r="L1319" s="109"/>
      <c r="M1319" s="933"/>
      <c r="N1319" s="94"/>
      <c r="O1319" s="96"/>
      <c r="P1319" s="128"/>
    </row>
    <row r="1320" spans="1:16">
      <c r="A1320" s="105"/>
      <c r="B1320" s="110"/>
      <c r="C1320" s="927"/>
      <c r="D1320" s="113"/>
      <c r="E1320" s="114"/>
      <c r="F1320" s="216"/>
      <c r="G1320" s="110"/>
      <c r="H1320" s="930"/>
      <c r="I1320" s="113"/>
      <c r="J1320" s="114"/>
      <c r="K1320" s="216"/>
      <c r="L1320" s="110"/>
      <c r="M1320" s="933"/>
      <c r="N1320" s="113"/>
      <c r="O1320" s="114"/>
      <c r="P1320" s="216"/>
    </row>
    <row r="1321" spans="1:16">
      <c r="A1321" s="105"/>
      <c r="B1321" s="109"/>
      <c r="C1321" s="927"/>
      <c r="D1321" s="113"/>
      <c r="E1321" s="114"/>
      <c r="F1321" s="216"/>
      <c r="G1321" s="109"/>
      <c r="H1321" s="930"/>
      <c r="I1321" s="113"/>
      <c r="J1321" s="114"/>
      <c r="K1321" s="216"/>
      <c r="L1321" s="109"/>
      <c r="M1321" s="933"/>
      <c r="N1321" s="113"/>
      <c r="O1321" s="114"/>
      <c r="P1321" s="216"/>
    </row>
    <row r="1322" spans="1:16" ht="17.25" thickBot="1">
      <c r="A1322" s="105"/>
      <c r="B1322" s="110"/>
      <c r="C1322" s="940"/>
      <c r="D1322" s="113"/>
      <c r="E1322" s="131"/>
      <c r="F1322" s="127"/>
      <c r="G1322" s="110"/>
      <c r="H1322" s="941"/>
      <c r="I1322" s="113"/>
      <c r="J1322" s="130"/>
      <c r="K1322" s="104"/>
      <c r="L1322" s="110"/>
      <c r="M1322" s="939"/>
      <c r="N1322" s="113"/>
      <c r="O1322" s="131"/>
      <c r="P1322" s="127"/>
    </row>
    <row r="1323" spans="1:16">
      <c r="A1323" s="132"/>
      <c r="B1323" s="109"/>
      <c r="C1323" s="926" t="s">
        <v>667</v>
      </c>
      <c r="D1323" s="118" t="s">
        <v>136</v>
      </c>
      <c r="E1323" s="133" t="s">
        <v>137</v>
      </c>
      <c r="F1323" s="125" t="s">
        <v>3990</v>
      </c>
      <c r="G1323" s="109"/>
      <c r="H1323" s="929" t="s">
        <v>135</v>
      </c>
      <c r="I1323" s="118" t="s">
        <v>136</v>
      </c>
      <c r="J1323" s="133" t="s">
        <v>137</v>
      </c>
      <c r="K1323" s="125" t="s">
        <v>3999</v>
      </c>
      <c r="L1323" s="109"/>
      <c r="M1323" s="932" t="s">
        <v>135</v>
      </c>
      <c r="N1323" s="118" t="s">
        <v>136</v>
      </c>
      <c r="O1323" s="133" t="s">
        <v>137</v>
      </c>
      <c r="P1323" s="125" t="s">
        <v>4021</v>
      </c>
    </row>
    <row r="1324" spans="1:16">
      <c r="A1324" s="132"/>
      <c r="B1324" s="110"/>
      <c r="C1324" s="927"/>
      <c r="D1324" s="94" t="s">
        <v>141</v>
      </c>
      <c r="E1324" s="96" t="s">
        <v>195</v>
      </c>
      <c r="F1324" s="134" t="s">
        <v>3593</v>
      </c>
      <c r="G1324" s="110"/>
      <c r="H1324" s="930"/>
      <c r="I1324" s="94" t="s">
        <v>141</v>
      </c>
      <c r="J1324" s="96" t="s">
        <v>195</v>
      </c>
      <c r="K1324" s="134" t="s">
        <v>3716</v>
      </c>
      <c r="L1324" s="110"/>
      <c r="M1324" s="933"/>
      <c r="N1324" s="94" t="s">
        <v>141</v>
      </c>
      <c r="O1324" s="96" t="s">
        <v>195</v>
      </c>
      <c r="P1324" s="134" t="s">
        <v>3716</v>
      </c>
    </row>
    <row r="1325" spans="1:16">
      <c r="A1325" s="132"/>
      <c r="B1325" s="135"/>
      <c r="C1325" s="927"/>
      <c r="D1325" s="94" t="s">
        <v>145</v>
      </c>
      <c r="E1325" s="96" t="s">
        <v>146</v>
      </c>
      <c r="F1325" s="97" t="s">
        <v>2770</v>
      </c>
      <c r="G1325" s="135"/>
      <c r="H1325" s="930"/>
      <c r="I1325" s="94" t="s">
        <v>145</v>
      </c>
      <c r="J1325" s="96" t="s">
        <v>146</v>
      </c>
      <c r="K1325" s="97" t="s">
        <v>2770</v>
      </c>
      <c r="L1325" s="135"/>
      <c r="M1325" s="933"/>
      <c r="N1325" s="94" t="s">
        <v>145</v>
      </c>
      <c r="O1325" s="96" t="s">
        <v>146</v>
      </c>
      <c r="P1325" s="97" t="s">
        <v>2770</v>
      </c>
    </row>
    <row r="1326" spans="1:16">
      <c r="A1326" s="132"/>
      <c r="B1326" s="110"/>
      <c r="C1326" s="927"/>
      <c r="D1326" s="94" t="s">
        <v>147</v>
      </c>
      <c r="E1326" s="96" t="s">
        <v>238</v>
      </c>
      <c r="F1326" s="104" t="s">
        <v>2771</v>
      </c>
      <c r="G1326" s="110"/>
      <c r="H1326" s="930"/>
      <c r="I1326" s="94" t="s">
        <v>147</v>
      </c>
      <c r="J1326" s="96" t="s">
        <v>238</v>
      </c>
      <c r="K1326" s="104" t="s">
        <v>2771</v>
      </c>
      <c r="L1326" s="110"/>
      <c r="M1326" s="933"/>
      <c r="N1326" s="94" t="s">
        <v>147</v>
      </c>
      <c r="O1326" s="96" t="s">
        <v>238</v>
      </c>
      <c r="P1326" s="104" t="s">
        <v>2771</v>
      </c>
    </row>
    <row r="1327" spans="1:16">
      <c r="A1327" s="132"/>
      <c r="B1327" s="135"/>
      <c r="C1327" s="927"/>
      <c r="D1327" s="94" t="s">
        <v>1568</v>
      </c>
      <c r="E1327" s="114" t="s">
        <v>196</v>
      </c>
      <c r="F1327" s="136" t="s">
        <v>2772</v>
      </c>
      <c r="G1327" s="135"/>
      <c r="H1327" s="930"/>
      <c r="I1327" s="94" t="s">
        <v>1568</v>
      </c>
      <c r="J1327" s="114" t="s">
        <v>3935</v>
      </c>
      <c r="K1327" s="136" t="s">
        <v>2772</v>
      </c>
      <c r="L1327" s="135"/>
      <c r="M1327" s="933"/>
      <c r="N1327" s="94" t="s">
        <v>1568</v>
      </c>
      <c r="O1327" s="114" t="s">
        <v>3935</v>
      </c>
      <c r="P1327" s="136" t="s">
        <v>2772</v>
      </c>
    </row>
    <row r="1328" spans="1:16">
      <c r="A1328" s="132"/>
      <c r="B1328" s="110"/>
      <c r="C1328" s="927"/>
      <c r="D1328" s="94"/>
      <c r="E1328" s="96" t="s">
        <v>3937</v>
      </c>
      <c r="F1328" s="112" t="s">
        <v>3977</v>
      </c>
      <c r="G1328" s="110"/>
      <c r="H1328" s="930"/>
      <c r="I1328" s="94"/>
      <c r="J1328" s="96" t="s">
        <v>3937</v>
      </c>
      <c r="K1328" s="101" t="s">
        <v>4001</v>
      </c>
      <c r="L1328" s="110"/>
      <c r="M1328" s="933"/>
      <c r="N1328" s="94"/>
      <c r="O1328" s="96" t="s">
        <v>3937</v>
      </c>
      <c r="P1328" s="101" t="s">
        <v>4001</v>
      </c>
    </row>
    <row r="1329" spans="1:16">
      <c r="A1329" s="132"/>
      <c r="B1329" s="135"/>
      <c r="C1329" s="927"/>
      <c r="D1329" s="94"/>
      <c r="E1329" s="114"/>
      <c r="F1329" s="136"/>
      <c r="G1329" s="135"/>
      <c r="H1329" s="930"/>
      <c r="I1329" s="94"/>
      <c r="J1329" s="114"/>
      <c r="K1329" s="136"/>
      <c r="L1329" s="135"/>
      <c r="M1329" s="933"/>
      <c r="N1329" s="94"/>
      <c r="O1329" s="114"/>
      <c r="P1329" s="136"/>
    </row>
    <row r="1330" spans="1:16">
      <c r="A1330" s="132"/>
      <c r="B1330" s="110"/>
      <c r="C1330" s="927"/>
      <c r="D1330" s="94"/>
      <c r="E1330" s="96"/>
      <c r="F1330" s="97"/>
      <c r="G1330" s="110"/>
      <c r="H1330" s="930"/>
      <c r="I1330" s="94"/>
      <c r="J1330" s="96"/>
      <c r="K1330" s="97"/>
      <c r="L1330" s="110"/>
      <c r="M1330" s="933"/>
      <c r="N1330" s="94"/>
      <c r="O1330" s="96"/>
      <c r="P1330" s="97"/>
    </row>
    <row r="1331" spans="1:16">
      <c r="A1331" s="132"/>
      <c r="B1331" s="135"/>
      <c r="C1331" s="927"/>
      <c r="D1331" s="94"/>
      <c r="E1331" s="96"/>
      <c r="F1331" s="97"/>
      <c r="G1331" s="135"/>
      <c r="H1331" s="930"/>
      <c r="I1331" s="94"/>
      <c r="J1331" s="96"/>
      <c r="K1331" s="97"/>
      <c r="L1331" s="135"/>
      <c r="M1331" s="933"/>
      <c r="N1331" s="94"/>
      <c r="O1331" s="96"/>
      <c r="P1331" s="97"/>
    </row>
    <row r="1332" spans="1:16" ht="17.25" thickBot="1">
      <c r="A1332" s="132"/>
      <c r="B1332" s="110"/>
      <c r="C1332" s="940"/>
      <c r="D1332" s="115"/>
      <c r="E1332" s="116"/>
      <c r="F1332" s="117"/>
      <c r="G1332" s="110"/>
      <c r="H1332" s="941"/>
      <c r="I1332" s="115"/>
      <c r="J1332" s="130"/>
      <c r="K1332" s="104"/>
      <c r="L1332" s="110"/>
      <c r="M1332" s="939"/>
      <c r="N1332" s="115"/>
      <c r="O1332" s="130"/>
      <c r="P1332" s="104"/>
    </row>
    <row r="1333" spans="1:16">
      <c r="A1333" s="132"/>
      <c r="B1333" s="135"/>
      <c r="C1333" s="926" t="s">
        <v>668</v>
      </c>
      <c r="D1333" s="137" t="s">
        <v>150</v>
      </c>
      <c r="E1333" s="138"/>
      <c r="F1333" s="139" t="s">
        <v>151</v>
      </c>
      <c r="G1333" s="135"/>
      <c r="H1333" s="929" t="s">
        <v>149</v>
      </c>
      <c r="I1333" s="137" t="s">
        <v>150</v>
      </c>
      <c r="J1333" s="138"/>
      <c r="K1333" s="139" t="s">
        <v>151</v>
      </c>
      <c r="L1333" s="135"/>
      <c r="M1333" s="932" t="s">
        <v>149</v>
      </c>
      <c r="N1333" s="137" t="s">
        <v>150</v>
      </c>
      <c r="O1333" s="138"/>
      <c r="P1333" s="139" t="s">
        <v>151</v>
      </c>
    </row>
    <row r="1334" spans="1:16">
      <c r="A1334" s="132"/>
      <c r="B1334" s="110"/>
      <c r="C1334" s="927"/>
      <c r="D1334" s="120"/>
      <c r="E1334" s="121"/>
      <c r="F1334" s="140"/>
      <c r="G1334" s="110"/>
      <c r="H1334" s="930"/>
      <c r="I1334" s="94"/>
      <c r="J1334" s="96"/>
      <c r="K1334" s="97"/>
      <c r="L1334" s="110"/>
      <c r="M1334" s="933"/>
      <c r="N1334" s="94"/>
      <c r="O1334" s="96"/>
      <c r="P1334" s="97"/>
    </row>
    <row r="1335" spans="1:16">
      <c r="A1335" s="132"/>
      <c r="B1335" s="135"/>
      <c r="C1335" s="927"/>
      <c r="D1335" s="94"/>
      <c r="E1335" s="96"/>
      <c r="F1335" s="97"/>
      <c r="G1335" s="135"/>
      <c r="H1335" s="930"/>
      <c r="I1335" s="94"/>
      <c r="J1335" s="96"/>
      <c r="K1335" s="97"/>
      <c r="L1335" s="135"/>
      <c r="M1335" s="933"/>
      <c r="N1335" s="94"/>
      <c r="O1335" s="96"/>
      <c r="P1335" s="97"/>
    </row>
    <row r="1336" spans="1:16">
      <c r="A1336" s="132"/>
      <c r="B1336" s="110"/>
      <c r="C1336" s="927"/>
      <c r="D1336" s="113"/>
      <c r="E1336" s="114"/>
      <c r="F1336" s="104"/>
      <c r="G1336" s="110"/>
      <c r="H1336" s="930"/>
      <c r="I1336" s="113"/>
      <c r="J1336" s="114"/>
      <c r="K1336" s="104"/>
      <c r="L1336" s="110"/>
      <c r="M1336" s="933"/>
      <c r="N1336" s="113"/>
      <c r="O1336" s="114"/>
      <c r="P1336" s="104"/>
    </row>
    <row r="1337" spans="1:16">
      <c r="A1337" s="935"/>
      <c r="B1337" s="135"/>
      <c r="C1337" s="927"/>
      <c r="D1337" s="94"/>
      <c r="E1337" s="96"/>
      <c r="F1337" s="97"/>
      <c r="G1337" s="135"/>
      <c r="H1337" s="930"/>
      <c r="I1337" s="94"/>
      <c r="J1337" s="96"/>
      <c r="K1337" s="97"/>
      <c r="L1337" s="135"/>
      <c r="M1337" s="933"/>
      <c r="N1337" s="94"/>
      <c r="O1337" s="96"/>
      <c r="P1337" s="97"/>
    </row>
    <row r="1338" spans="1:16">
      <c r="A1338" s="935"/>
      <c r="B1338" s="110"/>
      <c r="C1338" s="927"/>
      <c r="D1338" s="94"/>
      <c r="E1338" s="96"/>
      <c r="F1338" s="97"/>
      <c r="G1338" s="110"/>
      <c r="H1338" s="930"/>
      <c r="I1338" s="94"/>
      <c r="J1338" s="96"/>
      <c r="K1338" s="97"/>
      <c r="L1338" s="110"/>
      <c r="M1338" s="933"/>
      <c r="N1338" s="94"/>
      <c r="O1338" s="96"/>
      <c r="P1338" s="97"/>
    </row>
    <row r="1339" spans="1:16">
      <c r="A1339" s="935"/>
      <c r="B1339" s="135"/>
      <c r="C1339" s="927"/>
      <c r="D1339" s="113"/>
      <c r="E1339" s="114"/>
      <c r="F1339" s="104"/>
      <c r="G1339" s="135"/>
      <c r="H1339" s="930"/>
      <c r="I1339" s="113"/>
      <c r="J1339" s="114"/>
      <c r="K1339" s="104"/>
      <c r="L1339" s="135"/>
      <c r="M1339" s="933"/>
      <c r="N1339" s="113"/>
      <c r="O1339" s="114"/>
      <c r="P1339" s="104"/>
    </row>
    <row r="1340" spans="1:16" ht="17.25" thickBot="1">
      <c r="A1340" s="936"/>
      <c r="B1340" s="141"/>
      <c r="C1340" s="928"/>
      <c r="D1340" s="142"/>
      <c r="E1340" s="143"/>
      <c r="F1340" s="144"/>
      <c r="G1340" s="141"/>
      <c r="H1340" s="931"/>
      <c r="I1340" s="142"/>
      <c r="J1340" s="143"/>
      <c r="K1340" s="144"/>
      <c r="L1340" s="141"/>
      <c r="M1340" s="934"/>
      <c r="N1340" s="142"/>
      <c r="O1340" s="143"/>
      <c r="P1340" s="144"/>
    </row>
    <row r="1341" spans="1:16" s="146" customFormat="1" ht="27" customHeight="1" thickTop="1" thickBot="1">
      <c r="A1341" s="145"/>
      <c r="B1341" s="937" t="s">
        <v>152</v>
      </c>
      <c r="C1341" s="937"/>
      <c r="D1341" s="937"/>
      <c r="E1341" s="937"/>
      <c r="F1341" s="937"/>
      <c r="G1341" s="938" t="s">
        <v>153</v>
      </c>
      <c r="H1341" s="938"/>
      <c r="I1341" s="938"/>
      <c r="J1341" s="938"/>
      <c r="K1341" s="938"/>
      <c r="L1341" s="938"/>
      <c r="M1341" s="938"/>
      <c r="N1341" s="919" t="s">
        <v>154</v>
      </c>
      <c r="O1341" s="919"/>
      <c r="P1341" s="919"/>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20">
        <f>A1257</f>
        <v>46186</v>
      </c>
      <c r="B1343" s="923" t="s">
        <v>669</v>
      </c>
      <c r="C1343" s="160" t="s">
        <v>3861</v>
      </c>
      <c r="D1343" s="161" t="s">
        <v>3264</v>
      </c>
      <c r="E1343" s="162" t="s">
        <v>3743</v>
      </c>
      <c r="F1343" s="163" t="s">
        <v>3862</v>
      </c>
      <c r="G1343" s="164"/>
      <c r="H1343" s="165"/>
      <c r="I1343" s="166"/>
      <c r="J1343" s="166"/>
      <c r="K1343" s="167"/>
      <c r="L1343" s="168"/>
      <c r="M1343" s="169"/>
      <c r="N1343" s="170"/>
      <c r="O1343" s="166"/>
      <c r="P1343" s="171"/>
    </row>
    <row r="1344" spans="1:16" s="172" customFormat="1">
      <c r="A1344" s="921"/>
      <c r="B1344" s="924"/>
      <c r="C1344" s="173"/>
      <c r="D1344" s="174"/>
      <c r="E1344" s="175"/>
      <c r="F1344" s="176"/>
      <c r="G1344" s="173"/>
      <c r="H1344" s="177"/>
      <c r="I1344" s="175"/>
      <c r="J1344" s="175"/>
      <c r="K1344" s="178"/>
      <c r="L1344" s="179"/>
      <c r="M1344" s="180"/>
      <c r="N1344" s="181"/>
      <c r="O1344" s="175"/>
      <c r="P1344" s="182"/>
    </row>
    <row r="1345" spans="1:16" s="172" customFormat="1">
      <c r="A1345" s="921"/>
      <c r="B1345" s="924"/>
      <c r="C1345" s="173"/>
      <c r="D1345" s="174"/>
      <c r="E1345" s="175"/>
      <c r="F1345" s="176"/>
      <c r="G1345" s="173"/>
      <c r="H1345" s="183"/>
      <c r="I1345" s="175"/>
      <c r="J1345" s="175"/>
      <c r="K1345" s="178"/>
      <c r="L1345" s="184"/>
      <c r="M1345" s="180"/>
      <c r="N1345" s="181"/>
      <c r="O1345" s="175"/>
      <c r="P1345" s="182"/>
    </row>
    <row r="1346" spans="1:16" s="172" customFormat="1">
      <c r="A1346" s="921"/>
      <c r="B1346" s="924"/>
      <c r="C1346" s="173"/>
      <c r="D1346" s="218"/>
      <c r="E1346" s="175"/>
      <c r="F1346" s="176"/>
      <c r="G1346" s="173"/>
      <c r="H1346" s="183"/>
      <c r="I1346" s="175"/>
      <c r="J1346" s="175"/>
      <c r="K1346" s="187"/>
      <c r="L1346" s="184"/>
      <c r="M1346" s="180"/>
      <c r="N1346" s="181"/>
      <c r="O1346" s="175"/>
      <c r="P1346" s="182"/>
    </row>
    <row r="1347" spans="1:16" s="172" customFormat="1">
      <c r="A1347" s="921"/>
      <c r="B1347" s="924"/>
      <c r="C1347" s="173"/>
      <c r="D1347" s="185"/>
      <c r="E1347" s="175"/>
      <c r="F1347" s="182"/>
      <c r="G1347" s="173"/>
      <c r="H1347" s="186"/>
      <c r="I1347" s="175"/>
      <c r="J1347" s="175"/>
      <c r="K1347" s="187"/>
      <c r="L1347" s="184"/>
      <c r="M1347" s="180"/>
      <c r="N1347" s="181"/>
      <c r="O1347" s="175"/>
      <c r="P1347" s="182"/>
    </row>
    <row r="1348" spans="1:16" s="172" customFormat="1">
      <c r="A1348" s="921"/>
      <c r="B1348" s="924"/>
      <c r="C1348" s="173"/>
      <c r="D1348" s="174"/>
      <c r="E1348" s="175"/>
      <c r="F1348" s="188"/>
      <c r="G1348" s="198"/>
      <c r="H1348" s="183"/>
      <c r="I1348" s="191"/>
      <c r="J1348" s="175"/>
      <c r="K1348" s="178"/>
      <c r="L1348" s="189"/>
      <c r="M1348" s="190"/>
      <c r="N1348" s="181"/>
      <c r="O1348" s="175"/>
      <c r="P1348" s="182"/>
    </row>
    <row r="1349" spans="1:16" s="172" customFormat="1">
      <c r="A1349" s="921"/>
      <c r="B1349" s="924"/>
      <c r="C1349" s="173"/>
      <c r="D1349" s="174"/>
      <c r="E1349" s="175"/>
      <c r="F1349" s="182"/>
      <c r="G1349" s="173"/>
      <c r="H1349" s="183"/>
      <c r="I1349" s="191"/>
      <c r="J1349" s="175"/>
      <c r="K1349" s="178"/>
      <c r="L1349" s="184"/>
      <c r="M1349" s="180"/>
      <c r="N1349" s="181"/>
      <c r="O1349" s="175"/>
      <c r="P1349" s="182"/>
    </row>
    <row r="1350" spans="1:16" s="172" customFormat="1">
      <c r="A1350" s="921"/>
      <c r="B1350" s="924"/>
      <c r="C1350" s="173"/>
      <c r="D1350" s="174"/>
      <c r="E1350" s="175"/>
      <c r="F1350" s="182"/>
      <c r="G1350" s="219"/>
      <c r="H1350" s="183"/>
      <c r="I1350" s="175"/>
      <c r="J1350" s="175"/>
      <c r="K1350" s="178"/>
      <c r="L1350" s="184"/>
      <c r="M1350" s="180"/>
      <c r="N1350" s="181"/>
      <c r="O1350" s="175"/>
      <c r="P1350" s="182"/>
    </row>
    <row r="1351" spans="1:16" s="172" customFormat="1">
      <c r="A1351" s="921"/>
      <c r="B1351" s="924"/>
      <c r="C1351" s="173"/>
      <c r="D1351" s="174"/>
      <c r="E1351" s="175"/>
      <c r="F1351" s="188"/>
      <c r="G1351" s="173"/>
      <c r="H1351" s="183"/>
      <c r="I1351" s="191"/>
      <c r="J1351" s="175"/>
      <c r="K1351" s="178"/>
      <c r="L1351" s="184"/>
      <c r="M1351" s="180"/>
      <c r="N1351" s="181"/>
      <c r="O1351" s="175"/>
      <c r="P1351" s="182"/>
    </row>
    <row r="1352" spans="1:16" s="172" customFormat="1">
      <c r="A1352" s="921"/>
      <c r="B1352" s="924"/>
      <c r="C1352" s="173"/>
      <c r="D1352" s="174"/>
      <c r="E1352" s="175"/>
      <c r="F1352" s="182"/>
      <c r="G1352" s="173"/>
      <c r="H1352" s="183"/>
      <c r="I1352" s="191"/>
      <c r="J1352" s="175"/>
      <c r="K1352" s="178"/>
      <c r="L1352" s="184"/>
      <c r="M1352" s="180"/>
      <c r="N1352" s="181"/>
      <c r="O1352" s="175"/>
      <c r="P1352" s="182"/>
    </row>
    <row r="1353" spans="1:16" s="172" customFormat="1">
      <c r="A1353" s="921"/>
      <c r="B1353" s="924"/>
      <c r="C1353" s="192"/>
      <c r="D1353" s="193"/>
      <c r="E1353" s="194"/>
      <c r="F1353" s="195"/>
      <c r="G1353" s="173"/>
      <c r="H1353" s="177"/>
      <c r="I1353" s="175"/>
      <c r="J1353" s="175"/>
      <c r="K1353" s="178"/>
      <c r="L1353" s="184"/>
      <c r="M1353" s="180"/>
      <c r="N1353" s="196"/>
      <c r="O1353" s="194"/>
      <c r="P1353" s="195"/>
    </row>
    <row r="1354" spans="1:16" s="172" customFormat="1">
      <c r="A1354" s="921"/>
      <c r="B1354" s="924"/>
      <c r="C1354" s="192"/>
      <c r="D1354" s="193"/>
      <c r="E1354" s="194"/>
      <c r="F1354" s="195"/>
      <c r="G1354" s="198"/>
      <c r="H1354" s="183"/>
      <c r="I1354" s="191"/>
      <c r="J1354" s="175"/>
      <c r="K1354" s="178"/>
      <c r="L1354" s="184"/>
      <c r="M1354" s="180"/>
      <c r="N1354" s="196"/>
      <c r="O1354" s="194"/>
      <c r="P1354" s="195"/>
    </row>
    <row r="1355" spans="1:16" s="172" customFormat="1">
      <c r="A1355" s="921"/>
      <c r="B1355" s="924"/>
      <c r="C1355" s="192"/>
      <c r="D1355" s="193"/>
      <c r="E1355" s="194"/>
      <c r="F1355" s="195"/>
      <c r="G1355" s="173"/>
      <c r="H1355" s="199"/>
      <c r="I1355" s="191"/>
      <c r="J1355" s="200"/>
      <c r="K1355" s="197"/>
      <c r="L1355" s="184"/>
      <c r="M1355" s="180"/>
      <c r="N1355" s="196"/>
      <c r="O1355" s="194"/>
      <c r="P1355" s="195"/>
    </row>
    <row r="1356" spans="1:16" s="172" customFormat="1">
      <c r="A1356" s="921"/>
      <c r="B1356" s="924"/>
      <c r="C1356" s="192"/>
      <c r="D1356" s="193"/>
      <c r="E1356" s="194"/>
      <c r="F1356" s="195"/>
      <c r="G1356" s="173"/>
      <c r="H1356" s="201"/>
      <c r="I1356" s="175"/>
      <c r="J1356" s="175"/>
      <c r="K1356" s="178"/>
      <c r="L1356" s="184"/>
      <c r="M1356" s="180"/>
      <c r="N1356" s="196"/>
      <c r="O1356" s="194"/>
      <c r="P1356" s="195"/>
    </row>
    <row r="1357" spans="1:16" s="172" customFormat="1">
      <c r="A1357" s="921"/>
      <c r="B1357" s="924"/>
      <c r="C1357" s="192"/>
      <c r="D1357" s="193"/>
      <c r="E1357" s="194"/>
      <c r="F1357" s="195"/>
      <c r="G1357" s="198"/>
      <c r="H1357" s="183"/>
      <c r="I1357" s="200"/>
      <c r="J1357" s="200"/>
      <c r="K1357" s="197"/>
      <c r="L1357" s="184"/>
      <c r="M1357" s="180"/>
      <c r="N1357" s="196"/>
      <c r="O1357" s="194"/>
      <c r="P1357" s="195"/>
    </row>
    <row r="1358" spans="1:16" s="172" customFormat="1">
      <c r="A1358" s="921"/>
      <c r="B1358" s="924"/>
      <c r="C1358" s="192"/>
      <c r="D1358" s="193"/>
      <c r="E1358" s="194"/>
      <c r="F1358" s="195"/>
      <c r="G1358" s="173"/>
      <c r="H1358" s="183"/>
      <c r="I1358" s="200"/>
      <c r="J1358" s="200"/>
      <c r="K1358" s="197"/>
      <c r="L1358" s="179"/>
      <c r="M1358" s="180"/>
      <c r="N1358" s="196"/>
      <c r="O1358" s="194"/>
      <c r="P1358" s="195"/>
    </row>
    <row r="1359" spans="1:16" s="172" customFormat="1">
      <c r="A1359" s="921"/>
      <c r="B1359" s="924"/>
      <c r="C1359" s="192"/>
      <c r="D1359" s="193"/>
      <c r="E1359" s="194"/>
      <c r="F1359" s="195"/>
      <c r="G1359" s="192"/>
      <c r="H1359" s="201"/>
      <c r="I1359" s="202"/>
      <c r="J1359" s="202"/>
      <c r="K1359" s="203"/>
      <c r="L1359" s="204"/>
      <c r="M1359" s="190"/>
      <c r="N1359" s="196"/>
      <c r="O1359" s="194"/>
      <c r="P1359" s="195"/>
    </row>
    <row r="1360" spans="1:16" s="172" customFormat="1">
      <c r="A1360" s="921"/>
      <c r="B1360" s="924"/>
      <c r="C1360" s="192"/>
      <c r="D1360" s="193"/>
      <c r="E1360" s="194"/>
      <c r="F1360" s="195"/>
      <c r="G1360" s="192"/>
      <c r="H1360" s="201"/>
      <c r="I1360" s="202"/>
      <c r="J1360" s="202"/>
      <c r="K1360" s="203"/>
      <c r="L1360" s="204"/>
      <c r="M1360" s="190"/>
      <c r="N1360" s="196"/>
      <c r="O1360" s="194"/>
      <c r="P1360" s="195"/>
    </row>
    <row r="1361" spans="1:16" s="172" customFormat="1">
      <c r="A1361" s="921"/>
      <c r="B1361" s="924"/>
      <c r="C1361" s="192"/>
      <c r="D1361" s="193"/>
      <c r="E1361" s="194"/>
      <c r="F1361" s="195"/>
      <c r="G1361" s="192"/>
      <c r="H1361" s="201"/>
      <c r="I1361" s="202"/>
      <c r="J1361" s="202"/>
      <c r="K1361" s="203"/>
      <c r="L1361" s="204"/>
      <c r="M1361" s="190"/>
      <c r="N1361" s="196"/>
      <c r="O1361" s="194"/>
      <c r="P1361" s="195"/>
    </row>
    <row r="1362" spans="1:16" s="172" customFormat="1" ht="17.25" thickBot="1">
      <c r="A1362" s="922"/>
      <c r="B1362" s="925"/>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56">
        <f>A1257+1</f>
        <v>46187</v>
      </c>
      <c r="B1363" s="90" t="s">
        <v>162</v>
      </c>
      <c r="C1363" s="926" t="s">
        <v>664</v>
      </c>
      <c r="D1363" s="91" t="s">
        <v>114</v>
      </c>
      <c r="E1363" s="92" t="s">
        <v>137</v>
      </c>
      <c r="F1363" s="93" t="s">
        <v>4013</v>
      </c>
      <c r="G1363" s="90" t="s">
        <v>162</v>
      </c>
      <c r="H1363" s="930" t="s">
        <v>163</v>
      </c>
      <c r="I1363" s="91" t="s">
        <v>114</v>
      </c>
      <c r="J1363" s="92" t="s">
        <v>137</v>
      </c>
      <c r="K1363" s="93" t="s">
        <v>3980</v>
      </c>
      <c r="L1363" s="90" t="s">
        <v>162</v>
      </c>
      <c r="M1363" s="933" t="s">
        <v>163</v>
      </c>
      <c r="N1363" s="91" t="s">
        <v>114</v>
      </c>
      <c r="O1363" s="92" t="s">
        <v>137</v>
      </c>
      <c r="P1363" s="93" t="s">
        <v>4070</v>
      </c>
    </row>
    <row r="1364" spans="1:16" ht="18" customHeight="1">
      <c r="A1364" s="957"/>
      <c r="B1364" s="958" t="s">
        <v>984</v>
      </c>
      <c r="C1364" s="927"/>
      <c r="D1364" s="94" t="s">
        <v>1490</v>
      </c>
      <c r="E1364" s="95" t="s">
        <v>195</v>
      </c>
      <c r="F1364" s="93" t="s">
        <v>1065</v>
      </c>
      <c r="G1364" s="958" t="s">
        <v>12</v>
      </c>
      <c r="H1364" s="930"/>
      <c r="I1364" s="94" t="s">
        <v>1490</v>
      </c>
      <c r="J1364" s="95" t="s">
        <v>195</v>
      </c>
      <c r="K1364" s="93" t="s">
        <v>1065</v>
      </c>
      <c r="L1364" s="958" t="s">
        <v>1475</v>
      </c>
      <c r="M1364" s="933"/>
      <c r="N1364" s="94" t="s">
        <v>1490</v>
      </c>
      <c r="O1364" s="95" t="s">
        <v>195</v>
      </c>
      <c r="P1364" s="93" t="s">
        <v>1842</v>
      </c>
    </row>
    <row r="1365" spans="1:16" ht="17.25" thickBot="1">
      <c r="A1365" s="957"/>
      <c r="B1365" s="959"/>
      <c r="C1365" s="927"/>
      <c r="D1365" s="94" t="s">
        <v>116</v>
      </c>
      <c r="E1365" s="96" t="s">
        <v>146</v>
      </c>
      <c r="F1365" s="98" t="s">
        <v>3979</v>
      </c>
      <c r="G1365" s="959"/>
      <c r="H1365" s="930"/>
      <c r="I1365" s="94" t="s">
        <v>116</v>
      </c>
      <c r="J1365" s="96" t="s">
        <v>146</v>
      </c>
      <c r="K1365" s="846" t="s">
        <v>2173</v>
      </c>
      <c r="L1365" s="959"/>
      <c r="M1365" s="933"/>
      <c r="N1365" s="94" t="s">
        <v>116</v>
      </c>
      <c r="O1365" s="96" t="s">
        <v>146</v>
      </c>
      <c r="P1365" s="97" t="s">
        <v>1065</v>
      </c>
    </row>
    <row r="1366" spans="1:16" ht="17.25" thickBot="1">
      <c r="A1366" s="957"/>
      <c r="B1366" s="90" t="s">
        <v>167</v>
      </c>
      <c r="C1366" s="927"/>
      <c r="D1366" s="94" t="s">
        <v>165</v>
      </c>
      <c r="E1366" s="96" t="s">
        <v>238</v>
      </c>
      <c r="F1366" s="97" t="s">
        <v>1065</v>
      </c>
      <c r="G1366" s="90" t="s">
        <v>167</v>
      </c>
      <c r="H1366" s="930"/>
      <c r="I1366" s="94" t="s">
        <v>165</v>
      </c>
      <c r="J1366" s="96" t="s">
        <v>238</v>
      </c>
      <c r="K1366" s="97" t="s">
        <v>1065</v>
      </c>
      <c r="L1366" s="90" t="s">
        <v>167</v>
      </c>
      <c r="M1366" s="933"/>
      <c r="N1366" s="94" t="s">
        <v>165</v>
      </c>
      <c r="O1366" s="96" t="s">
        <v>238</v>
      </c>
      <c r="P1366" s="97" t="s">
        <v>1065</v>
      </c>
    </row>
    <row r="1367" spans="1:16">
      <c r="A1367" s="957"/>
      <c r="B1367" s="955" t="s">
        <v>3359</v>
      </c>
      <c r="C1367" s="927"/>
      <c r="D1367" s="94" t="s">
        <v>120</v>
      </c>
      <c r="E1367" s="96" t="s">
        <v>196</v>
      </c>
      <c r="F1367" s="97" t="s">
        <v>1065</v>
      </c>
      <c r="G1367" s="955" t="s">
        <v>3359</v>
      </c>
      <c r="H1367" s="930"/>
      <c r="I1367" s="94" t="s">
        <v>120</v>
      </c>
      <c r="J1367" s="96" t="s">
        <v>196</v>
      </c>
      <c r="K1367" s="97" t="s">
        <v>1065</v>
      </c>
      <c r="L1367" s="955" t="s">
        <v>3758</v>
      </c>
      <c r="M1367" s="933"/>
      <c r="N1367" s="94" t="s">
        <v>120</v>
      </c>
      <c r="O1367" s="96" t="s">
        <v>196</v>
      </c>
      <c r="P1367" s="97" t="s">
        <v>3758</v>
      </c>
    </row>
    <row r="1368" spans="1:16" ht="33">
      <c r="A1368" s="957"/>
      <c r="B1368" s="948"/>
      <c r="C1368" s="927"/>
      <c r="D1368" s="94" t="s">
        <v>1613</v>
      </c>
      <c r="E1368" s="96" t="s">
        <v>3644</v>
      </c>
      <c r="F1368" s="97" t="s">
        <v>4038</v>
      </c>
      <c r="G1368" s="948"/>
      <c r="H1368" s="930"/>
      <c r="I1368" s="94" t="s">
        <v>1613</v>
      </c>
      <c r="J1368" s="96" t="s">
        <v>4054</v>
      </c>
      <c r="K1368" s="97" t="s">
        <v>4048</v>
      </c>
      <c r="L1368" s="948"/>
      <c r="M1368" s="933"/>
      <c r="N1368" s="94" t="s">
        <v>1613</v>
      </c>
      <c r="O1368" s="96" t="s">
        <v>4054</v>
      </c>
      <c r="P1368" s="97" t="s">
        <v>3758</v>
      </c>
    </row>
    <row r="1369" spans="1:16">
      <c r="A1369" s="957"/>
      <c r="B1369" s="947"/>
      <c r="C1369" s="927"/>
      <c r="D1369" s="94" t="s">
        <v>1662</v>
      </c>
      <c r="E1369" s="96" t="s">
        <v>1663</v>
      </c>
      <c r="F1369" s="93" t="s">
        <v>4027</v>
      </c>
      <c r="G1369" s="947"/>
      <c r="H1369" s="930"/>
      <c r="I1369" s="94" t="s">
        <v>1662</v>
      </c>
      <c r="J1369" s="96" t="s">
        <v>1663</v>
      </c>
      <c r="K1369" s="93" t="s">
        <v>4049</v>
      </c>
      <c r="L1369" s="947"/>
      <c r="M1369" s="933"/>
      <c r="N1369" s="94" t="s">
        <v>1662</v>
      </c>
      <c r="O1369" s="96" t="s">
        <v>1663</v>
      </c>
      <c r="P1369" s="93" t="s">
        <v>4073</v>
      </c>
    </row>
    <row r="1370" spans="1:16">
      <c r="A1370" s="957"/>
      <c r="B1370" s="948"/>
      <c r="C1370" s="927"/>
      <c r="D1370" s="94"/>
      <c r="E1370" s="96" t="s">
        <v>2800</v>
      </c>
      <c r="F1370" s="99" t="s">
        <v>2688</v>
      </c>
      <c r="G1370" s="948"/>
      <c r="H1370" s="930"/>
      <c r="I1370" s="94"/>
      <c r="J1370" s="96" t="s">
        <v>2800</v>
      </c>
      <c r="K1370" s="99" t="s">
        <v>2688</v>
      </c>
      <c r="L1370" s="948"/>
      <c r="M1370" s="933"/>
      <c r="N1370" s="94"/>
      <c r="O1370" s="96" t="s">
        <v>2800</v>
      </c>
      <c r="P1370" s="99" t="s">
        <v>2688</v>
      </c>
    </row>
    <row r="1371" spans="1:16">
      <c r="A1371" s="957"/>
      <c r="B1371" s="947"/>
      <c r="C1371" s="927"/>
      <c r="D1371" s="94"/>
      <c r="E1371" s="96" t="s">
        <v>2802</v>
      </c>
      <c r="F1371" s="733" t="s">
        <v>2690</v>
      </c>
      <c r="G1371" s="947"/>
      <c r="H1371" s="930"/>
      <c r="I1371" s="94"/>
      <c r="J1371" s="96" t="s">
        <v>2802</v>
      </c>
      <c r="K1371" s="102" t="s">
        <v>2690</v>
      </c>
      <c r="L1371" s="947"/>
      <c r="M1371" s="933"/>
      <c r="N1371" s="94"/>
      <c r="O1371" s="96" t="s">
        <v>2802</v>
      </c>
      <c r="P1371" s="733" t="s">
        <v>2690</v>
      </c>
    </row>
    <row r="1372" spans="1:16" ht="17.25" thickBot="1">
      <c r="A1372" s="957"/>
      <c r="B1372" s="948"/>
      <c r="C1372" s="927"/>
      <c r="D1372" s="94" t="s">
        <v>147</v>
      </c>
      <c r="E1372" s="96" t="s">
        <v>2686</v>
      </c>
      <c r="F1372" s="99" t="s">
        <v>3981</v>
      </c>
      <c r="G1372" s="948"/>
      <c r="H1372" s="930"/>
      <c r="I1372" s="94" t="s">
        <v>147</v>
      </c>
      <c r="J1372" s="96" t="s">
        <v>2686</v>
      </c>
      <c r="K1372" s="99" t="s">
        <v>3878</v>
      </c>
      <c r="L1372" s="948"/>
      <c r="M1372" s="933"/>
      <c r="N1372" s="94" t="s">
        <v>147</v>
      </c>
      <c r="O1372" s="96" t="s">
        <v>2686</v>
      </c>
      <c r="P1372" s="99" t="s">
        <v>3851</v>
      </c>
    </row>
    <row r="1373" spans="1:16" ht="17.25" thickBot="1">
      <c r="A1373" s="957"/>
      <c r="B1373" s="100" t="s">
        <v>168</v>
      </c>
      <c r="C1373" s="927"/>
      <c r="D1373" s="94"/>
      <c r="E1373" s="96" t="s">
        <v>2687</v>
      </c>
      <c r="F1373" s="99" t="s">
        <v>3714</v>
      </c>
      <c r="G1373" s="100" t="s">
        <v>168</v>
      </c>
      <c r="H1373" s="930"/>
      <c r="I1373" s="94"/>
      <c r="J1373" s="96" t="s">
        <v>2687</v>
      </c>
      <c r="K1373" s="99" t="s">
        <v>3725</v>
      </c>
      <c r="L1373" s="100" t="s">
        <v>168</v>
      </c>
      <c r="M1373" s="933"/>
      <c r="N1373" s="94"/>
      <c r="O1373" s="96" t="s">
        <v>2687</v>
      </c>
      <c r="P1373" s="99" t="s">
        <v>4072</v>
      </c>
    </row>
    <row r="1374" spans="1:16">
      <c r="A1374" s="957"/>
      <c r="B1374" s="949" t="s">
        <v>4028</v>
      </c>
      <c r="C1374" s="927"/>
      <c r="D1374" s="94"/>
      <c r="E1374" s="96" t="s">
        <v>2689</v>
      </c>
      <c r="F1374" s="99" t="s">
        <v>3735</v>
      </c>
      <c r="G1374" s="949" t="s">
        <v>4042</v>
      </c>
      <c r="H1374" s="930"/>
      <c r="I1374" s="94"/>
      <c r="J1374" s="96" t="s">
        <v>2689</v>
      </c>
      <c r="K1374" s="99" t="s">
        <v>2694</v>
      </c>
      <c r="L1374" s="949" t="s">
        <v>4081</v>
      </c>
      <c r="M1374" s="933"/>
      <c r="N1374" s="94"/>
      <c r="O1374" s="96" t="s">
        <v>2689</v>
      </c>
      <c r="P1374" s="99" t="s">
        <v>2694</v>
      </c>
    </row>
    <row r="1375" spans="1:16">
      <c r="A1375" s="957"/>
      <c r="B1375" s="950"/>
      <c r="C1375" s="927"/>
      <c r="D1375" s="94"/>
      <c r="E1375" s="96" t="s">
        <v>2851</v>
      </c>
      <c r="F1375" s="99" t="s">
        <v>4030</v>
      </c>
      <c r="G1375" s="950"/>
      <c r="H1375" s="930"/>
      <c r="I1375" s="94"/>
      <c r="J1375" s="96" t="s">
        <v>2851</v>
      </c>
      <c r="K1375" s="99" t="s">
        <v>4004</v>
      </c>
      <c r="L1375" s="950"/>
      <c r="M1375" s="933"/>
      <c r="N1375" s="94"/>
      <c r="O1375" s="96" t="s">
        <v>2851</v>
      </c>
      <c r="P1375" s="99" t="s">
        <v>4008</v>
      </c>
    </row>
    <row r="1376" spans="1:16" ht="17.25" thickBot="1">
      <c r="A1376" s="957"/>
      <c r="B1376" s="951"/>
      <c r="C1376" s="927"/>
      <c r="D1376" s="94"/>
      <c r="E1376" s="96" t="s">
        <v>3296</v>
      </c>
      <c r="F1376" s="97" t="s">
        <v>4031</v>
      </c>
      <c r="G1376" s="951"/>
      <c r="H1376" s="930"/>
      <c r="I1376" s="94"/>
      <c r="J1376" s="96" t="s">
        <v>3296</v>
      </c>
      <c r="K1376" s="97" t="s">
        <v>4050</v>
      </c>
      <c r="L1376" s="951"/>
      <c r="M1376" s="933"/>
      <c r="N1376" s="94"/>
      <c r="O1376" s="96" t="s">
        <v>3296</v>
      </c>
      <c r="P1376" s="97" t="s">
        <v>4087</v>
      </c>
    </row>
    <row r="1377" spans="1:16" ht="17.25" thickBot="1">
      <c r="A1377" s="957"/>
      <c r="B1377" s="100" t="s">
        <v>123</v>
      </c>
      <c r="C1377" s="927"/>
      <c r="D1377" s="94" t="s">
        <v>2698</v>
      </c>
      <c r="E1377" s="96" t="s">
        <v>2891</v>
      </c>
      <c r="F1377" s="97" t="s">
        <v>2700</v>
      </c>
      <c r="G1377" s="100" t="s">
        <v>123</v>
      </c>
      <c r="H1377" s="930"/>
      <c r="I1377" s="94" t="s">
        <v>2698</v>
      </c>
      <c r="J1377" s="96" t="s">
        <v>2891</v>
      </c>
      <c r="K1377" s="97" t="s">
        <v>2700</v>
      </c>
      <c r="L1377" s="100" t="s">
        <v>123</v>
      </c>
      <c r="M1377" s="933"/>
      <c r="N1377" s="94" t="s">
        <v>2698</v>
      </c>
      <c r="O1377" s="96" t="s">
        <v>2891</v>
      </c>
      <c r="P1377" s="97" t="s">
        <v>2700</v>
      </c>
    </row>
    <row r="1378" spans="1:16">
      <c r="A1378" s="957"/>
      <c r="B1378" s="962" t="s">
        <v>4029</v>
      </c>
      <c r="C1378" s="927"/>
      <c r="D1378" s="94"/>
      <c r="E1378" s="96"/>
      <c r="F1378" s="97"/>
      <c r="G1378" s="962" t="s">
        <v>4043</v>
      </c>
      <c r="H1378" s="930"/>
      <c r="I1378" s="94"/>
      <c r="J1378" s="96"/>
      <c r="K1378" s="97"/>
      <c r="L1378" s="962" t="s">
        <v>4082</v>
      </c>
      <c r="M1378" s="933"/>
      <c r="N1378" s="94" t="s">
        <v>3763</v>
      </c>
      <c r="O1378" s="96" t="s">
        <v>3984</v>
      </c>
      <c r="P1378" s="97" t="s">
        <v>4059</v>
      </c>
    </row>
    <row r="1379" spans="1:16">
      <c r="A1379" s="957"/>
      <c r="B1379" s="963"/>
      <c r="C1379" s="927"/>
      <c r="D1379" s="94"/>
      <c r="E1379" s="96"/>
      <c r="F1379" s="97"/>
      <c r="G1379" s="963"/>
      <c r="H1379" s="930"/>
      <c r="I1379" s="94"/>
      <c r="J1379" s="96"/>
      <c r="K1379" s="97"/>
      <c r="L1379" s="963"/>
      <c r="M1379" s="933"/>
      <c r="N1379" s="94" t="s">
        <v>4061</v>
      </c>
      <c r="O1379" s="96" t="s">
        <v>3810</v>
      </c>
      <c r="P1379" s="112" t="s">
        <v>4062</v>
      </c>
    </row>
    <row r="1380" spans="1:16" ht="17.25" thickBot="1">
      <c r="A1380" s="957"/>
      <c r="B1380" s="964"/>
      <c r="C1380" s="927"/>
      <c r="D1380" s="94"/>
      <c r="E1380" s="96"/>
      <c r="F1380" s="97"/>
      <c r="G1380" s="964"/>
      <c r="H1380" s="930"/>
      <c r="I1380" s="94"/>
      <c r="J1380" s="96"/>
      <c r="K1380" s="97"/>
      <c r="L1380" s="964"/>
      <c r="M1380" s="933"/>
      <c r="N1380" s="94"/>
      <c r="O1380" s="96"/>
      <c r="P1380" s="97"/>
    </row>
    <row r="1381" spans="1:16">
      <c r="A1381" s="957"/>
      <c r="B1381" s="945" t="s">
        <v>124</v>
      </c>
      <c r="C1381" s="927"/>
      <c r="D1381" s="94"/>
      <c r="E1381" s="96"/>
      <c r="F1381" s="97"/>
      <c r="G1381" s="945" t="s">
        <v>124</v>
      </c>
      <c r="H1381" s="930"/>
      <c r="I1381" s="94"/>
      <c r="J1381" s="96"/>
      <c r="K1381" s="97"/>
      <c r="L1381" s="945" t="s">
        <v>124</v>
      </c>
      <c r="M1381" s="933"/>
      <c r="N1381" s="94"/>
      <c r="O1381" s="96"/>
      <c r="P1381" s="97"/>
    </row>
    <row r="1382" spans="1:16" ht="17.25" thickBot="1">
      <c r="A1382" s="957"/>
      <c r="B1382" s="946"/>
      <c r="C1382" s="927"/>
      <c r="D1382" s="94"/>
      <c r="E1382" s="96"/>
      <c r="F1382" s="93"/>
      <c r="G1382" s="946"/>
      <c r="H1382" s="930"/>
      <c r="I1382" s="94"/>
      <c r="J1382" s="96"/>
      <c r="K1382" s="97"/>
      <c r="L1382" s="946"/>
      <c r="M1382" s="933"/>
      <c r="N1382" s="94"/>
      <c r="O1382" s="96"/>
      <c r="P1382" s="93"/>
    </row>
    <row r="1383" spans="1:16" ht="17.25" thickTop="1">
      <c r="A1383" s="957"/>
      <c r="B1383" s="960" t="s">
        <v>125</v>
      </c>
      <c r="C1383" s="927"/>
      <c r="D1383" s="94"/>
      <c r="E1383" s="96"/>
      <c r="F1383" s="97"/>
      <c r="G1383" s="960" t="s">
        <v>125</v>
      </c>
      <c r="H1383" s="930"/>
      <c r="I1383" s="94"/>
      <c r="J1383" s="96"/>
      <c r="K1383" s="93"/>
      <c r="L1383" s="960" t="s">
        <v>125</v>
      </c>
      <c r="M1383" s="933"/>
      <c r="N1383" s="94"/>
      <c r="O1383" s="96"/>
      <c r="P1383" s="97"/>
    </row>
    <row r="1384" spans="1:16" ht="17.25" thickBot="1">
      <c r="A1384" s="957"/>
      <c r="B1384" s="943"/>
      <c r="C1384" s="927"/>
      <c r="D1384" s="94"/>
      <c r="E1384" s="96"/>
      <c r="F1384" s="101"/>
      <c r="G1384" s="943"/>
      <c r="H1384" s="930"/>
      <c r="I1384" s="94"/>
      <c r="J1384" s="96"/>
      <c r="K1384" s="93"/>
      <c r="L1384" s="943"/>
      <c r="M1384" s="933"/>
      <c r="N1384" s="94"/>
      <c r="O1384" s="96"/>
      <c r="P1384" s="101"/>
    </row>
    <row r="1385" spans="1:16">
      <c r="A1385" s="957"/>
      <c r="B1385" s="953">
        <v>3</v>
      </c>
      <c r="C1385" s="927"/>
      <c r="D1385" s="94"/>
      <c r="E1385" s="96"/>
      <c r="F1385" s="103"/>
      <c r="G1385" s="953">
        <v>3</v>
      </c>
      <c r="H1385" s="930"/>
      <c r="I1385" s="94"/>
      <c r="J1385" s="96"/>
      <c r="K1385" s="97"/>
      <c r="L1385" s="953">
        <v>3</v>
      </c>
      <c r="M1385" s="933"/>
      <c r="N1385" s="94"/>
      <c r="O1385" s="96"/>
      <c r="P1385" s="103"/>
    </row>
    <row r="1386" spans="1:16" ht="17.25" thickBot="1">
      <c r="A1386" s="957"/>
      <c r="B1386" s="961"/>
      <c r="C1386" s="927"/>
      <c r="D1386" s="94"/>
      <c r="E1386" s="96"/>
      <c r="F1386" s="104"/>
      <c r="G1386" s="961"/>
      <c r="H1386" s="930"/>
      <c r="I1386" s="94"/>
      <c r="J1386" s="96"/>
      <c r="K1386" s="97"/>
      <c r="L1386" s="961"/>
      <c r="M1386" s="933"/>
      <c r="N1386" s="94"/>
      <c r="O1386" s="96"/>
      <c r="P1386" s="104"/>
    </row>
    <row r="1387" spans="1:16">
      <c r="A1387" s="957"/>
      <c r="B1387" s="942" t="s">
        <v>126</v>
      </c>
      <c r="C1387" s="927"/>
      <c r="D1387" s="94"/>
      <c r="E1387" s="96"/>
      <c r="F1387" s="99"/>
      <c r="G1387" s="942" t="s">
        <v>126</v>
      </c>
      <c r="H1387" s="930"/>
      <c r="I1387" s="94"/>
      <c r="J1387" s="96"/>
      <c r="K1387" s="93"/>
      <c r="L1387" s="942" t="s">
        <v>126</v>
      </c>
      <c r="M1387" s="933"/>
      <c r="N1387" s="94"/>
      <c r="O1387" s="96"/>
      <c r="P1387" s="99"/>
    </row>
    <row r="1388" spans="1:16" ht="17.25" thickBot="1">
      <c r="A1388" s="957"/>
      <c r="B1388" s="943"/>
      <c r="C1388" s="927"/>
      <c r="D1388" s="94"/>
      <c r="E1388" s="96"/>
      <c r="F1388" s="104"/>
      <c r="G1388" s="943"/>
      <c r="H1388" s="930"/>
      <c r="I1388" s="94"/>
      <c r="J1388" s="96"/>
      <c r="K1388" s="101"/>
      <c r="L1388" s="943"/>
      <c r="M1388" s="933"/>
      <c r="N1388" s="94"/>
      <c r="O1388" s="96"/>
      <c r="P1388" s="104"/>
    </row>
    <row r="1389" spans="1:16">
      <c r="A1389" s="957"/>
      <c r="B1389" s="953">
        <v>3</v>
      </c>
      <c r="C1389" s="927"/>
      <c r="D1389" s="94"/>
      <c r="E1389" s="96"/>
      <c r="F1389" s="93"/>
      <c r="G1389" s="953">
        <v>3</v>
      </c>
      <c r="H1389" s="930"/>
      <c r="I1389" s="94"/>
      <c r="J1389" s="96"/>
      <c r="K1389" s="103"/>
      <c r="L1389" s="953">
        <v>3</v>
      </c>
      <c r="M1389" s="933"/>
      <c r="N1389" s="94"/>
      <c r="O1389" s="96"/>
      <c r="P1389" s="93"/>
    </row>
    <row r="1390" spans="1:16" ht="17.25" thickBot="1">
      <c r="A1390" s="957"/>
      <c r="B1390" s="954"/>
      <c r="C1390" s="927"/>
      <c r="D1390" s="94"/>
      <c r="E1390" s="96"/>
      <c r="F1390" s="97"/>
      <c r="G1390" s="954"/>
      <c r="H1390" s="930"/>
      <c r="I1390" s="94"/>
      <c r="J1390" s="96"/>
      <c r="K1390" s="104"/>
      <c r="L1390" s="954"/>
      <c r="M1390" s="933"/>
      <c r="N1390" s="94"/>
      <c r="O1390" s="96"/>
      <c r="P1390" s="97"/>
    </row>
    <row r="1391" spans="1:16">
      <c r="A1391" s="957"/>
      <c r="B1391" s="952" t="s">
        <v>127</v>
      </c>
      <c r="C1391" s="927"/>
      <c r="D1391" s="94"/>
      <c r="E1391" s="114"/>
      <c r="F1391" s="97"/>
      <c r="G1391" s="952" t="s">
        <v>127</v>
      </c>
      <c r="H1391" s="930"/>
      <c r="I1391" s="94"/>
      <c r="J1391" s="96"/>
      <c r="K1391" s="104"/>
      <c r="L1391" s="952" t="s">
        <v>127</v>
      </c>
      <c r="M1391" s="933"/>
      <c r="N1391" s="94"/>
      <c r="O1391" s="114"/>
      <c r="P1391" s="97"/>
    </row>
    <row r="1392" spans="1:16" ht="17.25" thickBot="1">
      <c r="A1392" s="957"/>
      <c r="B1392" s="943"/>
      <c r="C1392" s="927"/>
      <c r="D1392" s="113"/>
      <c r="E1392" s="96"/>
      <c r="F1392" s="112"/>
      <c r="G1392" s="943"/>
      <c r="H1392" s="930"/>
      <c r="I1392" s="94"/>
      <c r="J1392" s="96"/>
      <c r="K1392" s="99"/>
      <c r="L1392" s="943"/>
      <c r="M1392" s="933"/>
      <c r="N1392" s="113"/>
      <c r="O1392" s="96"/>
      <c r="P1392" s="112"/>
    </row>
    <row r="1393" spans="1:16">
      <c r="A1393" s="957"/>
      <c r="B1393" s="953">
        <v>24</v>
      </c>
      <c r="C1393" s="927"/>
      <c r="D1393" s="113"/>
      <c r="E1393" s="114"/>
      <c r="F1393" s="97"/>
      <c r="G1393" s="965" t="s">
        <v>4133</v>
      </c>
      <c r="H1393" s="930"/>
      <c r="I1393" s="94"/>
      <c r="J1393" s="96"/>
      <c r="K1393" s="104"/>
      <c r="L1393" s="965" t="s">
        <v>4060</v>
      </c>
      <c r="M1393" s="933"/>
      <c r="N1393" s="113"/>
      <c r="O1393" s="114"/>
      <c r="P1393" s="97"/>
    </row>
    <row r="1394" spans="1:16" ht="17.25" thickBot="1">
      <c r="A1394" s="957"/>
      <c r="B1394" s="954"/>
      <c r="C1394" s="927"/>
      <c r="D1394" s="94"/>
      <c r="E1394" s="114"/>
      <c r="F1394" s="104"/>
      <c r="G1394" s="954"/>
      <c r="H1394" s="930"/>
      <c r="I1394" s="94"/>
      <c r="J1394" s="96"/>
      <c r="K1394" s="93"/>
      <c r="L1394" s="954"/>
      <c r="M1394" s="933"/>
      <c r="N1394" s="94"/>
      <c r="O1394" s="114"/>
      <c r="P1394" s="104"/>
    </row>
    <row r="1395" spans="1:16">
      <c r="A1395" s="957"/>
      <c r="B1395" s="952" t="s">
        <v>128</v>
      </c>
      <c r="C1395" s="927"/>
      <c r="D1395" s="94"/>
      <c r="E1395" s="96"/>
      <c r="F1395" s="97"/>
      <c r="G1395" s="952" t="s">
        <v>128</v>
      </c>
      <c r="H1395" s="930"/>
      <c r="I1395" s="94"/>
      <c r="J1395" s="96"/>
      <c r="K1395" s="97"/>
      <c r="L1395" s="952" t="s">
        <v>128</v>
      </c>
      <c r="M1395" s="933"/>
      <c r="N1395" s="94"/>
      <c r="O1395" s="96"/>
      <c r="P1395" s="97"/>
    </row>
    <row r="1396" spans="1:16" ht="17.25" thickBot="1">
      <c r="A1396" s="957"/>
      <c r="B1396" s="943"/>
      <c r="C1396" s="927"/>
      <c r="D1396" s="113"/>
      <c r="E1396" s="114"/>
      <c r="F1396" s="97"/>
      <c r="G1396" s="943"/>
      <c r="H1396" s="930"/>
      <c r="I1396" s="94"/>
      <c r="J1396" s="114"/>
      <c r="K1396" s="97"/>
      <c r="L1396" s="943"/>
      <c r="M1396" s="933"/>
      <c r="N1396" s="113"/>
      <c r="O1396" s="114"/>
      <c r="P1396" s="97"/>
    </row>
    <row r="1397" spans="1:16">
      <c r="A1397" s="957"/>
      <c r="B1397" s="953">
        <v>24</v>
      </c>
      <c r="C1397" s="927"/>
      <c r="D1397" s="113"/>
      <c r="E1397" s="114"/>
      <c r="F1397" s="97"/>
      <c r="G1397" s="965" t="s">
        <v>4133</v>
      </c>
      <c r="H1397" s="930"/>
      <c r="I1397" s="94"/>
      <c r="J1397" s="96"/>
      <c r="K1397" s="97"/>
      <c r="L1397" s="953">
        <v>11</v>
      </c>
      <c r="M1397" s="933"/>
      <c r="N1397" s="113"/>
      <c r="O1397" s="114"/>
      <c r="P1397" s="97"/>
    </row>
    <row r="1398" spans="1:16" ht="17.25" thickBot="1">
      <c r="A1398" s="957"/>
      <c r="B1398" s="954"/>
      <c r="C1398" s="927"/>
      <c r="D1398" s="94"/>
      <c r="E1398" s="114"/>
      <c r="F1398" s="97"/>
      <c r="G1398" s="954"/>
      <c r="H1398" s="930"/>
      <c r="I1398" s="94"/>
      <c r="J1398" s="114"/>
      <c r="K1398" s="97"/>
      <c r="L1398" s="954"/>
      <c r="M1398" s="933"/>
      <c r="N1398" s="94"/>
      <c r="O1398" s="114"/>
      <c r="P1398" s="97"/>
    </row>
    <row r="1399" spans="1:16">
      <c r="A1399" s="957"/>
      <c r="B1399" s="942" t="s">
        <v>129</v>
      </c>
      <c r="C1399" s="927"/>
      <c r="D1399" s="113"/>
      <c r="E1399" s="114"/>
      <c r="F1399" s="97"/>
      <c r="G1399" s="942" t="s">
        <v>129</v>
      </c>
      <c r="H1399" s="930"/>
      <c r="I1399" s="94"/>
      <c r="J1399" s="114"/>
      <c r="K1399" s="97"/>
      <c r="L1399" s="942" t="s">
        <v>129</v>
      </c>
      <c r="M1399" s="933"/>
      <c r="N1399" s="113"/>
      <c r="O1399" s="114"/>
      <c r="P1399" s="97"/>
    </row>
    <row r="1400" spans="1:16" ht="17.25" thickBot="1">
      <c r="A1400" s="957"/>
      <c r="B1400" s="943"/>
      <c r="C1400" s="927"/>
      <c r="D1400" s="94"/>
      <c r="E1400" s="114"/>
      <c r="F1400" s="97"/>
      <c r="G1400" s="943"/>
      <c r="H1400" s="930"/>
      <c r="I1400" s="94"/>
      <c r="J1400" s="114"/>
      <c r="K1400" s="97"/>
      <c r="L1400" s="943"/>
      <c r="M1400" s="933"/>
      <c r="N1400" s="94"/>
      <c r="O1400" s="114"/>
      <c r="P1400" s="97"/>
    </row>
    <row r="1401" spans="1:16">
      <c r="A1401" s="957"/>
      <c r="B1401" s="106" t="s">
        <v>3758</v>
      </c>
      <c r="C1401" s="927"/>
      <c r="D1401" s="113"/>
      <c r="E1401" s="96"/>
      <c r="F1401" s="112"/>
      <c r="G1401" s="106" t="s">
        <v>3784</v>
      </c>
      <c r="H1401" s="930"/>
      <c r="I1401" s="94"/>
      <c r="J1401" s="96"/>
      <c r="K1401" s="112"/>
      <c r="L1401" s="106" t="s">
        <v>3758</v>
      </c>
      <c r="M1401" s="933"/>
      <c r="N1401" s="113"/>
      <c r="O1401" s="96"/>
      <c r="P1401" s="112"/>
    </row>
    <row r="1402" spans="1:16">
      <c r="A1402" s="957"/>
      <c r="B1402" s="107"/>
      <c r="C1402" s="927"/>
      <c r="D1402" s="113"/>
      <c r="E1402" s="114"/>
      <c r="F1402" s="97"/>
      <c r="G1402" s="107"/>
      <c r="H1402" s="930"/>
      <c r="I1402" s="94"/>
      <c r="J1402" s="96"/>
      <c r="K1402" s="97"/>
      <c r="L1402" s="107"/>
      <c r="M1402" s="933"/>
      <c r="N1402" s="113"/>
      <c r="O1402" s="114"/>
      <c r="P1402" s="97"/>
    </row>
    <row r="1403" spans="1:16">
      <c r="A1403" s="957"/>
      <c r="B1403" s="109"/>
      <c r="C1403" s="927"/>
      <c r="D1403" s="113"/>
      <c r="E1403" s="114"/>
      <c r="F1403" s="104"/>
      <c r="G1403" s="109"/>
      <c r="H1403" s="930"/>
      <c r="I1403" s="113"/>
      <c r="J1403" s="114"/>
      <c r="K1403" s="97"/>
      <c r="L1403" s="109"/>
      <c r="M1403" s="933"/>
      <c r="N1403" s="113"/>
      <c r="O1403" s="114"/>
      <c r="P1403" s="104"/>
    </row>
    <row r="1404" spans="1:16">
      <c r="A1404" s="957"/>
      <c r="B1404" s="110"/>
      <c r="C1404" s="927"/>
      <c r="D1404" s="111"/>
      <c r="E1404" s="96"/>
      <c r="F1404" s="97"/>
      <c r="G1404" s="110"/>
      <c r="H1404" s="930"/>
      <c r="I1404" s="113"/>
      <c r="J1404" s="114"/>
      <c r="K1404" s="104"/>
      <c r="L1404" s="110"/>
      <c r="M1404" s="933"/>
      <c r="N1404" s="111"/>
      <c r="O1404" s="96"/>
      <c r="P1404" s="97"/>
    </row>
    <row r="1405" spans="1:16">
      <c r="A1405" s="957"/>
      <c r="B1405" s="109"/>
      <c r="C1405" s="927"/>
      <c r="D1405" s="94"/>
      <c r="E1405" s="96"/>
      <c r="F1405" s="112"/>
      <c r="G1405" s="109"/>
      <c r="H1405" s="930"/>
      <c r="I1405" s="111"/>
      <c r="J1405" s="96"/>
      <c r="K1405" s="112"/>
      <c r="L1405" s="109"/>
      <c r="M1405" s="933"/>
      <c r="N1405" s="94"/>
      <c r="O1405" s="96"/>
      <c r="P1405" s="112"/>
    </row>
    <row r="1406" spans="1:16">
      <c r="A1406" s="957"/>
      <c r="B1406" s="110"/>
      <c r="C1406" s="927"/>
      <c r="D1406" s="113"/>
      <c r="E1406" s="114"/>
      <c r="F1406" s="97"/>
      <c r="G1406" s="110"/>
      <c r="H1406" s="930"/>
      <c r="I1406" s="94"/>
      <c r="J1406" s="96"/>
      <c r="K1406" s="97"/>
      <c r="L1406" s="110"/>
      <c r="M1406" s="933"/>
      <c r="N1406" s="113"/>
      <c r="O1406" s="114"/>
      <c r="P1406" s="97"/>
    </row>
    <row r="1407" spans="1:16">
      <c r="A1407" s="957"/>
      <c r="B1407" s="109"/>
      <c r="C1407" s="927"/>
      <c r="D1407" s="113"/>
      <c r="E1407" s="114"/>
      <c r="F1407" s="97"/>
      <c r="G1407" s="109"/>
      <c r="H1407" s="930"/>
      <c r="I1407" s="113"/>
      <c r="J1407" s="114"/>
      <c r="K1407" s="97"/>
      <c r="L1407" s="109"/>
      <c r="M1407" s="933"/>
      <c r="N1407" s="113"/>
      <c r="O1407" s="114"/>
      <c r="P1407" s="97"/>
    </row>
    <row r="1408" spans="1:16" ht="17.25" thickBot="1">
      <c r="A1408" s="957"/>
      <c r="B1408" s="110"/>
      <c r="C1408" s="940"/>
      <c r="D1408" s="115"/>
      <c r="E1408" s="116"/>
      <c r="F1408" s="117"/>
      <c r="G1408" s="110"/>
      <c r="H1408" s="930"/>
      <c r="I1408" s="115"/>
      <c r="J1408" s="116"/>
      <c r="K1408" s="117"/>
      <c r="L1408" s="110"/>
      <c r="M1408" s="933"/>
      <c r="N1408" s="115"/>
      <c r="O1408" s="116"/>
      <c r="P1408" s="117"/>
    </row>
    <row r="1409" spans="1:16">
      <c r="A1409" s="944" t="str">
        <f>TEXT(A1363,"AAAA")</f>
        <v>星期日</v>
      </c>
      <c r="B1409" s="109"/>
      <c r="C1409" s="926" t="s">
        <v>665</v>
      </c>
      <c r="D1409" s="118"/>
      <c r="E1409" s="119" t="s">
        <v>137</v>
      </c>
      <c r="F1409" s="97" t="s">
        <v>3805</v>
      </c>
      <c r="G1409" s="109"/>
      <c r="H1409" s="929" t="s">
        <v>130</v>
      </c>
      <c r="I1409" s="118"/>
      <c r="J1409" s="119" t="s">
        <v>137</v>
      </c>
      <c r="K1409" s="97" t="s">
        <v>3731</v>
      </c>
      <c r="L1409" s="109"/>
      <c r="M1409" s="932" t="s">
        <v>130</v>
      </c>
      <c r="N1409" s="118"/>
      <c r="O1409" s="119" t="s">
        <v>137</v>
      </c>
      <c r="P1409" s="97" t="s">
        <v>4010</v>
      </c>
    </row>
    <row r="1410" spans="1:16">
      <c r="A1410" s="944"/>
      <c r="B1410" s="110"/>
      <c r="C1410" s="927"/>
      <c r="D1410" s="94"/>
      <c r="E1410" s="96" t="s">
        <v>195</v>
      </c>
      <c r="F1410" s="97" t="s">
        <v>3885</v>
      </c>
      <c r="G1410" s="110"/>
      <c r="H1410" s="930"/>
      <c r="I1410" s="94"/>
      <c r="J1410" s="96" t="s">
        <v>195</v>
      </c>
      <c r="K1410" s="97" t="s">
        <v>3733</v>
      </c>
      <c r="L1410" s="110"/>
      <c r="M1410" s="933"/>
      <c r="N1410" s="94"/>
      <c r="O1410" s="96" t="s">
        <v>195</v>
      </c>
      <c r="P1410" s="97" t="s">
        <v>4058</v>
      </c>
    </row>
    <row r="1411" spans="1:16">
      <c r="A1411" s="944"/>
      <c r="B1411" s="109"/>
      <c r="C1411" s="927"/>
      <c r="D1411" s="94"/>
      <c r="E1411" s="96" t="s">
        <v>146</v>
      </c>
      <c r="F1411" s="97" t="s">
        <v>4032</v>
      </c>
      <c r="G1411" s="109"/>
      <c r="H1411" s="930"/>
      <c r="I1411" s="94"/>
      <c r="J1411" s="96" t="s">
        <v>146</v>
      </c>
      <c r="K1411" s="97" t="s">
        <v>4044</v>
      </c>
      <c r="L1411" s="109"/>
      <c r="M1411" s="933"/>
      <c r="N1411" s="94"/>
      <c r="O1411" s="96" t="s">
        <v>146</v>
      </c>
      <c r="P1411" s="97" t="s">
        <v>4083</v>
      </c>
    </row>
    <row r="1412" spans="1:16">
      <c r="A1412" s="944"/>
      <c r="B1412" s="110"/>
      <c r="C1412" s="927"/>
      <c r="D1412" s="94"/>
      <c r="E1412" s="96" t="s">
        <v>238</v>
      </c>
      <c r="F1412" s="97" t="s">
        <v>3719</v>
      </c>
      <c r="G1412" s="110"/>
      <c r="H1412" s="930"/>
      <c r="I1412" s="94"/>
      <c r="J1412" s="96" t="s">
        <v>4053</v>
      </c>
      <c r="K1412" s="97" t="s">
        <v>4055</v>
      </c>
      <c r="L1412" s="110"/>
      <c r="M1412" s="933"/>
      <c r="N1412" s="94"/>
      <c r="O1412" s="96" t="s">
        <v>4053</v>
      </c>
      <c r="P1412" s="97" t="s">
        <v>4080</v>
      </c>
    </row>
    <row r="1413" spans="1:16">
      <c r="A1413" s="944"/>
      <c r="B1413" s="109"/>
      <c r="C1413" s="927"/>
      <c r="D1413" s="94"/>
      <c r="E1413" s="96" t="s">
        <v>196</v>
      </c>
      <c r="F1413" s="97" t="s">
        <v>3720</v>
      </c>
      <c r="G1413" s="109"/>
      <c r="H1413" s="930"/>
      <c r="I1413" s="94"/>
      <c r="J1413" s="96" t="s">
        <v>196</v>
      </c>
      <c r="K1413" s="97" t="s">
        <v>3728</v>
      </c>
      <c r="L1413" s="109"/>
      <c r="M1413" s="933"/>
      <c r="N1413" s="94"/>
      <c r="O1413" s="96" t="s">
        <v>196</v>
      </c>
      <c r="P1413" s="97" t="s">
        <v>4057</v>
      </c>
    </row>
    <row r="1414" spans="1:16">
      <c r="A1414" s="944"/>
      <c r="B1414" s="110"/>
      <c r="C1414" s="927"/>
      <c r="D1414" s="94"/>
      <c r="E1414" s="96" t="s">
        <v>1567</v>
      </c>
      <c r="F1414" s="97" t="s">
        <v>3891</v>
      </c>
      <c r="G1414" s="110"/>
      <c r="H1414" s="930"/>
      <c r="I1414" s="94"/>
      <c r="J1414" s="96" t="s">
        <v>1567</v>
      </c>
      <c r="K1414" s="97" t="s">
        <v>3890</v>
      </c>
      <c r="L1414" s="110"/>
      <c r="M1414" s="933"/>
      <c r="N1414" s="94"/>
      <c r="O1414" s="96" t="s">
        <v>1567</v>
      </c>
      <c r="P1414" s="97" t="s">
        <v>3890</v>
      </c>
    </row>
    <row r="1415" spans="1:16">
      <c r="A1415" s="944"/>
      <c r="B1415" s="109"/>
      <c r="C1415" s="927"/>
      <c r="D1415" s="94"/>
      <c r="E1415" s="96" t="s">
        <v>2685</v>
      </c>
      <c r="F1415" s="97" t="s">
        <v>2761</v>
      </c>
      <c r="G1415" s="109"/>
      <c r="H1415" s="930"/>
      <c r="I1415" s="94"/>
      <c r="J1415" s="96" t="s">
        <v>2685</v>
      </c>
      <c r="K1415" s="97" t="s">
        <v>2761</v>
      </c>
      <c r="L1415" s="109"/>
      <c r="M1415" s="933"/>
      <c r="N1415" s="94"/>
      <c r="O1415" s="96" t="s">
        <v>2685</v>
      </c>
      <c r="P1415" s="97" t="s">
        <v>2761</v>
      </c>
    </row>
    <row r="1416" spans="1:16">
      <c r="A1416" s="944"/>
      <c r="B1416" s="110"/>
      <c r="C1416" s="927"/>
      <c r="D1416" s="94"/>
      <c r="E1416" s="96"/>
      <c r="F1416" s="97"/>
      <c r="G1416" s="110"/>
      <c r="H1416" s="930"/>
      <c r="I1416" s="94"/>
      <c r="J1416" s="96"/>
      <c r="K1416" s="97"/>
      <c r="L1416" s="110"/>
      <c r="M1416" s="933"/>
      <c r="N1416" s="94"/>
      <c r="O1416" s="96"/>
      <c r="P1416" s="97"/>
    </row>
    <row r="1417" spans="1:16">
      <c r="A1417" s="944"/>
      <c r="B1417" s="107"/>
      <c r="C1417" s="927"/>
      <c r="D1417" s="113"/>
      <c r="E1417" s="114"/>
      <c r="F1417" s="97"/>
      <c r="G1417" s="107"/>
      <c r="H1417" s="930"/>
      <c r="I1417" s="113"/>
      <c r="J1417" s="114"/>
      <c r="K1417" s="97"/>
      <c r="L1417" s="107"/>
      <c r="M1417" s="933"/>
      <c r="N1417" s="113"/>
      <c r="O1417" s="114"/>
      <c r="P1417" s="97"/>
    </row>
    <row r="1418" spans="1:16" ht="17.25" thickBot="1">
      <c r="A1418" s="944"/>
      <c r="B1418" s="107"/>
      <c r="C1418" s="940"/>
      <c r="D1418" s="122" t="s">
        <v>132</v>
      </c>
      <c r="E1418" s="123" t="s">
        <v>133</v>
      </c>
      <c r="F1418" s="97"/>
      <c r="G1418" s="107"/>
      <c r="H1418" s="941"/>
      <c r="I1418" s="122" t="s">
        <v>132</v>
      </c>
      <c r="J1418" s="123" t="s">
        <v>133</v>
      </c>
      <c r="K1418" s="97"/>
      <c r="L1418" s="107"/>
      <c r="M1418" s="939"/>
      <c r="N1418" s="122" t="s">
        <v>132</v>
      </c>
      <c r="O1418" s="123" t="s">
        <v>133</v>
      </c>
      <c r="P1418" s="97"/>
    </row>
    <row r="1419" spans="1:16">
      <c r="A1419" s="105"/>
      <c r="B1419" s="109"/>
      <c r="C1419" s="926" t="s">
        <v>666</v>
      </c>
      <c r="D1419" s="118"/>
      <c r="E1419" s="119" t="s">
        <v>137</v>
      </c>
      <c r="F1419" s="125" t="s">
        <v>2762</v>
      </c>
      <c r="G1419" s="109"/>
      <c r="H1419" s="929" t="s">
        <v>134</v>
      </c>
      <c r="I1419" s="118"/>
      <c r="J1419" s="119" t="s">
        <v>137</v>
      </c>
      <c r="K1419" s="125" t="s">
        <v>2762</v>
      </c>
      <c r="L1419" s="109"/>
      <c r="M1419" s="932" t="s">
        <v>134</v>
      </c>
      <c r="N1419" s="118"/>
      <c r="O1419" s="119" t="s">
        <v>137</v>
      </c>
      <c r="P1419" s="125" t="s">
        <v>2762</v>
      </c>
    </row>
    <row r="1420" spans="1:16">
      <c r="A1420" s="105"/>
      <c r="B1420" s="110"/>
      <c r="C1420" s="927"/>
      <c r="D1420" s="94"/>
      <c r="E1420" s="96" t="s">
        <v>195</v>
      </c>
      <c r="F1420" s="97" t="s">
        <v>3929</v>
      </c>
      <c r="G1420" s="110"/>
      <c r="H1420" s="930"/>
      <c r="I1420" s="94"/>
      <c r="J1420" s="96" t="s">
        <v>195</v>
      </c>
      <c r="K1420" s="97" t="s">
        <v>4005</v>
      </c>
      <c r="L1420" s="110"/>
      <c r="M1420" s="933"/>
      <c r="N1420" s="94"/>
      <c r="O1420" s="96" t="s">
        <v>195</v>
      </c>
      <c r="P1420" s="97" t="s">
        <v>4063</v>
      </c>
    </row>
    <row r="1421" spans="1:16">
      <c r="A1421" s="105"/>
      <c r="B1421" s="126"/>
      <c r="C1421" s="927"/>
      <c r="D1421" s="94"/>
      <c r="E1421" s="96" t="s">
        <v>146</v>
      </c>
      <c r="F1421" s="112" t="s">
        <v>3987</v>
      </c>
      <c r="G1421" s="126"/>
      <c r="H1421" s="930"/>
      <c r="I1421" s="94"/>
      <c r="J1421" s="96" t="s">
        <v>146</v>
      </c>
      <c r="K1421" s="97" t="s">
        <v>3987</v>
      </c>
      <c r="L1421" s="126"/>
      <c r="M1421" s="933"/>
      <c r="N1421" s="94"/>
      <c r="O1421" s="96" t="s">
        <v>146</v>
      </c>
      <c r="P1421" s="97" t="s">
        <v>3987</v>
      </c>
    </row>
    <row r="1422" spans="1:16" ht="33">
      <c r="A1422" s="105"/>
      <c r="B1422" s="107"/>
      <c r="C1422" s="927"/>
      <c r="D1422" s="94"/>
      <c r="E1422" s="96" t="s">
        <v>238</v>
      </c>
      <c r="F1422" s="97" t="s">
        <v>3125</v>
      </c>
      <c r="G1422" s="107"/>
      <c r="H1422" s="930"/>
      <c r="I1422" s="94"/>
      <c r="J1422" s="96" t="s">
        <v>238</v>
      </c>
      <c r="K1422" s="97" t="s">
        <v>3125</v>
      </c>
      <c r="L1422" s="107"/>
      <c r="M1422" s="933"/>
      <c r="N1422" s="94"/>
      <c r="O1422" s="96" t="s">
        <v>238</v>
      </c>
      <c r="P1422" s="97" t="s">
        <v>3125</v>
      </c>
    </row>
    <row r="1423" spans="1:16">
      <c r="A1423" s="105"/>
      <c r="B1423" s="109"/>
      <c r="C1423" s="927"/>
      <c r="D1423" s="94"/>
      <c r="E1423" s="96" t="s">
        <v>196</v>
      </c>
      <c r="F1423" s="97" t="s">
        <v>2766</v>
      </c>
      <c r="G1423" s="109"/>
      <c r="H1423" s="930"/>
      <c r="I1423" s="94"/>
      <c r="J1423" s="96" t="s">
        <v>196</v>
      </c>
      <c r="K1423" s="97" t="s">
        <v>2766</v>
      </c>
      <c r="L1423" s="109"/>
      <c r="M1423" s="933"/>
      <c r="N1423" s="94"/>
      <c r="O1423" s="96" t="s">
        <v>196</v>
      </c>
      <c r="P1423" s="97" t="s">
        <v>2766</v>
      </c>
    </row>
    <row r="1424" spans="1:16">
      <c r="A1424" s="105"/>
      <c r="B1424" s="110"/>
      <c r="C1424" s="927"/>
      <c r="D1424" s="94"/>
      <c r="E1424" s="96"/>
      <c r="F1424" s="127"/>
      <c r="G1424" s="110"/>
      <c r="H1424" s="930"/>
      <c r="I1424" s="94"/>
      <c r="J1424" s="96"/>
      <c r="K1424" s="127"/>
      <c r="L1424" s="110"/>
      <c r="M1424" s="933"/>
      <c r="N1424" s="94"/>
      <c r="O1424" s="96"/>
      <c r="P1424" s="127"/>
    </row>
    <row r="1425" spans="1:16">
      <c r="A1425" s="105"/>
      <c r="B1425" s="109"/>
      <c r="C1425" s="927"/>
      <c r="D1425" s="94"/>
      <c r="E1425" s="96"/>
      <c r="F1425" s="128"/>
      <c r="G1425" s="109"/>
      <c r="H1425" s="930"/>
      <c r="I1425" s="94"/>
      <c r="J1425" s="96"/>
      <c r="K1425" s="128"/>
      <c r="L1425" s="109"/>
      <c r="M1425" s="933"/>
      <c r="N1425" s="94"/>
      <c r="O1425" s="96"/>
      <c r="P1425" s="128"/>
    </row>
    <row r="1426" spans="1:16">
      <c r="A1426" s="105"/>
      <c r="B1426" s="110"/>
      <c r="C1426" s="927"/>
      <c r="D1426" s="113"/>
      <c r="E1426" s="114"/>
      <c r="F1426" s="216"/>
      <c r="G1426" s="110"/>
      <c r="H1426" s="930"/>
      <c r="I1426" s="113"/>
      <c r="J1426" s="114"/>
      <c r="K1426" s="216"/>
      <c r="L1426" s="110"/>
      <c r="M1426" s="933"/>
      <c r="N1426" s="113"/>
      <c r="O1426" s="114"/>
      <c r="P1426" s="216"/>
    </row>
    <row r="1427" spans="1:16">
      <c r="A1427" s="105"/>
      <c r="B1427" s="109"/>
      <c r="C1427" s="927"/>
      <c r="D1427" s="113"/>
      <c r="E1427" s="114"/>
      <c r="F1427" s="216"/>
      <c r="G1427" s="109"/>
      <c r="H1427" s="930"/>
      <c r="I1427" s="113"/>
      <c r="J1427" s="114"/>
      <c r="K1427" s="216"/>
      <c r="L1427" s="109"/>
      <c r="M1427" s="933"/>
      <c r="N1427" s="113"/>
      <c r="O1427" s="114"/>
      <c r="P1427" s="216"/>
    </row>
    <row r="1428" spans="1:16" ht="17.25" thickBot="1">
      <c r="A1428" s="105"/>
      <c r="B1428" s="110"/>
      <c r="C1428" s="940"/>
      <c r="D1428" s="113"/>
      <c r="E1428" s="131"/>
      <c r="F1428" s="127"/>
      <c r="G1428" s="110"/>
      <c r="H1428" s="941"/>
      <c r="I1428" s="113"/>
      <c r="J1428" s="130"/>
      <c r="K1428" s="104"/>
      <c r="L1428" s="110"/>
      <c r="M1428" s="939"/>
      <c r="N1428" s="113"/>
      <c r="O1428" s="131"/>
      <c r="P1428" s="127"/>
    </row>
    <row r="1429" spans="1:16">
      <c r="A1429" s="132"/>
      <c r="B1429" s="109"/>
      <c r="C1429" s="926" t="s">
        <v>667</v>
      </c>
      <c r="D1429" s="118" t="s">
        <v>136</v>
      </c>
      <c r="E1429" s="133" t="s">
        <v>137</v>
      </c>
      <c r="F1429" s="125" t="s">
        <v>4040</v>
      </c>
      <c r="G1429" s="109"/>
      <c r="H1429" s="929" t="s">
        <v>135</v>
      </c>
      <c r="I1429" s="118" t="s">
        <v>136</v>
      </c>
      <c r="J1429" s="133" t="s">
        <v>137</v>
      </c>
      <c r="K1429" s="125" t="s">
        <v>4040</v>
      </c>
      <c r="L1429" s="109"/>
      <c r="M1429" s="932" t="s">
        <v>135</v>
      </c>
      <c r="N1429" s="118" t="s">
        <v>136</v>
      </c>
      <c r="O1429" s="133" t="s">
        <v>137</v>
      </c>
      <c r="P1429" s="125" t="s">
        <v>4085</v>
      </c>
    </row>
    <row r="1430" spans="1:16">
      <c r="A1430" s="132"/>
      <c r="B1430" s="110"/>
      <c r="C1430" s="927"/>
      <c r="D1430" s="94" t="s">
        <v>141</v>
      </c>
      <c r="E1430" s="96" t="s">
        <v>195</v>
      </c>
      <c r="F1430" s="134" t="s">
        <v>3716</v>
      </c>
      <c r="G1430" s="110"/>
      <c r="H1430" s="930"/>
      <c r="I1430" s="94" t="s">
        <v>141</v>
      </c>
      <c r="J1430" s="96" t="s">
        <v>195</v>
      </c>
      <c r="K1430" s="134" t="s">
        <v>3716</v>
      </c>
      <c r="L1430" s="110"/>
      <c r="M1430" s="933"/>
      <c r="N1430" s="94" t="s">
        <v>141</v>
      </c>
      <c r="O1430" s="96" t="s">
        <v>195</v>
      </c>
      <c r="P1430" s="134" t="s">
        <v>3716</v>
      </c>
    </row>
    <row r="1431" spans="1:16">
      <c r="A1431" s="132"/>
      <c r="B1431" s="135"/>
      <c r="C1431" s="927"/>
      <c r="D1431" s="94" t="s">
        <v>145</v>
      </c>
      <c r="E1431" s="96" t="s">
        <v>146</v>
      </c>
      <c r="F1431" s="97" t="s">
        <v>2770</v>
      </c>
      <c r="G1431" s="135"/>
      <c r="H1431" s="930"/>
      <c r="I1431" s="94" t="s">
        <v>145</v>
      </c>
      <c r="J1431" s="96" t="s">
        <v>146</v>
      </c>
      <c r="K1431" s="97" t="s">
        <v>2770</v>
      </c>
      <c r="L1431" s="135"/>
      <c r="M1431" s="933"/>
      <c r="N1431" s="94" t="s">
        <v>145</v>
      </c>
      <c r="O1431" s="96" t="s">
        <v>146</v>
      </c>
      <c r="P1431" s="97" t="s">
        <v>2770</v>
      </c>
    </row>
    <row r="1432" spans="1:16">
      <c r="A1432" s="132"/>
      <c r="B1432" s="110"/>
      <c r="C1432" s="927"/>
      <c r="D1432" s="94" t="s">
        <v>147</v>
      </c>
      <c r="E1432" s="96" t="s">
        <v>238</v>
      </c>
      <c r="F1432" s="104" t="s">
        <v>2771</v>
      </c>
      <c r="G1432" s="110"/>
      <c r="H1432" s="930"/>
      <c r="I1432" s="94" t="s">
        <v>147</v>
      </c>
      <c r="J1432" s="96" t="s">
        <v>238</v>
      </c>
      <c r="K1432" s="104" t="s">
        <v>2771</v>
      </c>
      <c r="L1432" s="110"/>
      <c r="M1432" s="933"/>
      <c r="N1432" s="94" t="s">
        <v>147</v>
      </c>
      <c r="O1432" s="96" t="s">
        <v>238</v>
      </c>
      <c r="P1432" s="104" t="s">
        <v>2771</v>
      </c>
    </row>
    <row r="1433" spans="1:16">
      <c r="A1433" s="132"/>
      <c r="B1433" s="135"/>
      <c r="C1433" s="927"/>
      <c r="D1433" s="94" t="s">
        <v>1568</v>
      </c>
      <c r="E1433" s="114" t="s">
        <v>3935</v>
      </c>
      <c r="F1433" s="136" t="s">
        <v>2772</v>
      </c>
      <c r="G1433" s="135"/>
      <c r="H1433" s="930"/>
      <c r="I1433" s="94" t="s">
        <v>1568</v>
      </c>
      <c r="J1433" s="114" t="s">
        <v>3934</v>
      </c>
      <c r="K1433" s="136" t="s">
        <v>2772</v>
      </c>
      <c r="L1433" s="135"/>
      <c r="M1433" s="933"/>
      <c r="N1433" s="94" t="s">
        <v>1568</v>
      </c>
      <c r="O1433" s="114" t="s">
        <v>3934</v>
      </c>
      <c r="P1433" s="136" t="s">
        <v>2772</v>
      </c>
    </row>
    <row r="1434" spans="1:16">
      <c r="A1434" s="132"/>
      <c r="B1434" s="110"/>
      <c r="C1434" s="927"/>
      <c r="D1434" s="94"/>
      <c r="E1434" s="96" t="s">
        <v>3937</v>
      </c>
      <c r="F1434" s="101" t="s">
        <v>4001</v>
      </c>
      <c r="G1434" s="110"/>
      <c r="H1434" s="930"/>
      <c r="I1434" s="94"/>
      <c r="J1434" s="96" t="s">
        <v>3936</v>
      </c>
      <c r="K1434" s="101" t="s">
        <v>4000</v>
      </c>
      <c r="L1434" s="110"/>
      <c r="M1434" s="933"/>
      <c r="N1434" s="94"/>
      <c r="O1434" s="96" t="s">
        <v>3936</v>
      </c>
      <c r="P1434" s="112" t="s">
        <v>4000</v>
      </c>
    </row>
    <row r="1435" spans="1:16">
      <c r="A1435" s="132"/>
      <c r="B1435" s="135"/>
      <c r="C1435" s="927"/>
      <c r="D1435" s="94"/>
      <c r="E1435" s="114"/>
      <c r="F1435" s="136"/>
      <c r="G1435" s="135"/>
      <c r="H1435" s="930"/>
      <c r="I1435" s="94"/>
      <c r="J1435" s="114"/>
      <c r="K1435" s="136"/>
      <c r="L1435" s="135"/>
      <c r="M1435" s="933"/>
      <c r="N1435" s="94"/>
      <c r="O1435" s="114"/>
      <c r="P1435" s="136"/>
    </row>
    <row r="1436" spans="1:16">
      <c r="A1436" s="132"/>
      <c r="B1436" s="110"/>
      <c r="C1436" s="927"/>
      <c r="D1436" s="94"/>
      <c r="E1436" s="96"/>
      <c r="F1436" s="97"/>
      <c r="G1436" s="110"/>
      <c r="H1436" s="930"/>
      <c r="I1436" s="94"/>
      <c r="J1436" s="96"/>
      <c r="K1436" s="97"/>
      <c r="L1436" s="110"/>
      <c r="M1436" s="933"/>
      <c r="N1436" s="94"/>
      <c r="O1436" s="96"/>
      <c r="P1436" s="97"/>
    </row>
    <row r="1437" spans="1:16">
      <c r="A1437" s="132"/>
      <c r="B1437" s="135"/>
      <c r="C1437" s="927"/>
      <c r="D1437" s="94"/>
      <c r="E1437" s="96"/>
      <c r="F1437" s="97"/>
      <c r="G1437" s="135"/>
      <c r="H1437" s="930"/>
      <c r="I1437" s="94"/>
      <c r="J1437" s="96"/>
      <c r="K1437" s="97"/>
      <c r="L1437" s="135"/>
      <c r="M1437" s="933"/>
      <c r="N1437" s="94"/>
      <c r="O1437" s="96"/>
      <c r="P1437" s="97"/>
    </row>
    <row r="1438" spans="1:16" ht="17.25" thickBot="1">
      <c r="A1438" s="132"/>
      <c r="B1438" s="110"/>
      <c r="C1438" s="940"/>
      <c r="D1438" s="115"/>
      <c r="E1438" s="116"/>
      <c r="F1438" s="117"/>
      <c r="G1438" s="110"/>
      <c r="H1438" s="941"/>
      <c r="I1438" s="115"/>
      <c r="J1438" s="130"/>
      <c r="K1438" s="104"/>
      <c r="L1438" s="110"/>
      <c r="M1438" s="939"/>
      <c r="N1438" s="115"/>
      <c r="O1438" s="130"/>
      <c r="P1438" s="104"/>
    </row>
    <row r="1439" spans="1:16">
      <c r="A1439" s="132"/>
      <c r="B1439" s="135"/>
      <c r="C1439" s="926" t="s">
        <v>668</v>
      </c>
      <c r="D1439" s="137" t="s">
        <v>150</v>
      </c>
      <c r="E1439" s="138"/>
      <c r="F1439" s="139" t="s">
        <v>151</v>
      </c>
      <c r="G1439" s="135"/>
      <c r="H1439" s="929" t="s">
        <v>149</v>
      </c>
      <c r="I1439" s="137" t="s">
        <v>150</v>
      </c>
      <c r="J1439" s="138"/>
      <c r="K1439" s="139" t="s">
        <v>151</v>
      </c>
      <c r="L1439" s="135"/>
      <c r="M1439" s="932" t="s">
        <v>149</v>
      </c>
      <c r="N1439" s="137" t="s">
        <v>150</v>
      </c>
      <c r="O1439" s="138"/>
      <c r="P1439" s="139" t="s">
        <v>151</v>
      </c>
    </row>
    <row r="1440" spans="1:16">
      <c r="A1440" s="132"/>
      <c r="B1440" s="110"/>
      <c r="C1440" s="927"/>
      <c r="D1440" s="120"/>
      <c r="E1440" s="121"/>
      <c r="F1440" s="140"/>
      <c r="G1440" s="110"/>
      <c r="H1440" s="930"/>
      <c r="I1440" s="94"/>
      <c r="J1440" s="96"/>
      <c r="K1440" s="97"/>
      <c r="L1440" s="110"/>
      <c r="M1440" s="933"/>
      <c r="N1440" s="94"/>
      <c r="O1440" s="96"/>
      <c r="P1440" s="97"/>
    </row>
    <row r="1441" spans="1:16">
      <c r="A1441" s="132"/>
      <c r="B1441" s="135"/>
      <c r="C1441" s="927"/>
      <c r="D1441" s="94"/>
      <c r="E1441" s="96"/>
      <c r="F1441" s="97"/>
      <c r="G1441" s="135"/>
      <c r="H1441" s="930"/>
      <c r="I1441" s="94"/>
      <c r="J1441" s="96"/>
      <c r="K1441" s="97"/>
      <c r="L1441" s="135"/>
      <c r="M1441" s="933"/>
      <c r="N1441" s="94"/>
      <c r="O1441" s="96"/>
      <c r="P1441" s="97"/>
    </row>
    <row r="1442" spans="1:16">
      <c r="A1442" s="132"/>
      <c r="B1442" s="110"/>
      <c r="C1442" s="927"/>
      <c r="D1442" s="113"/>
      <c r="E1442" s="114"/>
      <c r="F1442" s="104"/>
      <c r="G1442" s="110"/>
      <c r="H1442" s="930"/>
      <c r="I1442" s="113"/>
      <c r="J1442" s="114"/>
      <c r="K1442" s="104"/>
      <c r="L1442" s="110"/>
      <c r="M1442" s="933"/>
      <c r="N1442" s="113"/>
      <c r="O1442" s="114"/>
      <c r="P1442" s="104"/>
    </row>
    <row r="1443" spans="1:16">
      <c r="A1443" s="935"/>
      <c r="B1443" s="135"/>
      <c r="C1443" s="927"/>
      <c r="D1443" s="94"/>
      <c r="E1443" s="96"/>
      <c r="F1443" s="97"/>
      <c r="G1443" s="135"/>
      <c r="H1443" s="930"/>
      <c r="I1443" s="94"/>
      <c r="J1443" s="96"/>
      <c r="K1443" s="97"/>
      <c r="L1443" s="135"/>
      <c r="M1443" s="933"/>
      <c r="N1443" s="94"/>
      <c r="O1443" s="96"/>
      <c r="P1443" s="97"/>
    </row>
    <row r="1444" spans="1:16">
      <c r="A1444" s="935"/>
      <c r="B1444" s="110"/>
      <c r="C1444" s="927"/>
      <c r="D1444" s="94"/>
      <c r="E1444" s="96"/>
      <c r="F1444" s="97"/>
      <c r="G1444" s="110"/>
      <c r="H1444" s="930"/>
      <c r="I1444" s="94"/>
      <c r="J1444" s="96"/>
      <c r="K1444" s="97"/>
      <c r="L1444" s="110"/>
      <c r="M1444" s="933"/>
      <c r="N1444" s="94"/>
      <c r="O1444" s="96"/>
      <c r="P1444" s="97"/>
    </row>
    <row r="1445" spans="1:16">
      <c r="A1445" s="935"/>
      <c r="B1445" s="135"/>
      <c r="C1445" s="927"/>
      <c r="D1445" s="113"/>
      <c r="E1445" s="114"/>
      <c r="F1445" s="104"/>
      <c r="G1445" s="135"/>
      <c r="H1445" s="930"/>
      <c r="I1445" s="113"/>
      <c r="J1445" s="114"/>
      <c r="K1445" s="104"/>
      <c r="L1445" s="135"/>
      <c r="M1445" s="933"/>
      <c r="N1445" s="113"/>
      <c r="O1445" s="114"/>
      <c r="P1445" s="104"/>
    </row>
    <row r="1446" spans="1:16" ht="17.25" thickBot="1">
      <c r="A1446" s="936"/>
      <c r="B1446" s="141"/>
      <c r="C1446" s="928"/>
      <c r="D1446" s="142"/>
      <c r="E1446" s="143"/>
      <c r="F1446" s="144"/>
      <c r="G1446" s="141"/>
      <c r="H1446" s="931"/>
      <c r="I1446" s="142"/>
      <c r="J1446" s="143"/>
      <c r="K1446" s="144"/>
      <c r="L1446" s="141"/>
      <c r="M1446" s="934"/>
      <c r="N1446" s="142"/>
      <c r="O1446" s="143"/>
      <c r="P1446" s="144"/>
    </row>
    <row r="1447" spans="1:16" s="146" customFormat="1" ht="27" customHeight="1" thickTop="1" thickBot="1">
      <c r="A1447" s="145"/>
      <c r="B1447" s="937" t="s">
        <v>152</v>
      </c>
      <c r="C1447" s="937"/>
      <c r="D1447" s="937"/>
      <c r="E1447" s="937"/>
      <c r="F1447" s="937"/>
      <c r="G1447" s="938" t="s">
        <v>153</v>
      </c>
      <c r="H1447" s="938"/>
      <c r="I1447" s="938"/>
      <c r="J1447" s="938"/>
      <c r="K1447" s="938"/>
      <c r="L1447" s="938"/>
      <c r="M1447" s="938"/>
      <c r="N1447" s="919" t="s">
        <v>154</v>
      </c>
      <c r="O1447" s="919"/>
      <c r="P1447" s="919"/>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20">
        <f>A1363</f>
        <v>46187</v>
      </c>
      <c r="B1449" s="923" t="s">
        <v>669</v>
      </c>
      <c r="C1449" s="160" t="s">
        <v>850</v>
      </c>
      <c r="D1449" s="161" t="s">
        <v>977</v>
      </c>
      <c r="E1449" s="162" t="s">
        <v>137</v>
      </c>
      <c r="F1449" s="163" t="s">
        <v>1691</v>
      </c>
      <c r="G1449" s="164" t="s">
        <v>1550</v>
      </c>
      <c r="H1449" s="165" t="s">
        <v>3844</v>
      </c>
      <c r="I1449" s="166" t="s">
        <v>1893</v>
      </c>
      <c r="J1449" s="166" t="s">
        <v>3743</v>
      </c>
      <c r="K1449" s="167" t="s">
        <v>3873</v>
      </c>
      <c r="L1449" s="168"/>
      <c r="M1449" s="169"/>
      <c r="N1449" s="170"/>
      <c r="O1449" s="166"/>
      <c r="P1449" s="171"/>
    </row>
    <row r="1450" spans="1:16" s="172" customFormat="1">
      <c r="A1450" s="921"/>
      <c r="B1450" s="924"/>
      <c r="C1450" s="173" t="s">
        <v>3861</v>
      </c>
      <c r="D1450" s="174" t="s">
        <v>3264</v>
      </c>
      <c r="E1450" s="175" t="s">
        <v>3863</v>
      </c>
      <c r="F1450" s="176" t="s">
        <v>3862</v>
      </c>
      <c r="G1450" s="173"/>
      <c r="H1450" s="177"/>
      <c r="I1450" s="175"/>
      <c r="J1450" s="175"/>
      <c r="K1450" s="178"/>
      <c r="L1450" s="179"/>
      <c r="M1450" s="180"/>
      <c r="N1450" s="181"/>
      <c r="O1450" s="175"/>
      <c r="P1450" s="182"/>
    </row>
    <row r="1451" spans="1:16" s="172" customFormat="1">
      <c r="A1451" s="921"/>
      <c r="B1451" s="924"/>
      <c r="C1451" s="173"/>
      <c r="D1451" s="174"/>
      <c r="E1451" s="175"/>
      <c r="F1451" s="176"/>
      <c r="G1451" s="173"/>
      <c r="H1451" s="183"/>
      <c r="I1451" s="175"/>
      <c r="J1451" s="175"/>
      <c r="K1451" s="178"/>
      <c r="L1451" s="184"/>
      <c r="M1451" s="180"/>
      <c r="N1451" s="181"/>
      <c r="O1451" s="175"/>
      <c r="P1451" s="182"/>
    </row>
    <row r="1452" spans="1:16" s="172" customFormat="1">
      <c r="A1452" s="921"/>
      <c r="B1452" s="924"/>
      <c r="C1452" s="173"/>
      <c r="D1452" s="218"/>
      <c r="E1452" s="175"/>
      <c r="F1452" s="176"/>
      <c r="G1452" s="173"/>
      <c r="H1452" s="183"/>
      <c r="I1452" s="175"/>
      <c r="J1452" s="175"/>
      <c r="K1452" s="187"/>
      <c r="L1452" s="184"/>
      <c r="M1452" s="180"/>
      <c r="N1452" s="181"/>
      <c r="O1452" s="175"/>
      <c r="P1452" s="182"/>
    </row>
    <row r="1453" spans="1:16" s="172" customFormat="1">
      <c r="A1453" s="921"/>
      <c r="B1453" s="924"/>
      <c r="C1453" s="173"/>
      <c r="D1453" s="185"/>
      <c r="E1453" s="175"/>
      <c r="F1453" s="182"/>
      <c r="G1453" s="173"/>
      <c r="H1453" s="186"/>
      <c r="I1453" s="175"/>
      <c r="J1453" s="175"/>
      <c r="K1453" s="187"/>
      <c r="L1453" s="184"/>
      <c r="M1453" s="180"/>
      <c r="N1453" s="181"/>
      <c r="O1453" s="175"/>
      <c r="P1453" s="182"/>
    </row>
    <row r="1454" spans="1:16" s="172" customFormat="1">
      <c r="A1454" s="921"/>
      <c r="B1454" s="924"/>
      <c r="C1454" s="173"/>
      <c r="D1454" s="174"/>
      <c r="E1454" s="175"/>
      <c r="F1454" s="188"/>
      <c r="G1454" s="198"/>
      <c r="H1454" s="183"/>
      <c r="I1454" s="191"/>
      <c r="J1454" s="175"/>
      <c r="K1454" s="178"/>
      <c r="L1454" s="189"/>
      <c r="M1454" s="190"/>
      <c r="N1454" s="181"/>
      <c r="O1454" s="175"/>
      <c r="P1454" s="182"/>
    </row>
    <row r="1455" spans="1:16" s="172" customFormat="1">
      <c r="A1455" s="921"/>
      <c r="B1455" s="924"/>
      <c r="C1455" s="173"/>
      <c r="D1455" s="174"/>
      <c r="E1455" s="175"/>
      <c r="F1455" s="182"/>
      <c r="G1455" s="173"/>
      <c r="H1455" s="183"/>
      <c r="I1455" s="191"/>
      <c r="J1455" s="175"/>
      <c r="K1455" s="178"/>
      <c r="L1455" s="184"/>
      <c r="M1455" s="180"/>
      <c r="N1455" s="181"/>
      <c r="O1455" s="175"/>
      <c r="P1455" s="182"/>
    </row>
    <row r="1456" spans="1:16" s="172" customFormat="1">
      <c r="A1456" s="921"/>
      <c r="B1456" s="924"/>
      <c r="C1456" s="173"/>
      <c r="D1456" s="174"/>
      <c r="E1456" s="175"/>
      <c r="F1456" s="182"/>
      <c r="G1456" s="219"/>
      <c r="H1456" s="183"/>
      <c r="I1456" s="175"/>
      <c r="J1456" s="175"/>
      <c r="K1456" s="178"/>
      <c r="L1456" s="184"/>
      <c r="M1456" s="180"/>
      <c r="N1456" s="181"/>
      <c r="O1456" s="175"/>
      <c r="P1456" s="182"/>
    </row>
    <row r="1457" spans="1:16" s="172" customFormat="1">
      <c r="A1457" s="921"/>
      <c r="B1457" s="924"/>
      <c r="C1457" s="173"/>
      <c r="D1457" s="174"/>
      <c r="E1457" s="175"/>
      <c r="F1457" s="188"/>
      <c r="G1457" s="173"/>
      <c r="H1457" s="183"/>
      <c r="I1457" s="191"/>
      <c r="J1457" s="175"/>
      <c r="K1457" s="178"/>
      <c r="L1457" s="184"/>
      <c r="M1457" s="180"/>
      <c r="N1457" s="181"/>
      <c r="O1457" s="175"/>
      <c r="P1457" s="182"/>
    </row>
    <row r="1458" spans="1:16" s="172" customFormat="1">
      <c r="A1458" s="921"/>
      <c r="B1458" s="924"/>
      <c r="C1458" s="173"/>
      <c r="D1458" s="174"/>
      <c r="E1458" s="175"/>
      <c r="F1458" s="182"/>
      <c r="G1458" s="173"/>
      <c r="H1458" s="183"/>
      <c r="I1458" s="191"/>
      <c r="J1458" s="175"/>
      <c r="K1458" s="178"/>
      <c r="L1458" s="184"/>
      <c r="M1458" s="180"/>
      <c r="N1458" s="181"/>
      <c r="O1458" s="175"/>
      <c r="P1458" s="182"/>
    </row>
    <row r="1459" spans="1:16" s="172" customFormat="1">
      <c r="A1459" s="921"/>
      <c r="B1459" s="924"/>
      <c r="C1459" s="192"/>
      <c r="D1459" s="193"/>
      <c r="E1459" s="194"/>
      <c r="F1459" s="195"/>
      <c r="G1459" s="173"/>
      <c r="H1459" s="177"/>
      <c r="I1459" s="175"/>
      <c r="J1459" s="175"/>
      <c r="K1459" s="178"/>
      <c r="L1459" s="184"/>
      <c r="M1459" s="180"/>
      <c r="N1459" s="196"/>
      <c r="O1459" s="194"/>
      <c r="P1459" s="195"/>
    </row>
    <row r="1460" spans="1:16" s="172" customFormat="1">
      <c r="A1460" s="921"/>
      <c r="B1460" s="924"/>
      <c r="C1460" s="192"/>
      <c r="D1460" s="193"/>
      <c r="E1460" s="194"/>
      <c r="F1460" s="195"/>
      <c r="G1460" s="198"/>
      <c r="H1460" s="183"/>
      <c r="I1460" s="191"/>
      <c r="J1460" s="175"/>
      <c r="K1460" s="178"/>
      <c r="L1460" s="184"/>
      <c r="M1460" s="180"/>
      <c r="N1460" s="196"/>
      <c r="O1460" s="194"/>
      <c r="P1460" s="195"/>
    </row>
    <row r="1461" spans="1:16" s="172" customFormat="1">
      <c r="A1461" s="921"/>
      <c r="B1461" s="924"/>
      <c r="C1461" s="192"/>
      <c r="D1461" s="193"/>
      <c r="E1461" s="194"/>
      <c r="F1461" s="195"/>
      <c r="G1461" s="173"/>
      <c r="H1461" s="199"/>
      <c r="I1461" s="191"/>
      <c r="J1461" s="200"/>
      <c r="K1461" s="197"/>
      <c r="L1461" s="184"/>
      <c r="M1461" s="180"/>
      <c r="N1461" s="196"/>
      <c r="O1461" s="194"/>
      <c r="P1461" s="195"/>
    </row>
    <row r="1462" spans="1:16" s="172" customFormat="1">
      <c r="A1462" s="921"/>
      <c r="B1462" s="924"/>
      <c r="C1462" s="192"/>
      <c r="D1462" s="193"/>
      <c r="E1462" s="194"/>
      <c r="F1462" s="195"/>
      <c r="G1462" s="173"/>
      <c r="H1462" s="201"/>
      <c r="I1462" s="175"/>
      <c r="J1462" s="175"/>
      <c r="K1462" s="178"/>
      <c r="L1462" s="184"/>
      <c r="M1462" s="180"/>
      <c r="N1462" s="196"/>
      <c r="O1462" s="194"/>
      <c r="P1462" s="195"/>
    </row>
    <row r="1463" spans="1:16" s="172" customFormat="1">
      <c r="A1463" s="921"/>
      <c r="B1463" s="924"/>
      <c r="C1463" s="192"/>
      <c r="D1463" s="193"/>
      <c r="E1463" s="194"/>
      <c r="F1463" s="195"/>
      <c r="G1463" s="198"/>
      <c r="H1463" s="183"/>
      <c r="I1463" s="200"/>
      <c r="J1463" s="200"/>
      <c r="K1463" s="197"/>
      <c r="L1463" s="184"/>
      <c r="M1463" s="180"/>
      <c r="N1463" s="196"/>
      <c r="O1463" s="194"/>
      <c r="P1463" s="195"/>
    </row>
    <row r="1464" spans="1:16" s="172" customFormat="1">
      <c r="A1464" s="921"/>
      <c r="B1464" s="924"/>
      <c r="C1464" s="192"/>
      <c r="D1464" s="193"/>
      <c r="E1464" s="194"/>
      <c r="F1464" s="195"/>
      <c r="G1464" s="173"/>
      <c r="H1464" s="183"/>
      <c r="I1464" s="200"/>
      <c r="J1464" s="200"/>
      <c r="K1464" s="197"/>
      <c r="L1464" s="179"/>
      <c r="M1464" s="180"/>
      <c r="N1464" s="196"/>
      <c r="O1464" s="194"/>
      <c r="P1464" s="195"/>
    </row>
    <row r="1465" spans="1:16" s="172" customFormat="1">
      <c r="A1465" s="921"/>
      <c r="B1465" s="924"/>
      <c r="C1465" s="192"/>
      <c r="D1465" s="193"/>
      <c r="E1465" s="194"/>
      <c r="F1465" s="195"/>
      <c r="G1465" s="192"/>
      <c r="H1465" s="201"/>
      <c r="I1465" s="202"/>
      <c r="J1465" s="202"/>
      <c r="K1465" s="203"/>
      <c r="L1465" s="204"/>
      <c r="M1465" s="190"/>
      <c r="N1465" s="196"/>
      <c r="O1465" s="194"/>
      <c r="P1465" s="195"/>
    </row>
    <row r="1466" spans="1:16" s="172" customFormat="1">
      <c r="A1466" s="921"/>
      <c r="B1466" s="924"/>
      <c r="C1466" s="192"/>
      <c r="D1466" s="193"/>
      <c r="E1466" s="194"/>
      <c r="F1466" s="195"/>
      <c r="G1466" s="192"/>
      <c r="H1466" s="201"/>
      <c r="I1466" s="202"/>
      <c r="J1466" s="202"/>
      <c r="K1466" s="203"/>
      <c r="L1466" s="204"/>
      <c r="M1466" s="190"/>
      <c r="N1466" s="196"/>
      <c r="O1466" s="194"/>
      <c r="P1466" s="195"/>
    </row>
    <row r="1467" spans="1:16" s="172" customFormat="1">
      <c r="A1467" s="921"/>
      <c r="B1467" s="924"/>
      <c r="C1467" s="192"/>
      <c r="D1467" s="193"/>
      <c r="E1467" s="194"/>
      <c r="F1467" s="195"/>
      <c r="G1467" s="192"/>
      <c r="H1467" s="201"/>
      <c r="I1467" s="202"/>
      <c r="J1467" s="202"/>
      <c r="K1467" s="203"/>
      <c r="L1467" s="204"/>
      <c r="M1467" s="190"/>
      <c r="N1467" s="196"/>
      <c r="O1467" s="194"/>
      <c r="P1467" s="195"/>
    </row>
    <row r="1468" spans="1:16" s="172" customFormat="1" ht="17.25" thickBot="1">
      <c r="A1468" s="922"/>
      <c r="B1468" s="925"/>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56">
        <f>A1363+1</f>
        <v>46188</v>
      </c>
      <c r="B1469" s="90" t="s">
        <v>162</v>
      </c>
      <c r="C1469" s="926" t="s">
        <v>664</v>
      </c>
      <c r="D1469" s="91" t="s">
        <v>114</v>
      </c>
      <c r="E1469" s="92" t="s">
        <v>137</v>
      </c>
      <c r="F1469" s="93" t="s">
        <v>4069</v>
      </c>
      <c r="G1469" s="90" t="s">
        <v>162</v>
      </c>
      <c r="H1469" s="930" t="s">
        <v>163</v>
      </c>
      <c r="I1469" s="91" t="s">
        <v>114</v>
      </c>
      <c r="J1469" s="92" t="s">
        <v>137</v>
      </c>
      <c r="K1469" s="93" t="s">
        <v>4069</v>
      </c>
      <c r="L1469" s="90" t="s">
        <v>162</v>
      </c>
      <c r="M1469" s="933" t="s">
        <v>163</v>
      </c>
      <c r="N1469" s="91" t="s">
        <v>114</v>
      </c>
      <c r="O1469" s="92" t="s">
        <v>137</v>
      </c>
      <c r="P1469" s="93" t="s">
        <v>4177</v>
      </c>
    </row>
    <row r="1470" spans="1:16" ht="18" customHeight="1">
      <c r="A1470" s="957"/>
      <c r="B1470" s="958" t="s">
        <v>1477</v>
      </c>
      <c r="C1470" s="927"/>
      <c r="D1470" s="94" t="s">
        <v>1490</v>
      </c>
      <c r="E1470" s="95" t="s">
        <v>195</v>
      </c>
      <c r="F1470" s="93" t="s">
        <v>1842</v>
      </c>
      <c r="G1470" s="958" t="s">
        <v>12</v>
      </c>
      <c r="H1470" s="930"/>
      <c r="I1470" s="94" t="s">
        <v>1490</v>
      </c>
      <c r="J1470" s="95" t="s">
        <v>195</v>
      </c>
      <c r="K1470" s="93" t="s">
        <v>1842</v>
      </c>
      <c r="L1470" s="958" t="s">
        <v>1475</v>
      </c>
      <c r="M1470" s="933"/>
      <c r="N1470" s="94" t="s">
        <v>1490</v>
      </c>
      <c r="O1470" s="95" t="s">
        <v>195</v>
      </c>
      <c r="P1470" s="93" t="s">
        <v>4156</v>
      </c>
    </row>
    <row r="1471" spans="1:16" ht="17.25" thickBot="1">
      <c r="A1471" s="957"/>
      <c r="B1471" s="959"/>
      <c r="C1471" s="927"/>
      <c r="D1471" s="94" t="s">
        <v>116</v>
      </c>
      <c r="E1471" s="96" t="s">
        <v>146</v>
      </c>
      <c r="F1471" s="98" t="s">
        <v>1065</v>
      </c>
      <c r="G1471" s="959"/>
      <c r="H1471" s="930"/>
      <c r="I1471" s="94" t="s">
        <v>116</v>
      </c>
      <c r="J1471" s="96" t="s">
        <v>146</v>
      </c>
      <c r="K1471" s="98" t="s">
        <v>1065</v>
      </c>
      <c r="L1471" s="959"/>
      <c r="M1471" s="933"/>
      <c r="N1471" s="94" t="s">
        <v>116</v>
      </c>
      <c r="O1471" s="96" t="s">
        <v>146</v>
      </c>
      <c r="P1471" s="98" t="s">
        <v>4189</v>
      </c>
    </row>
    <row r="1472" spans="1:16" ht="17.25" thickBot="1">
      <c r="A1472" s="957"/>
      <c r="B1472" s="90" t="s">
        <v>167</v>
      </c>
      <c r="C1472" s="927"/>
      <c r="D1472" s="94" t="s">
        <v>165</v>
      </c>
      <c r="E1472" s="96" t="s">
        <v>238</v>
      </c>
      <c r="F1472" s="97" t="s">
        <v>1065</v>
      </c>
      <c r="G1472" s="90" t="s">
        <v>167</v>
      </c>
      <c r="H1472" s="930"/>
      <c r="I1472" s="94" t="s">
        <v>165</v>
      </c>
      <c r="J1472" s="96" t="s">
        <v>238</v>
      </c>
      <c r="K1472" s="97" t="s">
        <v>1065</v>
      </c>
      <c r="L1472" s="90" t="s">
        <v>167</v>
      </c>
      <c r="M1472" s="933"/>
      <c r="N1472" s="94" t="s">
        <v>165</v>
      </c>
      <c r="O1472" s="96" t="s">
        <v>238</v>
      </c>
      <c r="P1472" s="97" t="s">
        <v>1065</v>
      </c>
    </row>
    <row r="1473" spans="1:16">
      <c r="A1473" s="957"/>
      <c r="B1473" s="955" t="s">
        <v>1505</v>
      </c>
      <c r="C1473" s="927"/>
      <c r="D1473" s="94" t="s">
        <v>120</v>
      </c>
      <c r="E1473" s="96" t="s">
        <v>196</v>
      </c>
      <c r="F1473" s="97" t="s">
        <v>4094</v>
      </c>
      <c r="G1473" s="955" t="s">
        <v>1481</v>
      </c>
      <c r="H1473" s="930"/>
      <c r="I1473" s="94" t="s">
        <v>120</v>
      </c>
      <c r="J1473" s="96" t="s">
        <v>196</v>
      </c>
      <c r="K1473" s="112" t="s">
        <v>4142</v>
      </c>
      <c r="L1473" s="955" t="s">
        <v>4143</v>
      </c>
      <c r="M1473" s="933"/>
      <c r="N1473" s="94" t="s">
        <v>120</v>
      </c>
      <c r="O1473" s="96" t="s">
        <v>196</v>
      </c>
      <c r="P1473" s="112" t="s">
        <v>4151</v>
      </c>
    </row>
    <row r="1474" spans="1:16">
      <c r="A1474" s="957"/>
      <c r="B1474" s="948"/>
      <c r="C1474" s="927"/>
      <c r="D1474" s="94" t="s">
        <v>1613</v>
      </c>
      <c r="E1474" s="96" t="s">
        <v>1567</v>
      </c>
      <c r="F1474" s="97" t="s">
        <v>1065</v>
      </c>
      <c r="G1474" s="948"/>
      <c r="H1474" s="930"/>
      <c r="I1474" s="94" t="s">
        <v>1613</v>
      </c>
      <c r="J1474" s="96" t="s">
        <v>1567</v>
      </c>
      <c r="K1474" s="97" t="s">
        <v>4143</v>
      </c>
      <c r="L1474" s="948"/>
      <c r="M1474" s="933"/>
      <c r="N1474" s="94" t="s">
        <v>1613</v>
      </c>
      <c r="O1474" s="96" t="s">
        <v>1567</v>
      </c>
      <c r="P1474" s="97" t="s">
        <v>4143</v>
      </c>
    </row>
    <row r="1475" spans="1:16">
      <c r="A1475" s="957"/>
      <c r="B1475" s="947"/>
      <c r="C1475" s="927"/>
      <c r="D1475" s="94" t="s">
        <v>1662</v>
      </c>
      <c r="E1475" s="96" t="s">
        <v>1663</v>
      </c>
      <c r="F1475" s="93" t="s">
        <v>4074</v>
      </c>
      <c r="G1475" s="947"/>
      <c r="H1475" s="930"/>
      <c r="I1475" s="94" t="s">
        <v>1662</v>
      </c>
      <c r="J1475" s="96" t="s">
        <v>1663</v>
      </c>
      <c r="K1475" s="93" t="s">
        <v>4074</v>
      </c>
      <c r="L1475" s="947"/>
      <c r="M1475" s="933"/>
      <c r="N1475" s="94" t="s">
        <v>1662</v>
      </c>
      <c r="O1475" s="96" t="s">
        <v>1663</v>
      </c>
      <c r="P1475" s="93" t="s">
        <v>4074</v>
      </c>
    </row>
    <row r="1476" spans="1:16">
      <c r="A1476" s="957"/>
      <c r="B1476" s="948"/>
      <c r="C1476" s="927"/>
      <c r="D1476" s="94"/>
      <c r="E1476" s="96" t="s">
        <v>2800</v>
      </c>
      <c r="F1476" s="99" t="s">
        <v>2688</v>
      </c>
      <c r="G1476" s="948"/>
      <c r="H1476" s="930"/>
      <c r="I1476" s="94"/>
      <c r="J1476" s="96" t="s">
        <v>2800</v>
      </c>
      <c r="K1476" s="99" t="s">
        <v>2688</v>
      </c>
      <c r="L1476" s="948"/>
      <c r="M1476" s="933"/>
      <c r="N1476" s="94"/>
      <c r="O1476" s="96" t="s">
        <v>2800</v>
      </c>
      <c r="P1476" s="99" t="s">
        <v>2688</v>
      </c>
    </row>
    <row r="1477" spans="1:16">
      <c r="A1477" s="957"/>
      <c r="B1477" s="947"/>
      <c r="C1477" s="927"/>
      <c r="D1477" s="94"/>
      <c r="E1477" s="96" t="s">
        <v>2802</v>
      </c>
      <c r="F1477" s="102" t="s">
        <v>2690</v>
      </c>
      <c r="G1477" s="947"/>
      <c r="H1477" s="930"/>
      <c r="I1477" s="94"/>
      <c r="J1477" s="96" t="s">
        <v>2802</v>
      </c>
      <c r="K1477" s="102" t="s">
        <v>2690</v>
      </c>
      <c r="L1477" s="947"/>
      <c r="M1477" s="933"/>
      <c r="N1477" s="94"/>
      <c r="O1477" s="96" t="s">
        <v>2802</v>
      </c>
      <c r="P1477" s="733" t="s">
        <v>2690</v>
      </c>
    </row>
    <row r="1478" spans="1:16" ht="17.25" thickBot="1">
      <c r="A1478" s="957"/>
      <c r="B1478" s="948"/>
      <c r="C1478" s="927"/>
      <c r="D1478" s="94" t="s">
        <v>147</v>
      </c>
      <c r="E1478" s="96" t="s">
        <v>2686</v>
      </c>
      <c r="F1478" s="99" t="s">
        <v>4095</v>
      </c>
      <c r="G1478" s="948"/>
      <c r="H1478" s="930"/>
      <c r="I1478" s="94" t="s">
        <v>147</v>
      </c>
      <c r="J1478" s="96" t="s">
        <v>2686</v>
      </c>
      <c r="K1478" s="99" t="s">
        <v>4144</v>
      </c>
      <c r="L1478" s="948"/>
      <c r="M1478" s="933"/>
      <c r="N1478" s="94" t="s">
        <v>147</v>
      </c>
      <c r="O1478" s="96" t="s">
        <v>2686</v>
      </c>
      <c r="P1478" s="99" t="s">
        <v>4152</v>
      </c>
    </row>
    <row r="1479" spans="1:16" ht="17.25" thickBot="1">
      <c r="A1479" s="957"/>
      <c r="B1479" s="100" t="s">
        <v>168</v>
      </c>
      <c r="C1479" s="927"/>
      <c r="D1479" s="94"/>
      <c r="E1479" s="96" t="s">
        <v>2687</v>
      </c>
      <c r="F1479" s="99" t="s">
        <v>4096</v>
      </c>
      <c r="G1479" s="100" t="s">
        <v>168</v>
      </c>
      <c r="H1479" s="930"/>
      <c r="I1479" s="94"/>
      <c r="J1479" s="96" t="s">
        <v>2687</v>
      </c>
      <c r="K1479" s="99" t="s">
        <v>4145</v>
      </c>
      <c r="L1479" s="100" t="s">
        <v>168</v>
      </c>
      <c r="M1479" s="933"/>
      <c r="N1479" s="94"/>
      <c r="O1479" s="96" t="s">
        <v>2687</v>
      </c>
      <c r="P1479" s="99" t="s">
        <v>4188</v>
      </c>
    </row>
    <row r="1480" spans="1:16">
      <c r="A1480" s="957"/>
      <c r="B1480" s="949" t="s">
        <v>4081</v>
      </c>
      <c r="C1480" s="927"/>
      <c r="D1480" s="94"/>
      <c r="E1480" s="96" t="s">
        <v>2689</v>
      </c>
      <c r="F1480" s="99" t="s">
        <v>4097</v>
      </c>
      <c r="G1480" s="949" t="s">
        <v>4130</v>
      </c>
      <c r="H1480" s="930"/>
      <c r="I1480" s="94"/>
      <c r="J1480" s="96" t="s">
        <v>2689</v>
      </c>
      <c r="K1480" s="99" t="s">
        <v>3879</v>
      </c>
      <c r="L1480" s="949" t="s">
        <v>4183</v>
      </c>
      <c r="M1480" s="933"/>
      <c r="N1480" s="94"/>
      <c r="O1480" s="96" t="s">
        <v>2689</v>
      </c>
      <c r="P1480" s="99" t="s">
        <v>4169</v>
      </c>
    </row>
    <row r="1481" spans="1:16">
      <c r="A1481" s="957"/>
      <c r="B1481" s="950"/>
      <c r="C1481" s="927"/>
      <c r="D1481" s="94"/>
      <c r="E1481" s="96" t="s">
        <v>2851</v>
      </c>
      <c r="F1481" s="99" t="s">
        <v>4075</v>
      </c>
      <c r="G1481" s="950"/>
      <c r="H1481" s="930"/>
      <c r="I1481" s="94"/>
      <c r="J1481" s="96" t="s">
        <v>2851</v>
      </c>
      <c r="K1481" s="99" t="s">
        <v>4146</v>
      </c>
      <c r="L1481" s="950"/>
      <c r="M1481" s="933"/>
      <c r="N1481" s="94"/>
      <c r="O1481" s="96" t="s">
        <v>2851</v>
      </c>
      <c r="P1481" s="99" t="s">
        <v>4154</v>
      </c>
    </row>
    <row r="1482" spans="1:16" ht="17.25" thickBot="1">
      <c r="A1482" s="957"/>
      <c r="B1482" s="951"/>
      <c r="C1482" s="927"/>
      <c r="D1482" s="94"/>
      <c r="E1482" s="96" t="s">
        <v>3296</v>
      </c>
      <c r="F1482" s="97" t="s">
        <v>4086</v>
      </c>
      <c r="G1482" s="951"/>
      <c r="H1482" s="930"/>
      <c r="I1482" s="94"/>
      <c r="J1482" s="96" t="s">
        <v>3296</v>
      </c>
      <c r="K1482" s="97" t="s">
        <v>4147</v>
      </c>
      <c r="L1482" s="951"/>
      <c r="M1482" s="933"/>
      <c r="N1482" s="94"/>
      <c r="O1482" s="96" t="s">
        <v>3296</v>
      </c>
      <c r="P1482" s="97" t="s">
        <v>4153</v>
      </c>
    </row>
    <row r="1483" spans="1:16" ht="17.25" thickBot="1">
      <c r="A1483" s="957"/>
      <c r="B1483" s="100" t="s">
        <v>123</v>
      </c>
      <c r="C1483" s="927"/>
      <c r="D1483" s="94" t="s">
        <v>2698</v>
      </c>
      <c r="E1483" s="96" t="s">
        <v>2891</v>
      </c>
      <c r="F1483" s="97" t="s">
        <v>2700</v>
      </c>
      <c r="G1483" s="100" t="s">
        <v>123</v>
      </c>
      <c r="H1483" s="930"/>
      <c r="I1483" s="94" t="s">
        <v>2698</v>
      </c>
      <c r="J1483" s="96" t="s">
        <v>2891</v>
      </c>
      <c r="K1483" s="97" t="s">
        <v>2700</v>
      </c>
      <c r="L1483" s="100" t="s">
        <v>123</v>
      </c>
      <c r="M1483" s="933"/>
      <c r="N1483" s="94" t="s">
        <v>2698</v>
      </c>
      <c r="O1483" s="96" t="s">
        <v>2891</v>
      </c>
      <c r="P1483" s="97" t="s">
        <v>2700</v>
      </c>
    </row>
    <row r="1484" spans="1:16" ht="33">
      <c r="A1484" s="957"/>
      <c r="B1484" s="962" t="s">
        <v>4091</v>
      </c>
      <c r="C1484" s="927"/>
      <c r="D1484" s="94" t="s">
        <v>1887</v>
      </c>
      <c r="E1484" s="96" t="s">
        <v>4098</v>
      </c>
      <c r="F1484" s="97" t="s">
        <v>4099</v>
      </c>
      <c r="G1484" s="962" t="s">
        <v>4131</v>
      </c>
      <c r="H1484" s="930"/>
      <c r="I1484" s="94" t="s">
        <v>1887</v>
      </c>
      <c r="J1484" s="96" t="s">
        <v>2699</v>
      </c>
      <c r="K1484" s="112" t="s">
        <v>4172</v>
      </c>
      <c r="L1484" s="962" t="s">
        <v>4184</v>
      </c>
      <c r="M1484" s="933"/>
      <c r="N1484" s="94" t="s">
        <v>1887</v>
      </c>
      <c r="O1484" s="96" t="s">
        <v>2699</v>
      </c>
      <c r="P1484" s="112" t="s">
        <v>4171</v>
      </c>
    </row>
    <row r="1485" spans="1:16">
      <c r="A1485" s="957"/>
      <c r="B1485" s="963"/>
      <c r="C1485" s="927"/>
      <c r="D1485" s="94"/>
      <c r="E1485" s="96"/>
      <c r="F1485" s="97"/>
      <c r="G1485" s="963"/>
      <c r="H1485" s="930"/>
      <c r="I1485" s="94" t="s">
        <v>3136</v>
      </c>
      <c r="J1485" s="96" t="s">
        <v>4149</v>
      </c>
      <c r="K1485" s="112" t="s">
        <v>4148</v>
      </c>
      <c r="L1485" s="963"/>
      <c r="M1485" s="933"/>
      <c r="N1485" s="94" t="s">
        <v>3136</v>
      </c>
      <c r="O1485" s="96" t="s">
        <v>4149</v>
      </c>
      <c r="P1485" s="97" t="s">
        <v>4148</v>
      </c>
    </row>
    <row r="1486" spans="1:16" ht="17.25" thickBot="1">
      <c r="A1486" s="957"/>
      <c r="B1486" s="964"/>
      <c r="C1486" s="927"/>
      <c r="D1486" s="94"/>
      <c r="E1486" s="96"/>
      <c r="F1486" s="97"/>
      <c r="G1486" s="964"/>
      <c r="H1486" s="930"/>
      <c r="I1486" s="94"/>
      <c r="J1486" s="96"/>
      <c r="K1486" s="97"/>
      <c r="L1486" s="964"/>
      <c r="M1486" s="933"/>
      <c r="N1486" s="94"/>
      <c r="O1486" s="96"/>
      <c r="P1486" s="97"/>
    </row>
    <row r="1487" spans="1:16">
      <c r="A1487" s="957"/>
      <c r="B1487" s="945" t="s">
        <v>124</v>
      </c>
      <c r="C1487" s="927"/>
      <c r="D1487" s="94"/>
      <c r="E1487" s="96"/>
      <c r="F1487" s="97"/>
      <c r="G1487" s="945" t="s">
        <v>124</v>
      </c>
      <c r="H1487" s="930"/>
      <c r="I1487" s="94"/>
      <c r="J1487" s="96"/>
      <c r="K1487" s="97"/>
      <c r="L1487" s="945" t="s">
        <v>124</v>
      </c>
      <c r="M1487" s="933"/>
      <c r="N1487" s="94"/>
      <c r="O1487" s="96"/>
      <c r="P1487" s="97"/>
    </row>
    <row r="1488" spans="1:16" ht="17.25" thickBot="1">
      <c r="A1488" s="957"/>
      <c r="B1488" s="946"/>
      <c r="C1488" s="927"/>
      <c r="D1488" s="94"/>
      <c r="E1488" s="96"/>
      <c r="F1488" s="97"/>
      <c r="G1488" s="946"/>
      <c r="H1488" s="930"/>
      <c r="I1488" s="94"/>
      <c r="J1488" s="96"/>
      <c r="K1488" s="97"/>
      <c r="L1488" s="946"/>
      <c r="M1488" s="933"/>
      <c r="N1488" s="94"/>
      <c r="O1488" s="96"/>
      <c r="P1488" s="93"/>
    </row>
    <row r="1489" spans="1:16" ht="17.25" thickTop="1">
      <c r="A1489" s="957"/>
      <c r="B1489" s="960" t="s">
        <v>125</v>
      </c>
      <c r="C1489" s="927"/>
      <c r="D1489" s="94"/>
      <c r="E1489" s="96"/>
      <c r="F1489" s="93"/>
      <c r="G1489" s="960" t="s">
        <v>125</v>
      </c>
      <c r="H1489" s="930"/>
      <c r="I1489" s="94"/>
      <c r="J1489" s="96"/>
      <c r="K1489" s="93"/>
      <c r="L1489" s="960" t="s">
        <v>125</v>
      </c>
      <c r="M1489" s="933"/>
      <c r="N1489" s="94"/>
      <c r="O1489" s="96"/>
      <c r="P1489" s="97"/>
    </row>
    <row r="1490" spans="1:16" ht="17.25" thickBot="1">
      <c r="A1490" s="957"/>
      <c r="B1490" s="943"/>
      <c r="C1490" s="927"/>
      <c r="D1490" s="94"/>
      <c r="E1490" s="96"/>
      <c r="F1490" s="93"/>
      <c r="G1490" s="943"/>
      <c r="H1490" s="930"/>
      <c r="I1490" s="94"/>
      <c r="J1490" s="96"/>
      <c r="K1490" s="93"/>
      <c r="L1490" s="943"/>
      <c r="M1490" s="933"/>
      <c r="N1490" s="94"/>
      <c r="O1490" s="96"/>
      <c r="P1490" s="101"/>
    </row>
    <row r="1491" spans="1:16">
      <c r="A1491" s="957"/>
      <c r="B1491" s="953">
        <v>6</v>
      </c>
      <c r="C1491" s="927"/>
      <c r="D1491" s="94"/>
      <c r="E1491" s="96"/>
      <c r="F1491" s="97"/>
      <c r="G1491" s="953">
        <v>5</v>
      </c>
      <c r="H1491" s="930"/>
      <c r="I1491" s="94"/>
      <c r="J1491" s="96"/>
      <c r="K1491" s="97"/>
      <c r="L1491" s="953">
        <v>2</v>
      </c>
      <c r="M1491" s="933"/>
      <c r="N1491" s="94"/>
      <c r="O1491" s="96"/>
      <c r="P1491" s="103"/>
    </row>
    <row r="1492" spans="1:16" ht="17.25" thickBot="1">
      <c r="A1492" s="957"/>
      <c r="B1492" s="961"/>
      <c r="C1492" s="927"/>
      <c r="D1492" s="94"/>
      <c r="E1492" s="96"/>
      <c r="F1492" s="97"/>
      <c r="G1492" s="961"/>
      <c r="H1492" s="930"/>
      <c r="I1492" s="94"/>
      <c r="J1492" s="96"/>
      <c r="K1492" s="97"/>
      <c r="L1492" s="961"/>
      <c r="M1492" s="933"/>
      <c r="N1492" s="94"/>
      <c r="O1492" s="96"/>
      <c r="P1492" s="104"/>
    </row>
    <row r="1493" spans="1:16">
      <c r="A1493" s="957"/>
      <c r="B1493" s="942" t="s">
        <v>126</v>
      </c>
      <c r="C1493" s="927"/>
      <c r="D1493" s="94"/>
      <c r="E1493" s="96"/>
      <c r="F1493" s="93"/>
      <c r="G1493" s="942" t="s">
        <v>126</v>
      </c>
      <c r="H1493" s="930"/>
      <c r="I1493" s="94"/>
      <c r="J1493" s="96"/>
      <c r="K1493" s="93"/>
      <c r="L1493" s="942" t="s">
        <v>126</v>
      </c>
      <c r="M1493" s="933"/>
      <c r="N1493" s="94"/>
      <c r="O1493" s="96"/>
      <c r="P1493" s="99"/>
    </row>
    <row r="1494" spans="1:16" ht="17.25" thickBot="1">
      <c r="A1494" s="957"/>
      <c r="B1494" s="943"/>
      <c r="C1494" s="927"/>
      <c r="D1494" s="94"/>
      <c r="E1494" s="96"/>
      <c r="F1494" s="101"/>
      <c r="G1494" s="943"/>
      <c r="H1494" s="930"/>
      <c r="I1494" s="94"/>
      <c r="J1494" s="96"/>
      <c r="K1494" s="101"/>
      <c r="L1494" s="943"/>
      <c r="M1494" s="933"/>
      <c r="N1494" s="94"/>
      <c r="O1494" s="96"/>
      <c r="P1494" s="104"/>
    </row>
    <row r="1495" spans="1:16">
      <c r="A1495" s="957"/>
      <c r="B1495" s="953">
        <v>6</v>
      </c>
      <c r="C1495" s="927"/>
      <c r="D1495" s="94"/>
      <c r="E1495" s="96"/>
      <c r="F1495" s="102"/>
      <c r="G1495" s="953">
        <v>5</v>
      </c>
      <c r="H1495" s="930"/>
      <c r="I1495" s="94"/>
      <c r="J1495" s="96"/>
      <c r="K1495" s="103"/>
      <c r="L1495" s="953">
        <v>2</v>
      </c>
      <c r="M1495" s="933"/>
      <c r="N1495" s="94"/>
      <c r="O1495" s="96"/>
      <c r="P1495" s="93"/>
    </row>
    <row r="1496" spans="1:16" ht="17.25" thickBot="1">
      <c r="A1496" s="957"/>
      <c r="B1496" s="954"/>
      <c r="C1496" s="927"/>
      <c r="D1496" s="94"/>
      <c r="E1496" s="96"/>
      <c r="F1496" s="99"/>
      <c r="G1496" s="954"/>
      <c r="H1496" s="930"/>
      <c r="I1496" s="94"/>
      <c r="J1496" s="96"/>
      <c r="K1496" s="104"/>
      <c r="L1496" s="954"/>
      <c r="M1496" s="933"/>
      <c r="N1496" s="94"/>
      <c r="O1496" s="96"/>
      <c r="P1496" s="97"/>
    </row>
    <row r="1497" spans="1:16">
      <c r="A1497" s="957"/>
      <c r="B1497" s="952" t="s">
        <v>127</v>
      </c>
      <c r="C1497" s="927"/>
      <c r="D1497" s="94"/>
      <c r="E1497" s="96"/>
      <c r="F1497" s="103"/>
      <c r="G1497" s="952" t="s">
        <v>127</v>
      </c>
      <c r="H1497" s="930"/>
      <c r="I1497" s="94"/>
      <c r="J1497" s="96"/>
      <c r="K1497" s="104"/>
      <c r="L1497" s="952" t="s">
        <v>127</v>
      </c>
      <c r="M1497" s="933"/>
      <c r="N1497" s="94"/>
      <c r="O1497" s="114"/>
      <c r="P1497" s="97"/>
    </row>
    <row r="1498" spans="1:16" ht="17.25" thickBot="1">
      <c r="A1498" s="957"/>
      <c r="B1498" s="943"/>
      <c r="C1498" s="927"/>
      <c r="D1498" s="94"/>
      <c r="E1498" s="96"/>
      <c r="F1498" s="104"/>
      <c r="G1498" s="943"/>
      <c r="H1498" s="930"/>
      <c r="I1498" s="94"/>
      <c r="J1498" s="96"/>
      <c r="K1498" s="99"/>
      <c r="L1498" s="943"/>
      <c r="M1498" s="933"/>
      <c r="N1498" s="113"/>
      <c r="O1498" s="96"/>
      <c r="P1498" s="112"/>
    </row>
    <row r="1499" spans="1:16">
      <c r="A1499" s="957"/>
      <c r="B1499" s="953">
        <v>22</v>
      </c>
      <c r="C1499" s="927"/>
      <c r="D1499" s="94"/>
      <c r="E1499" s="96"/>
      <c r="F1499" s="104"/>
      <c r="G1499" s="965" t="s">
        <v>4134</v>
      </c>
      <c r="H1499" s="930"/>
      <c r="I1499" s="94"/>
      <c r="J1499" s="96"/>
      <c r="K1499" s="104"/>
      <c r="L1499" s="953">
        <v>11</v>
      </c>
      <c r="M1499" s="933"/>
      <c r="N1499" s="113"/>
      <c r="O1499" s="114"/>
      <c r="P1499" s="97"/>
    </row>
    <row r="1500" spans="1:16" ht="17.25" thickBot="1">
      <c r="A1500" s="957"/>
      <c r="B1500" s="954"/>
      <c r="C1500" s="927"/>
      <c r="D1500" s="94"/>
      <c r="E1500" s="96"/>
      <c r="F1500" s="99"/>
      <c r="G1500" s="954"/>
      <c r="H1500" s="930"/>
      <c r="I1500" s="94"/>
      <c r="J1500" s="96"/>
      <c r="K1500" s="93"/>
      <c r="L1500" s="954"/>
      <c r="M1500" s="933"/>
      <c r="N1500" s="94"/>
      <c r="O1500" s="114"/>
      <c r="P1500" s="104"/>
    </row>
    <row r="1501" spans="1:16">
      <c r="A1501" s="957"/>
      <c r="B1501" s="952" t="s">
        <v>128</v>
      </c>
      <c r="C1501" s="927"/>
      <c r="D1501" s="94"/>
      <c r="E1501" s="96"/>
      <c r="F1501" s="104"/>
      <c r="G1501" s="952" t="s">
        <v>128</v>
      </c>
      <c r="H1501" s="930"/>
      <c r="I1501" s="94"/>
      <c r="J1501" s="96"/>
      <c r="K1501" s="97"/>
      <c r="L1501" s="952" t="s">
        <v>128</v>
      </c>
      <c r="M1501" s="933"/>
      <c r="N1501" s="94"/>
      <c r="O1501" s="96"/>
      <c r="P1501" s="97"/>
    </row>
    <row r="1502" spans="1:16" ht="17.25" thickBot="1">
      <c r="A1502" s="957"/>
      <c r="B1502" s="943"/>
      <c r="C1502" s="927"/>
      <c r="D1502" s="94"/>
      <c r="E1502" s="96"/>
      <c r="F1502" s="93"/>
      <c r="G1502" s="943"/>
      <c r="H1502" s="930"/>
      <c r="I1502" s="94"/>
      <c r="J1502" s="114"/>
      <c r="K1502" s="97"/>
      <c r="L1502" s="943"/>
      <c r="M1502" s="933"/>
      <c r="N1502" s="113"/>
      <c r="O1502" s="114"/>
      <c r="P1502" s="97"/>
    </row>
    <row r="1503" spans="1:16">
      <c r="A1503" s="957"/>
      <c r="B1503" s="953">
        <v>21</v>
      </c>
      <c r="C1503" s="927"/>
      <c r="D1503" s="94"/>
      <c r="E1503" s="96"/>
      <c r="F1503" s="97"/>
      <c r="G1503" s="965" t="s">
        <v>4134</v>
      </c>
      <c r="H1503" s="930"/>
      <c r="I1503" s="94"/>
      <c r="J1503" s="96"/>
      <c r="K1503" s="97"/>
      <c r="L1503" s="953">
        <v>11</v>
      </c>
      <c r="M1503" s="933"/>
      <c r="N1503" s="113"/>
      <c r="O1503" s="114"/>
      <c r="P1503" s="97"/>
    </row>
    <row r="1504" spans="1:16" ht="17.25" thickBot="1">
      <c r="A1504" s="957"/>
      <c r="B1504" s="954"/>
      <c r="C1504" s="927"/>
      <c r="D1504" s="94"/>
      <c r="E1504" s="96"/>
      <c r="F1504" s="93"/>
      <c r="G1504" s="954"/>
      <c r="H1504" s="930"/>
      <c r="I1504" s="94"/>
      <c r="J1504" s="114"/>
      <c r="K1504" s="97"/>
      <c r="L1504" s="954"/>
      <c r="M1504" s="933"/>
      <c r="N1504" s="94"/>
      <c r="O1504" s="114"/>
      <c r="P1504" s="97"/>
    </row>
    <row r="1505" spans="1:16">
      <c r="A1505" s="957"/>
      <c r="B1505" s="942" t="s">
        <v>129</v>
      </c>
      <c r="C1505" s="927"/>
      <c r="D1505" s="94"/>
      <c r="E1505" s="96"/>
      <c r="F1505" s="93"/>
      <c r="G1505" s="942" t="s">
        <v>129</v>
      </c>
      <c r="H1505" s="930"/>
      <c r="I1505" s="94"/>
      <c r="J1505" s="114"/>
      <c r="K1505" s="97"/>
      <c r="L1505" s="942" t="s">
        <v>129</v>
      </c>
      <c r="M1505" s="933"/>
      <c r="N1505" s="113"/>
      <c r="O1505" s="114"/>
      <c r="P1505" s="97"/>
    </row>
    <row r="1506" spans="1:16" ht="17.25" thickBot="1">
      <c r="A1506" s="957"/>
      <c r="B1506" s="943"/>
      <c r="C1506" s="927"/>
      <c r="D1506" s="94"/>
      <c r="E1506" s="96"/>
      <c r="F1506" s="93"/>
      <c r="G1506" s="943"/>
      <c r="H1506" s="930"/>
      <c r="I1506" s="94"/>
      <c r="J1506" s="114"/>
      <c r="K1506" s="97"/>
      <c r="L1506" s="943"/>
      <c r="M1506" s="933"/>
      <c r="N1506" s="94"/>
      <c r="O1506" s="114"/>
      <c r="P1506" s="97"/>
    </row>
    <row r="1507" spans="1:16">
      <c r="A1507" s="957"/>
      <c r="B1507" s="106" t="s">
        <v>4092</v>
      </c>
      <c r="C1507" s="927"/>
      <c r="D1507" s="94"/>
      <c r="E1507" s="96"/>
      <c r="F1507" s="97"/>
      <c r="G1507" s="106" t="s">
        <v>4132</v>
      </c>
      <c r="H1507" s="930"/>
      <c r="I1507" s="94"/>
      <c r="J1507" s="96"/>
      <c r="K1507" s="112"/>
      <c r="L1507" s="106" t="s">
        <v>4143</v>
      </c>
      <c r="M1507" s="933"/>
      <c r="N1507" s="113"/>
      <c r="O1507" s="96"/>
      <c r="P1507" s="112"/>
    </row>
    <row r="1508" spans="1:16">
      <c r="A1508" s="957"/>
      <c r="B1508" s="107" t="s">
        <v>4093</v>
      </c>
      <c r="C1508" s="927"/>
      <c r="D1508" s="94"/>
      <c r="E1508" s="96"/>
      <c r="F1508" s="93"/>
      <c r="G1508" s="107"/>
      <c r="H1508" s="930"/>
      <c r="I1508" s="94"/>
      <c r="J1508" s="96"/>
      <c r="K1508" s="97"/>
      <c r="L1508" s="107"/>
      <c r="M1508" s="933"/>
      <c r="N1508" s="113"/>
      <c r="O1508" s="114"/>
      <c r="P1508" s="97"/>
    </row>
    <row r="1509" spans="1:16">
      <c r="A1509" s="957"/>
      <c r="B1509" s="109"/>
      <c r="C1509" s="927"/>
      <c r="D1509" s="94"/>
      <c r="E1509" s="96"/>
      <c r="F1509" s="93"/>
      <c r="G1509" s="109"/>
      <c r="H1509" s="930"/>
      <c r="I1509" s="113"/>
      <c r="J1509" s="114"/>
      <c r="K1509" s="97"/>
      <c r="L1509" s="109"/>
      <c r="M1509" s="933"/>
      <c r="N1509" s="113"/>
      <c r="O1509" s="114"/>
      <c r="P1509" s="104"/>
    </row>
    <row r="1510" spans="1:16">
      <c r="A1510" s="957"/>
      <c r="B1510" s="110"/>
      <c r="C1510" s="927"/>
      <c r="D1510" s="94"/>
      <c r="E1510" s="96"/>
      <c r="F1510" s="93"/>
      <c r="G1510" s="110"/>
      <c r="H1510" s="930"/>
      <c r="I1510" s="113"/>
      <c r="J1510" s="114"/>
      <c r="K1510" s="104"/>
      <c r="L1510" s="110"/>
      <c r="M1510" s="933"/>
      <c r="N1510" s="111"/>
      <c r="O1510" s="96"/>
      <c r="P1510" s="97"/>
    </row>
    <row r="1511" spans="1:16">
      <c r="A1511" s="957"/>
      <c r="B1511" s="109"/>
      <c r="C1511" s="927"/>
      <c r="D1511" s="111"/>
      <c r="E1511" s="96"/>
      <c r="F1511" s="97"/>
      <c r="G1511" s="109"/>
      <c r="H1511" s="930"/>
      <c r="I1511" s="111"/>
      <c r="J1511" s="96"/>
      <c r="K1511" s="112"/>
      <c r="L1511" s="109"/>
      <c r="M1511" s="933"/>
      <c r="N1511" s="94"/>
      <c r="O1511" s="96"/>
      <c r="P1511" s="112"/>
    </row>
    <row r="1512" spans="1:16">
      <c r="A1512" s="957"/>
      <c r="B1512" s="110"/>
      <c r="C1512" s="927"/>
      <c r="D1512" s="94"/>
      <c r="E1512" s="96"/>
      <c r="F1512" s="108"/>
      <c r="G1512" s="110"/>
      <c r="H1512" s="930"/>
      <c r="I1512" s="94"/>
      <c r="J1512" s="96"/>
      <c r="K1512" s="97"/>
      <c r="L1512" s="110"/>
      <c r="M1512" s="933"/>
      <c r="N1512" s="113"/>
      <c r="O1512" s="114"/>
      <c r="P1512" s="97"/>
    </row>
    <row r="1513" spans="1:16">
      <c r="A1513" s="957"/>
      <c r="B1513" s="109"/>
      <c r="C1513" s="927"/>
      <c r="D1513" s="94"/>
      <c r="E1513" s="96"/>
      <c r="F1513" s="97"/>
      <c r="G1513" s="109"/>
      <c r="H1513" s="930"/>
      <c r="I1513" s="113"/>
      <c r="J1513" s="114"/>
      <c r="K1513" s="97"/>
      <c r="L1513" s="109"/>
      <c r="M1513" s="933"/>
      <c r="N1513" s="113"/>
      <c r="O1513" s="114"/>
      <c r="P1513" s="97"/>
    </row>
    <row r="1514" spans="1:16" ht="17.25" thickBot="1">
      <c r="A1514" s="957"/>
      <c r="B1514" s="110"/>
      <c r="C1514" s="940"/>
      <c r="D1514" s="115"/>
      <c r="E1514" s="116"/>
      <c r="F1514" s="117"/>
      <c r="G1514" s="110"/>
      <c r="H1514" s="930"/>
      <c r="I1514" s="115"/>
      <c r="J1514" s="116"/>
      <c r="K1514" s="117"/>
      <c r="L1514" s="110"/>
      <c r="M1514" s="933"/>
      <c r="N1514" s="115"/>
      <c r="O1514" s="116"/>
      <c r="P1514" s="117"/>
    </row>
    <row r="1515" spans="1:16">
      <c r="A1515" s="944" t="str">
        <f>TEXT(A1469,"AAAA")</f>
        <v>星期一</v>
      </c>
      <c r="B1515" s="109"/>
      <c r="C1515" s="926" t="s">
        <v>665</v>
      </c>
      <c r="D1515" s="118"/>
      <c r="E1515" s="119" t="s">
        <v>137</v>
      </c>
      <c r="F1515" s="97" t="s">
        <v>4088</v>
      </c>
      <c r="G1515" s="109"/>
      <c r="H1515" s="929" t="s">
        <v>130</v>
      </c>
      <c r="I1515" s="118"/>
      <c r="J1515" s="119" t="s">
        <v>137</v>
      </c>
      <c r="K1515" s="97" t="s">
        <v>3731</v>
      </c>
      <c r="L1515" s="109"/>
      <c r="M1515" s="932" t="s">
        <v>130</v>
      </c>
      <c r="N1515" s="118"/>
      <c r="O1515" s="119" t="s">
        <v>137</v>
      </c>
      <c r="P1515" s="97" t="s">
        <v>4166</v>
      </c>
    </row>
    <row r="1516" spans="1:16">
      <c r="A1516" s="944"/>
      <c r="B1516" s="110"/>
      <c r="C1516" s="927"/>
      <c r="D1516" s="120"/>
      <c r="E1516" s="96" t="s">
        <v>195</v>
      </c>
      <c r="F1516" s="97" t="s">
        <v>4100</v>
      </c>
      <c r="G1516" s="110"/>
      <c r="H1516" s="930"/>
      <c r="I1516" s="94"/>
      <c r="J1516" s="96" t="s">
        <v>195</v>
      </c>
      <c r="K1516" s="97" t="s">
        <v>3733</v>
      </c>
      <c r="L1516" s="110"/>
      <c r="M1516" s="933"/>
      <c r="N1516" s="94"/>
      <c r="O1516" s="96" t="s">
        <v>195</v>
      </c>
      <c r="P1516" s="97" t="s">
        <v>4165</v>
      </c>
    </row>
    <row r="1517" spans="1:16">
      <c r="A1517" s="944"/>
      <c r="B1517" s="109"/>
      <c r="C1517" s="927"/>
      <c r="D1517" s="120"/>
      <c r="E1517" s="96" t="s">
        <v>146</v>
      </c>
      <c r="F1517" s="97" t="s">
        <v>4101</v>
      </c>
      <c r="G1517" s="109"/>
      <c r="H1517" s="930"/>
      <c r="I1517" s="94"/>
      <c r="J1517" s="96" t="s">
        <v>146</v>
      </c>
      <c r="K1517" s="97" t="s">
        <v>4140</v>
      </c>
      <c r="L1517" s="109"/>
      <c r="M1517" s="933"/>
      <c r="N1517" s="94"/>
      <c r="O1517" s="96" t="s">
        <v>146</v>
      </c>
      <c r="P1517" s="97" t="s">
        <v>4185</v>
      </c>
    </row>
    <row r="1518" spans="1:16">
      <c r="A1518" s="944"/>
      <c r="B1518" s="110"/>
      <c r="C1518" s="927"/>
      <c r="D1518" s="120"/>
      <c r="E1518" s="96" t="s">
        <v>238</v>
      </c>
      <c r="F1518" s="97" t="s">
        <v>4079</v>
      </c>
      <c r="G1518" s="110"/>
      <c r="H1518" s="930"/>
      <c r="I1518" s="94"/>
      <c r="J1518" s="96" t="s">
        <v>238</v>
      </c>
      <c r="K1518" s="97" t="s">
        <v>4141</v>
      </c>
      <c r="L1518" s="110"/>
      <c r="M1518" s="933"/>
      <c r="N1518" s="94"/>
      <c r="O1518" s="96" t="s">
        <v>238</v>
      </c>
      <c r="P1518" s="97" t="s">
        <v>4186</v>
      </c>
    </row>
    <row r="1519" spans="1:16">
      <c r="A1519" s="944"/>
      <c r="B1519" s="109"/>
      <c r="C1519" s="927"/>
      <c r="D1519" s="120"/>
      <c r="E1519" s="96" t="s">
        <v>196</v>
      </c>
      <c r="F1519" s="97" t="s">
        <v>4089</v>
      </c>
      <c r="G1519" s="109"/>
      <c r="H1519" s="930"/>
      <c r="I1519" s="94"/>
      <c r="J1519" s="96" t="s">
        <v>196</v>
      </c>
      <c r="K1519" s="97" t="s">
        <v>3728</v>
      </c>
      <c r="L1519" s="109"/>
      <c r="M1519" s="933"/>
      <c r="N1519" s="94"/>
      <c r="O1519" s="96" t="s">
        <v>196</v>
      </c>
      <c r="P1519" s="97" t="s">
        <v>4164</v>
      </c>
    </row>
    <row r="1520" spans="1:16">
      <c r="A1520" s="944"/>
      <c r="B1520" s="110"/>
      <c r="C1520" s="927"/>
      <c r="D1520" s="120"/>
      <c r="E1520" s="96" t="s">
        <v>1567</v>
      </c>
      <c r="F1520" s="97" t="s">
        <v>3890</v>
      </c>
      <c r="G1520" s="110"/>
      <c r="H1520" s="930"/>
      <c r="I1520" s="94"/>
      <c r="J1520" s="96" t="s">
        <v>1567</v>
      </c>
      <c r="K1520" s="97" t="s">
        <v>3890</v>
      </c>
      <c r="L1520" s="110"/>
      <c r="M1520" s="933"/>
      <c r="N1520" s="94"/>
      <c r="O1520" s="96" t="s">
        <v>1567</v>
      </c>
      <c r="P1520" s="97" t="s">
        <v>3890</v>
      </c>
    </row>
    <row r="1521" spans="1:16">
      <c r="A1521" s="944"/>
      <c r="B1521" s="109"/>
      <c r="C1521" s="927"/>
      <c r="D1521" s="120"/>
      <c r="E1521" s="96" t="s">
        <v>2685</v>
      </c>
      <c r="F1521" s="97" t="s">
        <v>2761</v>
      </c>
      <c r="G1521" s="109"/>
      <c r="H1521" s="930"/>
      <c r="I1521" s="94"/>
      <c r="J1521" s="96" t="s">
        <v>2685</v>
      </c>
      <c r="K1521" s="97" t="s">
        <v>2761</v>
      </c>
      <c r="L1521" s="109"/>
      <c r="M1521" s="933"/>
      <c r="N1521" s="94"/>
      <c r="O1521" s="96" t="s">
        <v>2685</v>
      </c>
      <c r="P1521" s="97" t="s">
        <v>2761</v>
      </c>
    </row>
    <row r="1522" spans="1:16">
      <c r="A1522" s="944"/>
      <c r="B1522" s="110"/>
      <c r="C1522" s="927"/>
      <c r="D1522" s="94"/>
      <c r="E1522" s="96"/>
      <c r="F1522" s="97"/>
      <c r="G1522" s="110"/>
      <c r="H1522" s="930"/>
      <c r="I1522" s="94"/>
      <c r="J1522" s="96"/>
      <c r="K1522" s="97"/>
      <c r="L1522" s="110"/>
      <c r="M1522" s="933"/>
      <c r="N1522" s="94"/>
      <c r="O1522" s="96"/>
      <c r="P1522" s="97"/>
    </row>
    <row r="1523" spans="1:16">
      <c r="A1523" s="944"/>
      <c r="B1523" s="107"/>
      <c r="C1523" s="927"/>
      <c r="D1523" s="113"/>
      <c r="E1523" s="114"/>
      <c r="F1523" s="104"/>
      <c r="G1523" s="107"/>
      <c r="H1523" s="930"/>
      <c r="I1523" s="113"/>
      <c r="J1523" s="114"/>
      <c r="K1523" s="97"/>
      <c r="L1523" s="107"/>
      <c r="M1523" s="933"/>
      <c r="N1523" s="113"/>
      <c r="O1523" s="114"/>
      <c r="P1523" s="97"/>
    </row>
    <row r="1524" spans="1:16" ht="17.25" thickBot="1">
      <c r="A1524" s="944"/>
      <c r="B1524" s="107"/>
      <c r="C1524" s="940"/>
      <c r="D1524" s="122" t="s">
        <v>132</v>
      </c>
      <c r="E1524" s="123" t="s">
        <v>133</v>
      </c>
      <c r="F1524" s="124"/>
      <c r="G1524" s="107"/>
      <c r="H1524" s="941"/>
      <c r="I1524" s="122" t="s">
        <v>132</v>
      </c>
      <c r="J1524" s="123" t="s">
        <v>133</v>
      </c>
      <c r="K1524" s="97"/>
      <c r="L1524" s="107"/>
      <c r="M1524" s="939"/>
      <c r="N1524" s="122" t="s">
        <v>132</v>
      </c>
      <c r="O1524" s="123" t="s">
        <v>133</v>
      </c>
      <c r="P1524" s="97"/>
    </row>
    <row r="1525" spans="1:16">
      <c r="A1525" s="105"/>
      <c r="B1525" s="109"/>
      <c r="C1525" s="926" t="s">
        <v>666</v>
      </c>
      <c r="D1525" s="118"/>
      <c r="E1525" s="119" t="s">
        <v>137</v>
      </c>
      <c r="F1525" s="125" t="s">
        <v>2762</v>
      </c>
      <c r="G1525" s="109"/>
      <c r="H1525" s="929" t="s">
        <v>134</v>
      </c>
      <c r="I1525" s="118"/>
      <c r="J1525" s="119" t="s">
        <v>137</v>
      </c>
      <c r="K1525" s="125" t="s">
        <v>2762</v>
      </c>
      <c r="L1525" s="109"/>
      <c r="M1525" s="932" t="s">
        <v>134</v>
      </c>
      <c r="N1525" s="118"/>
      <c r="O1525" s="119" t="s">
        <v>137</v>
      </c>
      <c r="P1525" s="125" t="s">
        <v>2762</v>
      </c>
    </row>
    <row r="1526" spans="1:16">
      <c r="A1526" s="105"/>
      <c r="B1526" s="110"/>
      <c r="C1526" s="927"/>
      <c r="D1526" s="94"/>
      <c r="E1526" s="96" t="s">
        <v>195</v>
      </c>
      <c r="F1526" s="97" t="s">
        <v>4090</v>
      </c>
      <c r="G1526" s="110"/>
      <c r="H1526" s="930"/>
      <c r="I1526" s="94"/>
      <c r="J1526" s="96" t="s">
        <v>195</v>
      </c>
      <c r="K1526" s="97" t="s">
        <v>4137</v>
      </c>
      <c r="L1526" s="110"/>
      <c r="M1526" s="933"/>
      <c r="N1526" s="94"/>
      <c r="O1526" s="96" t="s">
        <v>195</v>
      </c>
      <c r="P1526" s="97" t="s">
        <v>4167</v>
      </c>
    </row>
    <row r="1527" spans="1:16">
      <c r="A1527" s="105"/>
      <c r="B1527" s="126"/>
      <c r="C1527" s="927"/>
      <c r="D1527" s="94"/>
      <c r="E1527" s="96" t="s">
        <v>146</v>
      </c>
      <c r="F1527" s="97" t="s">
        <v>3987</v>
      </c>
      <c r="G1527" s="126"/>
      <c r="H1527" s="930"/>
      <c r="I1527" s="94"/>
      <c r="J1527" s="96" t="s">
        <v>146</v>
      </c>
      <c r="K1527" s="97" t="s">
        <v>3987</v>
      </c>
      <c r="L1527" s="126"/>
      <c r="M1527" s="933"/>
      <c r="N1527" s="94"/>
      <c r="O1527" s="96" t="s">
        <v>146</v>
      </c>
      <c r="P1527" s="97" t="s">
        <v>3987</v>
      </c>
    </row>
    <row r="1528" spans="1:16" ht="33">
      <c r="A1528" s="105"/>
      <c r="B1528" s="107"/>
      <c r="C1528" s="927"/>
      <c r="D1528" s="94"/>
      <c r="E1528" s="96" t="s">
        <v>238</v>
      </c>
      <c r="F1528" s="97" t="s">
        <v>3125</v>
      </c>
      <c r="G1528" s="107"/>
      <c r="H1528" s="930"/>
      <c r="I1528" s="94"/>
      <c r="J1528" s="96" t="s">
        <v>238</v>
      </c>
      <c r="K1528" s="97" t="s">
        <v>3125</v>
      </c>
      <c r="L1528" s="107"/>
      <c r="M1528" s="933"/>
      <c r="N1528" s="94"/>
      <c r="O1528" s="96" t="s">
        <v>238</v>
      </c>
      <c r="P1528" s="97" t="s">
        <v>3125</v>
      </c>
    </row>
    <row r="1529" spans="1:16">
      <c r="A1529" s="105"/>
      <c r="B1529" s="109"/>
      <c r="C1529" s="927"/>
      <c r="D1529" s="94"/>
      <c r="E1529" s="96" t="s">
        <v>196</v>
      </c>
      <c r="F1529" s="97" t="s">
        <v>2766</v>
      </c>
      <c r="G1529" s="109"/>
      <c r="H1529" s="930"/>
      <c r="I1529" s="94"/>
      <c r="J1529" s="96" t="s">
        <v>196</v>
      </c>
      <c r="K1529" s="97" t="s">
        <v>2766</v>
      </c>
      <c r="L1529" s="109"/>
      <c r="M1529" s="933"/>
      <c r="N1529" s="94"/>
      <c r="O1529" s="96" t="s">
        <v>196</v>
      </c>
      <c r="P1529" s="97" t="s">
        <v>2766</v>
      </c>
    </row>
    <row r="1530" spans="1:16">
      <c r="A1530" s="105"/>
      <c r="B1530" s="110"/>
      <c r="C1530" s="927"/>
      <c r="D1530" s="94"/>
      <c r="E1530" s="96"/>
      <c r="F1530" s="127"/>
      <c r="G1530" s="110"/>
      <c r="H1530" s="930"/>
      <c r="I1530" s="94"/>
      <c r="J1530" s="96" t="s">
        <v>4138</v>
      </c>
      <c r="K1530" s="127" t="s">
        <v>4139</v>
      </c>
      <c r="L1530" s="110"/>
      <c r="M1530" s="933"/>
      <c r="N1530" s="94"/>
      <c r="O1530" s="96" t="s">
        <v>4138</v>
      </c>
      <c r="P1530" s="732" t="s">
        <v>4139</v>
      </c>
    </row>
    <row r="1531" spans="1:16">
      <c r="A1531" s="105"/>
      <c r="B1531" s="109"/>
      <c r="C1531" s="927"/>
      <c r="D1531" s="94"/>
      <c r="E1531" s="96"/>
      <c r="F1531" s="128"/>
      <c r="G1531" s="109"/>
      <c r="H1531" s="930"/>
      <c r="I1531" s="94"/>
      <c r="J1531" s="96"/>
      <c r="K1531" s="128"/>
      <c r="L1531" s="109"/>
      <c r="M1531" s="933"/>
      <c r="N1531" s="94"/>
      <c r="O1531" s="96"/>
      <c r="P1531" s="128"/>
    </row>
    <row r="1532" spans="1:16">
      <c r="A1532" s="105"/>
      <c r="B1532" s="110"/>
      <c r="C1532" s="927"/>
      <c r="D1532" s="217"/>
      <c r="E1532" s="114"/>
      <c r="F1532" s="216"/>
      <c r="G1532" s="110"/>
      <c r="H1532" s="930"/>
      <c r="I1532" s="113"/>
      <c r="J1532" s="114"/>
      <c r="K1532" s="216"/>
      <c r="L1532" s="110"/>
      <c r="M1532" s="933"/>
      <c r="N1532" s="113"/>
      <c r="O1532" s="114"/>
      <c r="P1532" s="216"/>
    </row>
    <row r="1533" spans="1:16">
      <c r="A1533" s="105"/>
      <c r="B1533" s="109"/>
      <c r="C1533" s="927"/>
      <c r="D1533" s="217"/>
      <c r="E1533" s="114"/>
      <c r="F1533" s="216"/>
      <c r="G1533" s="109"/>
      <c r="H1533" s="930"/>
      <c r="I1533" s="113"/>
      <c r="J1533" s="114"/>
      <c r="K1533" s="216"/>
      <c r="L1533" s="109"/>
      <c r="M1533" s="933"/>
      <c r="N1533" s="113"/>
      <c r="O1533" s="114"/>
      <c r="P1533" s="216"/>
    </row>
    <row r="1534" spans="1:16" ht="17.25" thickBot="1">
      <c r="A1534" s="105"/>
      <c r="B1534" s="110"/>
      <c r="C1534" s="940"/>
      <c r="D1534" s="129"/>
      <c r="E1534" s="130"/>
      <c r="F1534" s="104"/>
      <c r="G1534" s="110"/>
      <c r="H1534" s="941"/>
      <c r="I1534" s="113"/>
      <c r="J1534" s="130"/>
      <c r="K1534" s="104"/>
      <c r="L1534" s="110"/>
      <c r="M1534" s="939"/>
      <c r="N1534" s="113"/>
      <c r="O1534" s="131"/>
      <c r="P1534" s="127"/>
    </row>
    <row r="1535" spans="1:16">
      <c r="A1535" s="132"/>
      <c r="B1535" s="109"/>
      <c r="C1535" s="926" t="s">
        <v>667</v>
      </c>
      <c r="D1535" s="118" t="s">
        <v>136</v>
      </c>
      <c r="E1535" s="133" t="s">
        <v>137</v>
      </c>
      <c r="F1535" s="125" t="s">
        <v>4084</v>
      </c>
      <c r="G1535" s="109"/>
      <c r="H1535" s="929" t="s">
        <v>135</v>
      </c>
      <c r="I1535" s="118" t="s">
        <v>136</v>
      </c>
      <c r="J1535" s="133" t="s">
        <v>137</v>
      </c>
      <c r="K1535" s="125" t="s">
        <v>4135</v>
      </c>
      <c r="L1535" s="109"/>
      <c r="M1535" s="932" t="s">
        <v>135</v>
      </c>
      <c r="N1535" s="118" t="s">
        <v>136</v>
      </c>
      <c r="O1535" s="133" t="s">
        <v>137</v>
      </c>
      <c r="P1535" s="125" t="s">
        <v>4187</v>
      </c>
    </row>
    <row r="1536" spans="1:16">
      <c r="A1536" s="132"/>
      <c r="B1536" s="110"/>
      <c r="C1536" s="927"/>
      <c r="D1536" s="94" t="s">
        <v>141</v>
      </c>
      <c r="E1536" s="96" t="s">
        <v>195</v>
      </c>
      <c r="F1536" s="134" t="s">
        <v>3716</v>
      </c>
      <c r="G1536" s="110"/>
      <c r="H1536" s="930"/>
      <c r="I1536" s="94" t="s">
        <v>141</v>
      </c>
      <c r="J1536" s="96" t="s">
        <v>195</v>
      </c>
      <c r="K1536" s="134" t="s">
        <v>3716</v>
      </c>
      <c r="L1536" s="110"/>
      <c r="M1536" s="933"/>
      <c r="N1536" s="94" t="s">
        <v>141</v>
      </c>
      <c r="O1536" s="96" t="s">
        <v>195</v>
      </c>
      <c r="P1536" s="134" t="s">
        <v>3716</v>
      </c>
    </row>
    <row r="1537" spans="1:16">
      <c r="A1537" s="132"/>
      <c r="B1537" s="135"/>
      <c r="C1537" s="927"/>
      <c r="D1537" s="94" t="s">
        <v>145</v>
      </c>
      <c r="E1537" s="96" t="s">
        <v>146</v>
      </c>
      <c r="F1537" s="97" t="s">
        <v>2770</v>
      </c>
      <c r="G1537" s="135"/>
      <c r="H1537" s="930"/>
      <c r="I1537" s="94" t="s">
        <v>145</v>
      </c>
      <c r="J1537" s="96" t="s">
        <v>146</v>
      </c>
      <c r="K1537" s="97" t="s">
        <v>2770</v>
      </c>
      <c r="L1537" s="135"/>
      <c r="M1537" s="933"/>
      <c r="N1537" s="94" t="s">
        <v>145</v>
      </c>
      <c r="O1537" s="96" t="s">
        <v>146</v>
      </c>
      <c r="P1537" s="97" t="s">
        <v>2770</v>
      </c>
    </row>
    <row r="1538" spans="1:16">
      <c r="A1538" s="132"/>
      <c r="B1538" s="110"/>
      <c r="C1538" s="927"/>
      <c r="D1538" s="94" t="s">
        <v>147</v>
      </c>
      <c r="E1538" s="96" t="s">
        <v>238</v>
      </c>
      <c r="F1538" s="104" t="s">
        <v>2771</v>
      </c>
      <c r="G1538" s="110"/>
      <c r="H1538" s="930"/>
      <c r="I1538" s="94" t="s">
        <v>147</v>
      </c>
      <c r="J1538" s="96" t="s">
        <v>238</v>
      </c>
      <c r="K1538" s="104" t="s">
        <v>2771</v>
      </c>
      <c r="L1538" s="110"/>
      <c r="M1538" s="933"/>
      <c r="N1538" s="94" t="s">
        <v>147</v>
      </c>
      <c r="O1538" s="96" t="s">
        <v>238</v>
      </c>
      <c r="P1538" s="104" t="s">
        <v>2771</v>
      </c>
    </row>
    <row r="1539" spans="1:16">
      <c r="A1539" s="132"/>
      <c r="B1539" s="135"/>
      <c r="C1539" s="927"/>
      <c r="D1539" s="94"/>
      <c r="E1539" s="114" t="s">
        <v>3934</v>
      </c>
      <c r="F1539" s="136" t="s">
        <v>2772</v>
      </c>
      <c r="G1539" s="135"/>
      <c r="H1539" s="930"/>
      <c r="I1539" s="94" t="s">
        <v>1568</v>
      </c>
      <c r="J1539" s="114" t="s">
        <v>3934</v>
      </c>
      <c r="K1539" s="136" t="s">
        <v>2772</v>
      </c>
      <c r="L1539" s="135"/>
      <c r="M1539" s="933"/>
      <c r="N1539" s="94" t="s">
        <v>1568</v>
      </c>
      <c r="O1539" s="114" t="s">
        <v>3934</v>
      </c>
      <c r="P1539" s="136" t="s">
        <v>2772</v>
      </c>
    </row>
    <row r="1540" spans="1:16">
      <c r="A1540" s="132"/>
      <c r="B1540" s="110"/>
      <c r="C1540" s="927"/>
      <c r="D1540" s="94"/>
      <c r="E1540" s="96" t="s">
        <v>3936</v>
      </c>
      <c r="F1540" s="97" t="s">
        <v>4000</v>
      </c>
      <c r="G1540" s="110"/>
      <c r="H1540" s="930"/>
      <c r="I1540" s="94"/>
      <c r="J1540" s="96" t="s">
        <v>3936</v>
      </c>
      <c r="K1540" s="101" t="s">
        <v>4136</v>
      </c>
      <c r="L1540" s="110"/>
      <c r="M1540" s="933"/>
      <c r="N1540" s="94"/>
      <c r="O1540" s="96" t="s">
        <v>3936</v>
      </c>
      <c r="P1540" s="112" t="s">
        <v>4163</v>
      </c>
    </row>
    <row r="1541" spans="1:16">
      <c r="A1541" s="132"/>
      <c r="B1541" s="135"/>
      <c r="C1541" s="927"/>
      <c r="D1541" s="94"/>
      <c r="E1541" s="114"/>
      <c r="F1541" s="136"/>
      <c r="G1541" s="135"/>
      <c r="H1541" s="930"/>
      <c r="I1541" s="94"/>
      <c r="J1541" s="114"/>
      <c r="K1541" s="136"/>
      <c r="L1541" s="135"/>
      <c r="M1541" s="933"/>
      <c r="N1541" s="94"/>
      <c r="O1541" s="114"/>
      <c r="P1541" s="136"/>
    </row>
    <row r="1542" spans="1:16">
      <c r="A1542" s="132"/>
      <c r="B1542" s="110"/>
      <c r="C1542" s="927"/>
      <c r="D1542" s="94"/>
      <c r="E1542" s="96"/>
      <c r="F1542" s="97"/>
      <c r="G1542" s="110"/>
      <c r="H1542" s="930"/>
      <c r="I1542" s="94"/>
      <c r="J1542" s="96"/>
      <c r="K1542" s="97"/>
      <c r="L1542" s="110"/>
      <c r="M1542" s="933"/>
      <c r="N1542" s="94"/>
      <c r="O1542" s="96"/>
      <c r="P1542" s="97"/>
    </row>
    <row r="1543" spans="1:16">
      <c r="A1543" s="132"/>
      <c r="B1543" s="135"/>
      <c r="C1543" s="927"/>
      <c r="D1543" s="94"/>
      <c r="E1543" s="96"/>
      <c r="F1543" s="97"/>
      <c r="G1543" s="135"/>
      <c r="H1543" s="930"/>
      <c r="I1543" s="94"/>
      <c r="J1543" s="96"/>
      <c r="K1543" s="97"/>
      <c r="L1543" s="135"/>
      <c r="M1543" s="933"/>
      <c r="N1543" s="94"/>
      <c r="O1543" s="96"/>
      <c r="P1543" s="97"/>
    </row>
    <row r="1544" spans="1:16" ht="17.25" thickBot="1">
      <c r="A1544" s="132"/>
      <c r="B1544" s="110"/>
      <c r="C1544" s="940"/>
      <c r="D1544" s="115"/>
      <c r="E1544" s="116"/>
      <c r="F1544" s="117"/>
      <c r="G1544" s="110"/>
      <c r="H1544" s="941"/>
      <c r="I1544" s="115"/>
      <c r="J1544" s="130"/>
      <c r="K1544" s="104"/>
      <c r="L1544" s="110"/>
      <c r="M1544" s="939"/>
      <c r="N1544" s="115"/>
      <c r="O1544" s="130"/>
      <c r="P1544" s="104"/>
    </row>
    <row r="1545" spans="1:16">
      <c r="A1545" s="132"/>
      <c r="B1545" s="135"/>
      <c r="C1545" s="926" t="s">
        <v>668</v>
      </c>
      <c r="D1545" s="137" t="s">
        <v>150</v>
      </c>
      <c r="E1545" s="138"/>
      <c r="F1545" s="139" t="s">
        <v>151</v>
      </c>
      <c r="G1545" s="135"/>
      <c r="H1545" s="929" t="s">
        <v>149</v>
      </c>
      <c r="I1545" s="137" t="s">
        <v>150</v>
      </c>
      <c r="J1545" s="138"/>
      <c r="K1545" s="139" t="s">
        <v>151</v>
      </c>
      <c r="L1545" s="135"/>
      <c r="M1545" s="932" t="s">
        <v>149</v>
      </c>
      <c r="N1545" s="137" t="s">
        <v>150</v>
      </c>
      <c r="O1545" s="138"/>
      <c r="P1545" s="139" t="s">
        <v>151</v>
      </c>
    </row>
    <row r="1546" spans="1:16">
      <c r="A1546" s="132"/>
      <c r="B1546" s="110"/>
      <c r="C1546" s="927"/>
      <c r="D1546" s="120"/>
      <c r="E1546" s="121"/>
      <c r="F1546" s="140"/>
      <c r="G1546" s="110"/>
      <c r="H1546" s="930"/>
      <c r="I1546" s="94" t="s">
        <v>4128</v>
      </c>
      <c r="J1546" s="96"/>
      <c r="K1546" s="97" t="s">
        <v>4129</v>
      </c>
      <c r="L1546" s="110"/>
      <c r="M1546" s="933"/>
      <c r="N1546" s="94"/>
      <c r="O1546" s="96"/>
      <c r="P1546" s="97"/>
    </row>
    <row r="1547" spans="1:16">
      <c r="A1547" s="132"/>
      <c r="B1547" s="135"/>
      <c r="C1547" s="927"/>
      <c r="D1547" s="94"/>
      <c r="E1547" s="96"/>
      <c r="F1547" s="97"/>
      <c r="G1547" s="135"/>
      <c r="H1547" s="930"/>
      <c r="I1547" s="94"/>
      <c r="J1547" s="96"/>
      <c r="K1547" s="97"/>
      <c r="L1547" s="135"/>
      <c r="M1547" s="933"/>
      <c r="N1547" s="94"/>
      <c r="O1547" s="96"/>
      <c r="P1547" s="97"/>
    </row>
    <row r="1548" spans="1:16">
      <c r="A1548" s="132"/>
      <c r="B1548" s="110"/>
      <c r="C1548" s="927"/>
      <c r="D1548" s="113"/>
      <c r="E1548" s="114"/>
      <c r="F1548" s="104"/>
      <c r="G1548" s="110"/>
      <c r="H1548" s="930"/>
      <c r="I1548" s="113"/>
      <c r="J1548" s="114"/>
      <c r="K1548" s="104"/>
      <c r="L1548" s="110"/>
      <c r="M1548" s="933"/>
      <c r="N1548" s="113"/>
      <c r="O1548" s="114"/>
      <c r="P1548" s="104"/>
    </row>
    <row r="1549" spans="1:16">
      <c r="A1549" s="935"/>
      <c r="B1549" s="135"/>
      <c r="C1549" s="927"/>
      <c r="D1549" s="94"/>
      <c r="E1549" s="96"/>
      <c r="F1549" s="97"/>
      <c r="G1549" s="135"/>
      <c r="H1549" s="930"/>
      <c r="I1549" s="94"/>
      <c r="J1549" s="96"/>
      <c r="K1549" s="97"/>
      <c r="L1549" s="135"/>
      <c r="M1549" s="933"/>
      <c r="N1549" s="94"/>
      <c r="O1549" s="96"/>
      <c r="P1549" s="97"/>
    </row>
    <row r="1550" spans="1:16">
      <c r="A1550" s="935"/>
      <c r="B1550" s="110"/>
      <c r="C1550" s="927"/>
      <c r="D1550" s="94"/>
      <c r="E1550" s="96"/>
      <c r="F1550" s="97"/>
      <c r="G1550" s="110"/>
      <c r="H1550" s="930"/>
      <c r="I1550" s="94"/>
      <c r="J1550" s="96"/>
      <c r="K1550" s="97"/>
      <c r="L1550" s="110"/>
      <c r="M1550" s="933"/>
      <c r="N1550" s="94"/>
      <c r="O1550" s="96"/>
      <c r="P1550" s="97"/>
    </row>
    <row r="1551" spans="1:16">
      <c r="A1551" s="935"/>
      <c r="B1551" s="135"/>
      <c r="C1551" s="927"/>
      <c r="D1551" s="113"/>
      <c r="E1551" s="114"/>
      <c r="F1551" s="104"/>
      <c r="G1551" s="135"/>
      <c r="H1551" s="930"/>
      <c r="I1551" s="113"/>
      <c r="J1551" s="114"/>
      <c r="K1551" s="104"/>
      <c r="L1551" s="135"/>
      <c r="M1551" s="933"/>
      <c r="N1551" s="113"/>
      <c r="O1551" s="114"/>
      <c r="P1551" s="104"/>
    </row>
    <row r="1552" spans="1:16" ht="17.25" thickBot="1">
      <c r="A1552" s="936"/>
      <c r="B1552" s="141"/>
      <c r="C1552" s="928"/>
      <c r="D1552" s="142"/>
      <c r="E1552" s="143"/>
      <c r="F1552" s="144"/>
      <c r="G1552" s="141"/>
      <c r="H1552" s="931"/>
      <c r="I1552" s="142"/>
      <c r="J1552" s="143"/>
      <c r="K1552" s="144"/>
      <c r="L1552" s="141"/>
      <c r="M1552" s="934"/>
      <c r="N1552" s="142"/>
      <c r="O1552" s="143"/>
      <c r="P1552" s="144"/>
    </row>
    <row r="1553" spans="1:16" s="146" customFormat="1" ht="27" customHeight="1" thickTop="1" thickBot="1">
      <c r="A1553" s="145"/>
      <c r="B1553" s="937" t="s">
        <v>152</v>
      </c>
      <c r="C1553" s="937"/>
      <c r="D1553" s="937"/>
      <c r="E1553" s="937"/>
      <c r="F1553" s="937"/>
      <c r="G1553" s="938" t="s">
        <v>153</v>
      </c>
      <c r="H1553" s="938"/>
      <c r="I1553" s="938"/>
      <c r="J1553" s="938"/>
      <c r="K1553" s="938"/>
      <c r="L1553" s="938"/>
      <c r="M1553" s="938"/>
      <c r="N1553" s="919" t="s">
        <v>154</v>
      </c>
      <c r="O1553" s="919"/>
      <c r="P1553" s="919"/>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20">
        <f>A1469</f>
        <v>46188</v>
      </c>
      <c r="B1555" s="923" t="s">
        <v>669</v>
      </c>
      <c r="C1555" s="160"/>
      <c r="D1555" s="161"/>
      <c r="E1555" s="162"/>
      <c r="F1555" s="163"/>
      <c r="G1555" s="164" t="s">
        <v>1550</v>
      </c>
      <c r="H1555" s="165" t="s">
        <v>3844</v>
      </c>
      <c r="I1555" s="166" t="s">
        <v>1887</v>
      </c>
      <c r="J1555" s="166" t="s">
        <v>3743</v>
      </c>
      <c r="K1555" s="167" t="s">
        <v>4109</v>
      </c>
      <c r="L1555" s="168"/>
      <c r="M1555" s="169"/>
      <c r="N1555" s="170"/>
      <c r="O1555" s="166"/>
      <c r="P1555" s="171"/>
    </row>
    <row r="1556" spans="1:16" s="172" customFormat="1">
      <c r="A1556" s="921"/>
      <c r="B1556" s="924"/>
      <c r="C1556" s="173"/>
      <c r="D1556" s="174"/>
      <c r="E1556" s="175"/>
      <c r="F1556" s="176"/>
      <c r="G1556" s="173" t="s">
        <v>1477</v>
      </c>
      <c r="H1556" s="177" t="s">
        <v>4111</v>
      </c>
      <c r="I1556" s="175" t="s">
        <v>4113</v>
      </c>
      <c r="J1556" s="175" t="s">
        <v>4107</v>
      </c>
      <c r="K1556" s="178" t="s">
        <v>4114</v>
      </c>
      <c r="L1556" s="179"/>
      <c r="M1556" s="180"/>
      <c r="N1556" s="181"/>
      <c r="O1556" s="175"/>
      <c r="P1556" s="182"/>
    </row>
    <row r="1557" spans="1:16" s="172" customFormat="1">
      <c r="A1557" s="921"/>
      <c r="B1557" s="924"/>
      <c r="C1557" s="173"/>
      <c r="D1557" s="174"/>
      <c r="E1557" s="175"/>
      <c r="F1557" s="176"/>
      <c r="G1557" s="173"/>
      <c r="H1557" s="183"/>
      <c r="I1557" s="175"/>
      <c r="J1557" s="175"/>
      <c r="K1557" s="178"/>
      <c r="L1557" s="184"/>
      <c r="M1557" s="180"/>
      <c r="N1557" s="181"/>
      <c r="O1557" s="175"/>
      <c r="P1557" s="182"/>
    </row>
    <row r="1558" spans="1:16" s="172" customFormat="1">
      <c r="A1558" s="921"/>
      <c r="B1558" s="924"/>
      <c r="C1558" s="173"/>
      <c r="D1558" s="218"/>
      <c r="E1558" s="175"/>
      <c r="F1558" s="176"/>
      <c r="G1558" s="173"/>
      <c r="H1558" s="183"/>
      <c r="I1558" s="175"/>
      <c r="J1558" s="175"/>
      <c r="K1558" s="187"/>
      <c r="L1558" s="184"/>
      <c r="M1558" s="180"/>
      <c r="N1558" s="181"/>
      <c r="O1558" s="175"/>
      <c r="P1558" s="182"/>
    </row>
    <row r="1559" spans="1:16" s="172" customFormat="1">
      <c r="A1559" s="921"/>
      <c r="B1559" s="924"/>
      <c r="C1559" s="173"/>
      <c r="D1559" s="185"/>
      <c r="E1559" s="175"/>
      <c r="F1559" s="182"/>
      <c r="G1559" s="173"/>
      <c r="H1559" s="186"/>
      <c r="I1559" s="175"/>
      <c r="J1559" s="175"/>
      <c r="K1559" s="187"/>
      <c r="L1559" s="184"/>
      <c r="M1559" s="180"/>
      <c r="N1559" s="181"/>
      <c r="O1559" s="175"/>
      <c r="P1559" s="182"/>
    </row>
    <row r="1560" spans="1:16" s="172" customFormat="1">
      <c r="A1560" s="921"/>
      <c r="B1560" s="924"/>
      <c r="C1560" s="173"/>
      <c r="D1560" s="174"/>
      <c r="E1560" s="175"/>
      <c r="F1560" s="188"/>
      <c r="G1560" s="198"/>
      <c r="H1560" s="183"/>
      <c r="I1560" s="191"/>
      <c r="J1560" s="175"/>
      <c r="K1560" s="178"/>
      <c r="L1560" s="189"/>
      <c r="M1560" s="190"/>
      <c r="N1560" s="181"/>
      <c r="O1560" s="175"/>
      <c r="P1560" s="182"/>
    </row>
    <row r="1561" spans="1:16" s="172" customFormat="1">
      <c r="A1561" s="921"/>
      <c r="B1561" s="924"/>
      <c r="C1561" s="173"/>
      <c r="D1561" s="174"/>
      <c r="E1561" s="175"/>
      <c r="F1561" s="182"/>
      <c r="G1561" s="173"/>
      <c r="H1561" s="183"/>
      <c r="I1561" s="191"/>
      <c r="J1561" s="175"/>
      <c r="K1561" s="178"/>
      <c r="L1561" s="184"/>
      <c r="M1561" s="180"/>
      <c r="N1561" s="181"/>
      <c r="O1561" s="175"/>
      <c r="P1561" s="182"/>
    </row>
    <row r="1562" spans="1:16" s="172" customFormat="1">
      <c r="A1562" s="921"/>
      <c r="B1562" s="924"/>
      <c r="C1562" s="173"/>
      <c r="D1562" s="174"/>
      <c r="E1562" s="175"/>
      <c r="F1562" s="182"/>
      <c r="G1562" s="219"/>
      <c r="H1562" s="183"/>
      <c r="I1562" s="175"/>
      <c r="J1562" s="175"/>
      <c r="K1562" s="178"/>
      <c r="L1562" s="184"/>
      <c r="M1562" s="180"/>
      <c r="N1562" s="181"/>
      <c r="O1562" s="175"/>
      <c r="P1562" s="182"/>
    </row>
    <row r="1563" spans="1:16" s="172" customFormat="1">
      <c r="A1563" s="921"/>
      <c r="B1563" s="924"/>
      <c r="C1563" s="173"/>
      <c r="D1563" s="174"/>
      <c r="E1563" s="175"/>
      <c r="F1563" s="188"/>
      <c r="G1563" s="173"/>
      <c r="H1563" s="183"/>
      <c r="I1563" s="191"/>
      <c r="J1563" s="175"/>
      <c r="K1563" s="178"/>
      <c r="L1563" s="184"/>
      <c r="M1563" s="180"/>
      <c r="N1563" s="181"/>
      <c r="O1563" s="175"/>
      <c r="P1563" s="182"/>
    </row>
    <row r="1564" spans="1:16" s="172" customFormat="1">
      <c r="A1564" s="921"/>
      <c r="B1564" s="924"/>
      <c r="C1564" s="173"/>
      <c r="D1564" s="174"/>
      <c r="E1564" s="175"/>
      <c r="F1564" s="182"/>
      <c r="G1564" s="173"/>
      <c r="H1564" s="183"/>
      <c r="I1564" s="191"/>
      <c r="J1564" s="175"/>
      <c r="K1564" s="178"/>
      <c r="L1564" s="184"/>
      <c r="M1564" s="180"/>
      <c r="N1564" s="181"/>
      <c r="O1564" s="175"/>
      <c r="P1564" s="182"/>
    </row>
    <row r="1565" spans="1:16" s="172" customFormat="1">
      <c r="A1565" s="921"/>
      <c r="B1565" s="924"/>
      <c r="C1565" s="192"/>
      <c r="D1565" s="193"/>
      <c r="E1565" s="194"/>
      <c r="F1565" s="195"/>
      <c r="G1565" s="173"/>
      <c r="H1565" s="177"/>
      <c r="I1565" s="175"/>
      <c r="J1565" s="175"/>
      <c r="K1565" s="178"/>
      <c r="L1565" s="184"/>
      <c r="M1565" s="180"/>
      <c r="N1565" s="196"/>
      <c r="O1565" s="194"/>
      <c r="P1565" s="195"/>
    </row>
    <row r="1566" spans="1:16" s="172" customFormat="1">
      <c r="A1566" s="921"/>
      <c r="B1566" s="924"/>
      <c r="C1566" s="192"/>
      <c r="D1566" s="193"/>
      <c r="E1566" s="194"/>
      <c r="F1566" s="195"/>
      <c r="G1566" s="198"/>
      <c r="H1566" s="183"/>
      <c r="I1566" s="191"/>
      <c r="J1566" s="175"/>
      <c r="K1566" s="178"/>
      <c r="L1566" s="184"/>
      <c r="M1566" s="180"/>
      <c r="N1566" s="196"/>
      <c r="O1566" s="194"/>
      <c r="P1566" s="195"/>
    </row>
    <row r="1567" spans="1:16" s="172" customFormat="1">
      <c r="A1567" s="921"/>
      <c r="B1567" s="924"/>
      <c r="C1567" s="192"/>
      <c r="D1567" s="193"/>
      <c r="E1567" s="194"/>
      <c r="F1567" s="195"/>
      <c r="G1567" s="173"/>
      <c r="H1567" s="199"/>
      <c r="I1567" s="191"/>
      <c r="J1567" s="200"/>
      <c r="K1567" s="197"/>
      <c r="L1567" s="184"/>
      <c r="M1567" s="180"/>
      <c r="N1567" s="196"/>
      <c r="O1567" s="194"/>
      <c r="P1567" s="195"/>
    </row>
    <row r="1568" spans="1:16" s="172" customFormat="1">
      <c r="A1568" s="921"/>
      <c r="B1568" s="924"/>
      <c r="C1568" s="192"/>
      <c r="D1568" s="193"/>
      <c r="E1568" s="194"/>
      <c r="F1568" s="195"/>
      <c r="G1568" s="173"/>
      <c r="H1568" s="201"/>
      <c r="I1568" s="175"/>
      <c r="J1568" s="175"/>
      <c r="K1568" s="178"/>
      <c r="L1568" s="184"/>
      <c r="M1568" s="180"/>
      <c r="N1568" s="196"/>
      <c r="O1568" s="194"/>
      <c r="P1568" s="195"/>
    </row>
    <row r="1569" spans="1:16" s="172" customFormat="1">
      <c r="A1569" s="921"/>
      <c r="B1569" s="924"/>
      <c r="C1569" s="192"/>
      <c r="D1569" s="193"/>
      <c r="E1569" s="194"/>
      <c r="F1569" s="195"/>
      <c r="G1569" s="198"/>
      <c r="H1569" s="183"/>
      <c r="I1569" s="200"/>
      <c r="J1569" s="200"/>
      <c r="K1569" s="197"/>
      <c r="L1569" s="184"/>
      <c r="M1569" s="180"/>
      <c r="N1569" s="196"/>
      <c r="O1569" s="194"/>
      <c r="P1569" s="195"/>
    </row>
    <row r="1570" spans="1:16" s="172" customFormat="1">
      <c r="A1570" s="921"/>
      <c r="B1570" s="924"/>
      <c r="C1570" s="192"/>
      <c r="D1570" s="193"/>
      <c r="E1570" s="194"/>
      <c r="F1570" s="195"/>
      <c r="G1570" s="173"/>
      <c r="H1570" s="183"/>
      <c r="I1570" s="200"/>
      <c r="J1570" s="200"/>
      <c r="K1570" s="197"/>
      <c r="L1570" s="179"/>
      <c r="M1570" s="180"/>
      <c r="N1570" s="196"/>
      <c r="O1570" s="194"/>
      <c r="P1570" s="195"/>
    </row>
    <row r="1571" spans="1:16" s="172" customFormat="1">
      <c r="A1571" s="921"/>
      <c r="B1571" s="924"/>
      <c r="C1571" s="192"/>
      <c r="D1571" s="193"/>
      <c r="E1571" s="194"/>
      <c r="F1571" s="195"/>
      <c r="G1571" s="192"/>
      <c r="H1571" s="201"/>
      <c r="I1571" s="202"/>
      <c r="J1571" s="202"/>
      <c r="K1571" s="203"/>
      <c r="L1571" s="204"/>
      <c r="M1571" s="190"/>
      <c r="N1571" s="196"/>
      <c r="O1571" s="194"/>
      <c r="P1571" s="195"/>
    </row>
    <row r="1572" spans="1:16" s="172" customFormat="1">
      <c r="A1572" s="921"/>
      <c r="B1572" s="924"/>
      <c r="C1572" s="192"/>
      <c r="D1572" s="193"/>
      <c r="E1572" s="194"/>
      <c r="F1572" s="195"/>
      <c r="G1572" s="192"/>
      <c r="H1572" s="201"/>
      <c r="I1572" s="202"/>
      <c r="J1572" s="202"/>
      <c r="K1572" s="203"/>
      <c r="L1572" s="204"/>
      <c r="M1572" s="190"/>
      <c r="N1572" s="196"/>
      <c r="O1572" s="194"/>
      <c r="P1572" s="195"/>
    </row>
    <row r="1573" spans="1:16" s="172" customFormat="1">
      <c r="A1573" s="921"/>
      <c r="B1573" s="924"/>
      <c r="C1573" s="192"/>
      <c r="D1573" s="193"/>
      <c r="E1573" s="194"/>
      <c r="F1573" s="195"/>
      <c r="G1573" s="192"/>
      <c r="H1573" s="201"/>
      <c r="I1573" s="202"/>
      <c r="J1573" s="202"/>
      <c r="K1573" s="203"/>
      <c r="L1573" s="204"/>
      <c r="M1573" s="190"/>
      <c r="N1573" s="196"/>
      <c r="O1573" s="194"/>
      <c r="P1573" s="195"/>
    </row>
    <row r="1574" spans="1:16" s="172" customFormat="1" ht="17.25" thickBot="1">
      <c r="A1574" s="922"/>
      <c r="B1574" s="925"/>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56">
        <f>A1469+1</f>
        <v>46189</v>
      </c>
      <c r="B1575" s="90" t="s">
        <v>162</v>
      </c>
      <c r="C1575" s="926" t="s">
        <v>664</v>
      </c>
      <c r="D1575" s="91" t="s">
        <v>114</v>
      </c>
      <c r="E1575" s="92" t="s">
        <v>137</v>
      </c>
      <c r="F1575" s="93" t="s">
        <v>4176</v>
      </c>
      <c r="G1575" s="90" t="s">
        <v>162</v>
      </c>
      <c r="H1575" s="930" t="s">
        <v>163</v>
      </c>
      <c r="I1575" s="91" t="s">
        <v>114</v>
      </c>
      <c r="J1575" s="92" t="s">
        <v>137</v>
      </c>
      <c r="K1575" s="93" t="s">
        <v>4260</v>
      </c>
      <c r="L1575" s="90" t="s">
        <v>162</v>
      </c>
      <c r="M1575" s="933" t="s">
        <v>163</v>
      </c>
      <c r="N1575" s="91" t="s">
        <v>114</v>
      </c>
      <c r="O1575" s="92" t="s">
        <v>137</v>
      </c>
      <c r="P1575" s="93" t="s">
        <v>4289</v>
      </c>
    </row>
    <row r="1576" spans="1:16" ht="18" customHeight="1">
      <c r="A1576" s="957"/>
      <c r="B1576" s="958" t="s">
        <v>1550</v>
      </c>
      <c r="C1576" s="927"/>
      <c r="D1576" s="94" t="s">
        <v>1490</v>
      </c>
      <c r="E1576" s="95" t="s">
        <v>195</v>
      </c>
      <c r="F1576" s="93" t="s">
        <v>4156</v>
      </c>
      <c r="G1576" s="958" t="s">
        <v>20</v>
      </c>
      <c r="H1576" s="930"/>
      <c r="I1576" s="94" t="s">
        <v>1490</v>
      </c>
      <c r="J1576" s="95" t="s">
        <v>195</v>
      </c>
      <c r="K1576" s="93" t="s">
        <v>4156</v>
      </c>
      <c r="L1576" s="958" t="s">
        <v>1475</v>
      </c>
      <c r="M1576" s="933"/>
      <c r="N1576" s="94" t="s">
        <v>1490</v>
      </c>
      <c r="O1576" s="95" t="s">
        <v>195</v>
      </c>
      <c r="P1576" s="93" t="s">
        <v>4265</v>
      </c>
    </row>
    <row r="1577" spans="1:16" ht="17.25" thickBot="1">
      <c r="A1577" s="957"/>
      <c r="B1577" s="959"/>
      <c r="C1577" s="927"/>
      <c r="D1577" s="94" t="s">
        <v>116</v>
      </c>
      <c r="E1577" s="96" t="s">
        <v>146</v>
      </c>
      <c r="F1577" s="98" t="s">
        <v>4216</v>
      </c>
      <c r="G1577" s="959"/>
      <c r="H1577" s="930"/>
      <c r="I1577" s="94" t="s">
        <v>116</v>
      </c>
      <c r="J1577" s="96" t="s">
        <v>146</v>
      </c>
      <c r="K1577" s="98" t="s">
        <v>4216</v>
      </c>
      <c r="L1577" s="959"/>
      <c r="M1577" s="933"/>
      <c r="N1577" s="94" t="s">
        <v>116</v>
      </c>
      <c r="O1577" s="96" t="s">
        <v>146</v>
      </c>
      <c r="P1577" s="876" t="s">
        <v>4266</v>
      </c>
    </row>
    <row r="1578" spans="1:16" ht="17.25" thickBot="1">
      <c r="A1578" s="957"/>
      <c r="B1578" s="90" t="s">
        <v>167</v>
      </c>
      <c r="C1578" s="927"/>
      <c r="D1578" s="94" t="s">
        <v>165</v>
      </c>
      <c r="E1578" s="96" t="s">
        <v>238</v>
      </c>
      <c r="F1578" s="97" t="s">
        <v>4207</v>
      </c>
      <c r="G1578" s="90" t="s">
        <v>167</v>
      </c>
      <c r="H1578" s="930"/>
      <c r="I1578" s="94" t="s">
        <v>165</v>
      </c>
      <c r="J1578" s="96" t="s">
        <v>238</v>
      </c>
      <c r="K1578" s="97" t="s">
        <v>4249</v>
      </c>
      <c r="L1578" s="90" t="s">
        <v>167</v>
      </c>
      <c r="M1578" s="933"/>
      <c r="N1578" s="94" t="s">
        <v>165</v>
      </c>
      <c r="O1578" s="96" t="s">
        <v>238</v>
      </c>
      <c r="P1578" s="97" t="s">
        <v>4249</v>
      </c>
    </row>
    <row r="1579" spans="1:16">
      <c r="A1579" s="957"/>
      <c r="B1579" s="955" t="s">
        <v>4202</v>
      </c>
      <c r="C1579" s="927"/>
      <c r="D1579" s="94" t="s">
        <v>120</v>
      </c>
      <c r="E1579" s="96" t="s">
        <v>196</v>
      </c>
      <c r="F1579" s="97" t="s">
        <v>4143</v>
      </c>
      <c r="G1579" s="955" t="s">
        <v>1481</v>
      </c>
      <c r="H1579" s="930"/>
      <c r="I1579" s="94" t="s">
        <v>120</v>
      </c>
      <c r="J1579" s="96" t="s">
        <v>196</v>
      </c>
      <c r="K1579" s="97" t="s">
        <v>4143</v>
      </c>
      <c r="L1579" s="955" t="s">
        <v>1065</v>
      </c>
      <c r="M1579" s="933"/>
      <c r="N1579" s="94" t="s">
        <v>120</v>
      </c>
      <c r="O1579" s="96" t="s">
        <v>196</v>
      </c>
      <c r="P1579" s="97" t="s">
        <v>4143</v>
      </c>
    </row>
    <row r="1580" spans="1:16">
      <c r="A1580" s="957"/>
      <c r="B1580" s="948"/>
      <c r="C1580" s="927"/>
      <c r="D1580" s="94" t="s">
        <v>1613</v>
      </c>
      <c r="E1580" s="96" t="s">
        <v>4210</v>
      </c>
      <c r="F1580" s="733" t="s">
        <v>4208</v>
      </c>
      <c r="G1580" s="948"/>
      <c r="H1580" s="930"/>
      <c r="I1580" s="94" t="s">
        <v>1613</v>
      </c>
      <c r="J1580" s="96" t="s">
        <v>4210</v>
      </c>
      <c r="K1580" s="733" t="s">
        <v>4208</v>
      </c>
      <c r="L1580" s="948"/>
      <c r="M1580" s="933"/>
      <c r="N1580" s="94" t="s">
        <v>1613</v>
      </c>
      <c r="O1580" s="96" t="s">
        <v>4210</v>
      </c>
      <c r="P1580" s="733" t="s">
        <v>4208</v>
      </c>
    </row>
    <row r="1581" spans="1:16">
      <c r="A1581" s="957"/>
      <c r="B1581" s="947"/>
      <c r="C1581" s="927"/>
      <c r="D1581" s="94"/>
      <c r="E1581" s="96" t="s">
        <v>4211</v>
      </c>
      <c r="F1581" s="733" t="s">
        <v>4209</v>
      </c>
      <c r="G1581" s="947"/>
      <c r="H1581" s="930"/>
      <c r="I1581" s="94"/>
      <c r="J1581" s="96" t="s">
        <v>4211</v>
      </c>
      <c r="K1581" s="733" t="s">
        <v>4209</v>
      </c>
      <c r="L1581" s="947"/>
      <c r="M1581" s="933"/>
      <c r="N1581" s="94"/>
      <c r="O1581" s="96" t="s">
        <v>4211</v>
      </c>
      <c r="P1581" s="733" t="s">
        <v>4209</v>
      </c>
    </row>
    <row r="1582" spans="1:16">
      <c r="A1582" s="957"/>
      <c r="B1582" s="948"/>
      <c r="C1582" s="927"/>
      <c r="D1582" s="94" t="s">
        <v>1662</v>
      </c>
      <c r="E1582" s="96" t="s">
        <v>1663</v>
      </c>
      <c r="F1582" s="93" t="s">
        <v>4074</v>
      </c>
      <c r="G1582" s="948"/>
      <c r="H1582" s="930"/>
      <c r="I1582" s="94" t="s">
        <v>1662</v>
      </c>
      <c r="J1582" s="96" t="s">
        <v>1663</v>
      </c>
      <c r="K1582" s="93" t="s">
        <v>4074</v>
      </c>
      <c r="L1582" s="948"/>
      <c r="M1582" s="933"/>
      <c r="N1582" s="94" t="s">
        <v>1662</v>
      </c>
      <c r="O1582" s="96" t="s">
        <v>1663</v>
      </c>
      <c r="P1582" s="93" t="s">
        <v>4074</v>
      </c>
    </row>
    <row r="1583" spans="1:16">
      <c r="A1583" s="957"/>
      <c r="B1583" s="947"/>
      <c r="C1583" s="927"/>
      <c r="D1583" s="94"/>
      <c r="E1583" s="96" t="s">
        <v>2800</v>
      </c>
      <c r="F1583" s="99" t="s">
        <v>2688</v>
      </c>
      <c r="G1583" s="947"/>
      <c r="H1583" s="930"/>
      <c r="I1583" s="94"/>
      <c r="J1583" s="96" t="s">
        <v>2800</v>
      </c>
      <c r="K1583" s="99" t="s">
        <v>2688</v>
      </c>
      <c r="L1583" s="947"/>
      <c r="M1583" s="933"/>
      <c r="N1583" s="94"/>
      <c r="O1583" s="96" t="s">
        <v>2800</v>
      </c>
      <c r="P1583" s="99" t="s">
        <v>2688</v>
      </c>
    </row>
    <row r="1584" spans="1:16" ht="17.25" thickBot="1">
      <c r="A1584" s="957"/>
      <c r="B1584" s="948"/>
      <c r="C1584" s="927"/>
      <c r="D1584" s="94"/>
      <c r="E1584" s="96" t="s">
        <v>2802</v>
      </c>
      <c r="F1584" s="102" t="s">
        <v>2690</v>
      </c>
      <c r="G1584" s="948"/>
      <c r="H1584" s="930"/>
      <c r="I1584" s="94"/>
      <c r="J1584" s="96" t="s">
        <v>2802</v>
      </c>
      <c r="K1584" s="733" t="s">
        <v>2690</v>
      </c>
      <c r="L1584" s="948"/>
      <c r="M1584" s="933"/>
      <c r="N1584" s="94"/>
      <c r="O1584" s="96" t="s">
        <v>2802</v>
      </c>
      <c r="P1584" s="733" t="s">
        <v>2690</v>
      </c>
    </row>
    <row r="1585" spans="1:16" ht="17.25" thickBot="1">
      <c r="A1585" s="957"/>
      <c r="B1585" s="100" t="s">
        <v>168</v>
      </c>
      <c r="C1585" s="927"/>
      <c r="D1585" s="94" t="s">
        <v>147</v>
      </c>
      <c r="E1585" s="96" t="s">
        <v>2686</v>
      </c>
      <c r="F1585" s="99" t="s">
        <v>4095</v>
      </c>
      <c r="G1585" s="100" t="s">
        <v>168</v>
      </c>
      <c r="H1585" s="930"/>
      <c r="I1585" s="94" t="s">
        <v>147</v>
      </c>
      <c r="J1585" s="96" t="s">
        <v>2686</v>
      </c>
      <c r="K1585" s="99" t="s">
        <v>4144</v>
      </c>
      <c r="L1585" s="100" t="s">
        <v>168</v>
      </c>
      <c r="M1585" s="933"/>
      <c r="N1585" s="94" t="s">
        <v>147</v>
      </c>
      <c r="O1585" s="96" t="s">
        <v>2686</v>
      </c>
      <c r="P1585" s="99" t="s">
        <v>4275</v>
      </c>
    </row>
    <row r="1586" spans="1:16">
      <c r="A1586" s="957"/>
      <c r="B1586" s="949" t="s">
        <v>4203</v>
      </c>
      <c r="C1586" s="927"/>
      <c r="D1586" s="94"/>
      <c r="E1586" s="96" t="s">
        <v>2687</v>
      </c>
      <c r="F1586" s="99" t="s">
        <v>4212</v>
      </c>
      <c r="G1586" s="949" t="s">
        <v>4235</v>
      </c>
      <c r="H1586" s="930"/>
      <c r="I1586" s="94"/>
      <c r="J1586" s="96" t="s">
        <v>2687</v>
      </c>
      <c r="K1586" s="99" t="s">
        <v>4242</v>
      </c>
      <c r="L1586" s="949" t="s">
        <v>4284</v>
      </c>
      <c r="M1586" s="933"/>
      <c r="N1586" s="94"/>
      <c r="O1586" s="96" t="s">
        <v>2687</v>
      </c>
      <c r="P1586" s="99" t="s">
        <v>4280</v>
      </c>
    </row>
    <row r="1587" spans="1:16">
      <c r="A1587" s="957"/>
      <c r="B1587" s="950"/>
      <c r="C1587" s="927"/>
      <c r="D1587" s="94"/>
      <c r="E1587" s="96" t="s">
        <v>2689</v>
      </c>
      <c r="F1587" s="99" t="s">
        <v>4168</v>
      </c>
      <c r="G1587" s="950"/>
      <c r="H1587" s="930"/>
      <c r="I1587" s="94"/>
      <c r="J1587" s="96" t="s">
        <v>2689</v>
      </c>
      <c r="K1587" s="99" t="s">
        <v>4241</v>
      </c>
      <c r="L1587" s="950"/>
      <c r="M1587" s="933"/>
      <c r="N1587" s="94"/>
      <c r="O1587" s="96" t="s">
        <v>2689</v>
      </c>
      <c r="P1587" s="99" t="s">
        <v>4274</v>
      </c>
    </row>
    <row r="1588" spans="1:16" ht="17.25" thickBot="1">
      <c r="A1588" s="957"/>
      <c r="B1588" s="951"/>
      <c r="C1588" s="927"/>
      <c r="D1588" s="94"/>
      <c r="E1588" s="96" t="s">
        <v>2851</v>
      </c>
      <c r="F1588" s="99" t="s">
        <v>4213</v>
      </c>
      <c r="G1588" s="951"/>
      <c r="H1588" s="930"/>
      <c r="I1588" s="94"/>
      <c r="J1588" s="96" t="s">
        <v>2851</v>
      </c>
      <c r="K1588" s="99" t="s">
        <v>3834</v>
      </c>
      <c r="L1588" s="951"/>
      <c r="M1588" s="933"/>
      <c r="N1588" s="94"/>
      <c r="O1588" s="96" t="s">
        <v>2851</v>
      </c>
      <c r="P1588" s="99" t="s">
        <v>4269</v>
      </c>
    </row>
    <row r="1589" spans="1:16" ht="17.25" thickBot="1">
      <c r="A1589" s="957"/>
      <c r="B1589" s="100" t="s">
        <v>123</v>
      </c>
      <c r="C1589" s="927"/>
      <c r="D1589" s="94"/>
      <c r="E1589" s="96" t="s">
        <v>3296</v>
      </c>
      <c r="F1589" s="97" t="s">
        <v>4214</v>
      </c>
      <c r="G1589" s="100" t="s">
        <v>123</v>
      </c>
      <c r="H1589" s="930"/>
      <c r="I1589" s="94"/>
      <c r="J1589" s="96" t="s">
        <v>3296</v>
      </c>
      <c r="K1589" s="97" t="s">
        <v>4243</v>
      </c>
      <c r="L1589" s="100" t="s">
        <v>123</v>
      </c>
      <c r="M1589" s="933"/>
      <c r="N1589" s="94"/>
      <c r="O1589" s="96" t="s">
        <v>3296</v>
      </c>
      <c r="P1589" s="97" t="s">
        <v>4268</v>
      </c>
    </row>
    <row r="1590" spans="1:16">
      <c r="A1590" s="957"/>
      <c r="B1590" s="962" t="s">
        <v>4204</v>
      </c>
      <c r="C1590" s="927"/>
      <c r="D1590" s="94" t="s">
        <v>2698</v>
      </c>
      <c r="E1590" s="96" t="s">
        <v>2891</v>
      </c>
      <c r="F1590" s="97" t="s">
        <v>2700</v>
      </c>
      <c r="G1590" s="962" t="s">
        <v>4236</v>
      </c>
      <c r="H1590" s="930"/>
      <c r="I1590" s="94" t="s">
        <v>2698</v>
      </c>
      <c r="J1590" s="96" t="s">
        <v>2891</v>
      </c>
      <c r="K1590" s="97" t="s">
        <v>2700</v>
      </c>
      <c r="L1590" s="962" t="s">
        <v>4285</v>
      </c>
      <c r="M1590" s="933"/>
      <c r="N1590" s="94" t="s">
        <v>2698</v>
      </c>
      <c r="O1590" s="96" t="s">
        <v>2891</v>
      </c>
      <c r="P1590" s="97" t="s">
        <v>2700</v>
      </c>
    </row>
    <row r="1591" spans="1:16" ht="33">
      <c r="A1591" s="957"/>
      <c r="B1591" s="963"/>
      <c r="C1591" s="927"/>
      <c r="D1591" s="94" t="s">
        <v>4215</v>
      </c>
      <c r="E1591" s="96" t="s">
        <v>2699</v>
      </c>
      <c r="F1591" s="97" t="s">
        <v>4225</v>
      </c>
      <c r="G1591" s="963"/>
      <c r="H1591" s="930"/>
      <c r="I1591" s="94" t="s">
        <v>3136</v>
      </c>
      <c r="J1591" s="96" t="s">
        <v>4244</v>
      </c>
      <c r="K1591" s="97" t="s">
        <v>4248</v>
      </c>
      <c r="L1591" s="963"/>
      <c r="M1591" s="933"/>
      <c r="N1591" s="94"/>
      <c r="O1591" s="96" t="s">
        <v>4288</v>
      </c>
      <c r="P1591" s="112" t="s">
        <v>4287</v>
      </c>
    </row>
    <row r="1592" spans="1:16" ht="17.25" thickBot="1">
      <c r="A1592" s="957"/>
      <c r="B1592" s="964"/>
      <c r="C1592" s="927"/>
      <c r="D1592" s="94" t="s">
        <v>1887</v>
      </c>
      <c r="E1592" s="96" t="s">
        <v>2894</v>
      </c>
      <c r="F1592" s="97" t="s">
        <v>4226</v>
      </c>
      <c r="G1592" s="964"/>
      <c r="H1592" s="930"/>
      <c r="I1592" s="94"/>
      <c r="J1592" s="96" t="s">
        <v>4246</v>
      </c>
      <c r="K1592" s="97" t="s">
        <v>4247</v>
      </c>
      <c r="L1592" s="964"/>
      <c r="M1592" s="933"/>
      <c r="N1592" s="94" t="s">
        <v>3136</v>
      </c>
      <c r="O1592" s="96" t="s">
        <v>4244</v>
      </c>
      <c r="P1592" s="97" t="s">
        <v>4248</v>
      </c>
    </row>
    <row r="1593" spans="1:16" ht="33">
      <c r="A1593" s="957"/>
      <c r="B1593" s="945" t="s">
        <v>124</v>
      </c>
      <c r="C1593" s="927"/>
      <c r="D1593" s="94"/>
      <c r="E1593" s="96" t="s">
        <v>4224</v>
      </c>
      <c r="F1593" s="97" t="s">
        <v>4227</v>
      </c>
      <c r="G1593" s="945" t="s">
        <v>124</v>
      </c>
      <c r="H1593" s="930"/>
      <c r="I1593" s="94" t="s">
        <v>1887</v>
      </c>
      <c r="J1593" s="96" t="s">
        <v>2894</v>
      </c>
      <c r="K1593" s="97" t="s">
        <v>4254</v>
      </c>
      <c r="L1593" s="945" t="s">
        <v>124</v>
      </c>
      <c r="M1593" s="933"/>
      <c r="N1593" s="94"/>
      <c r="O1593" s="96" t="s">
        <v>4246</v>
      </c>
      <c r="P1593" s="97" t="s">
        <v>4247</v>
      </c>
    </row>
    <row r="1594" spans="1:16" ht="33.75" thickBot="1">
      <c r="A1594" s="957"/>
      <c r="B1594" s="946"/>
      <c r="C1594" s="927"/>
      <c r="D1594" s="94"/>
      <c r="E1594" s="96"/>
      <c r="F1594" s="97"/>
      <c r="G1594" s="946"/>
      <c r="H1594" s="930"/>
      <c r="I1594" s="94"/>
      <c r="J1594" s="96" t="s">
        <v>4224</v>
      </c>
      <c r="K1594" s="97" t="s">
        <v>4259</v>
      </c>
      <c r="L1594" s="946"/>
      <c r="M1594" s="933"/>
      <c r="N1594" s="94" t="s">
        <v>1887</v>
      </c>
      <c r="O1594" s="96" t="s">
        <v>2894</v>
      </c>
      <c r="P1594" s="97" t="s">
        <v>4254</v>
      </c>
    </row>
    <row r="1595" spans="1:16" ht="33.75" thickTop="1">
      <c r="A1595" s="957"/>
      <c r="B1595" s="960" t="s">
        <v>125</v>
      </c>
      <c r="C1595" s="927"/>
      <c r="D1595" s="94"/>
      <c r="E1595" s="96"/>
      <c r="F1595" s="93"/>
      <c r="G1595" s="960" t="s">
        <v>125</v>
      </c>
      <c r="H1595" s="930"/>
      <c r="I1595" s="94"/>
      <c r="J1595" s="96"/>
      <c r="K1595" s="93"/>
      <c r="L1595" s="960" t="s">
        <v>125</v>
      </c>
      <c r="M1595" s="933"/>
      <c r="N1595" s="94" t="s">
        <v>4277</v>
      </c>
      <c r="O1595" s="96" t="s">
        <v>4278</v>
      </c>
      <c r="P1595" s="97" t="s">
        <v>4279</v>
      </c>
    </row>
    <row r="1596" spans="1:16" ht="17.25" thickBot="1">
      <c r="A1596" s="957"/>
      <c r="B1596" s="943"/>
      <c r="C1596" s="927"/>
      <c r="D1596" s="94"/>
      <c r="E1596" s="96"/>
      <c r="F1596" s="93"/>
      <c r="G1596" s="943"/>
      <c r="H1596" s="930"/>
      <c r="I1596" s="94"/>
      <c r="J1596" s="96"/>
      <c r="K1596" s="93"/>
      <c r="L1596" s="943"/>
      <c r="M1596" s="933"/>
      <c r="N1596" s="94"/>
      <c r="O1596" s="96"/>
      <c r="P1596" s="101"/>
    </row>
    <row r="1597" spans="1:16">
      <c r="A1597" s="957"/>
      <c r="B1597" s="953">
        <v>4</v>
      </c>
      <c r="C1597" s="927"/>
      <c r="D1597" s="94"/>
      <c r="E1597" s="96"/>
      <c r="F1597" s="97"/>
      <c r="G1597" s="953">
        <v>4</v>
      </c>
      <c r="H1597" s="930"/>
      <c r="I1597" s="94"/>
      <c r="J1597" s="96"/>
      <c r="K1597" s="97"/>
      <c r="L1597" s="953">
        <v>3</v>
      </c>
      <c r="M1597" s="933"/>
      <c r="N1597" s="94"/>
      <c r="O1597" s="96"/>
      <c r="P1597" s="103"/>
    </row>
    <row r="1598" spans="1:16" ht="17.25" thickBot="1">
      <c r="A1598" s="957"/>
      <c r="B1598" s="961"/>
      <c r="C1598" s="927"/>
      <c r="D1598" s="94"/>
      <c r="E1598" s="96"/>
      <c r="F1598" s="97"/>
      <c r="G1598" s="961"/>
      <c r="H1598" s="930"/>
      <c r="I1598" s="94"/>
      <c r="J1598" s="96"/>
      <c r="K1598" s="97"/>
      <c r="L1598" s="961"/>
      <c r="M1598" s="933"/>
      <c r="N1598" s="94"/>
      <c r="O1598" s="96"/>
      <c r="P1598" s="104"/>
    </row>
    <row r="1599" spans="1:16">
      <c r="A1599" s="957"/>
      <c r="B1599" s="942" t="s">
        <v>126</v>
      </c>
      <c r="C1599" s="927"/>
      <c r="D1599" s="94"/>
      <c r="E1599" s="96"/>
      <c r="F1599" s="93"/>
      <c r="G1599" s="942" t="s">
        <v>126</v>
      </c>
      <c r="H1599" s="930"/>
      <c r="I1599" s="94"/>
      <c r="J1599" s="96"/>
      <c r="K1599" s="93"/>
      <c r="L1599" s="942" t="s">
        <v>126</v>
      </c>
      <c r="M1599" s="933"/>
      <c r="N1599" s="94"/>
      <c r="O1599" s="96"/>
      <c r="P1599" s="99"/>
    </row>
    <row r="1600" spans="1:16" ht="17.25" thickBot="1">
      <c r="A1600" s="957"/>
      <c r="B1600" s="943"/>
      <c r="C1600" s="927"/>
      <c r="D1600" s="94"/>
      <c r="E1600" s="96"/>
      <c r="F1600" s="101"/>
      <c r="G1600" s="943"/>
      <c r="H1600" s="930"/>
      <c r="I1600" s="94"/>
      <c r="J1600" s="96"/>
      <c r="K1600" s="101"/>
      <c r="L1600" s="943"/>
      <c r="M1600" s="933"/>
      <c r="N1600" s="94"/>
      <c r="O1600" s="96"/>
      <c r="P1600" s="104"/>
    </row>
    <row r="1601" spans="1:16">
      <c r="A1601" s="957"/>
      <c r="B1601" s="953">
        <v>4</v>
      </c>
      <c r="C1601" s="927"/>
      <c r="D1601" s="94"/>
      <c r="E1601" s="96"/>
      <c r="F1601" s="102"/>
      <c r="G1601" s="953">
        <v>4</v>
      </c>
      <c r="H1601" s="930"/>
      <c r="I1601" s="94"/>
      <c r="J1601" s="96"/>
      <c r="K1601" s="103"/>
      <c r="L1601" s="953">
        <v>3</v>
      </c>
      <c r="M1601" s="933"/>
      <c r="N1601" s="94"/>
      <c r="O1601" s="96"/>
      <c r="P1601" s="93"/>
    </row>
    <row r="1602" spans="1:16" ht="17.25" thickBot="1">
      <c r="A1602" s="957"/>
      <c r="B1602" s="954"/>
      <c r="C1602" s="927"/>
      <c r="D1602" s="94"/>
      <c r="E1602" s="96"/>
      <c r="F1602" s="99"/>
      <c r="G1602" s="954"/>
      <c r="H1602" s="930"/>
      <c r="I1602" s="94"/>
      <c r="J1602" s="96"/>
      <c r="K1602" s="104"/>
      <c r="L1602" s="954"/>
      <c r="M1602" s="933"/>
      <c r="N1602" s="94"/>
      <c r="O1602" s="96"/>
      <c r="P1602" s="97"/>
    </row>
    <row r="1603" spans="1:16">
      <c r="A1603" s="957"/>
      <c r="B1603" s="952" t="s">
        <v>127</v>
      </c>
      <c r="C1603" s="927"/>
      <c r="D1603" s="94"/>
      <c r="E1603" s="96"/>
      <c r="F1603" s="103"/>
      <c r="G1603" s="952" t="s">
        <v>127</v>
      </c>
      <c r="H1603" s="930"/>
      <c r="I1603" s="94"/>
      <c r="J1603" s="96"/>
      <c r="K1603" s="104"/>
      <c r="L1603" s="952" t="s">
        <v>127</v>
      </c>
      <c r="M1603" s="933"/>
      <c r="N1603" s="94"/>
      <c r="O1603" s="114"/>
      <c r="P1603" s="97"/>
    </row>
    <row r="1604" spans="1:16" ht="17.25" thickBot="1">
      <c r="A1604" s="957"/>
      <c r="B1604" s="943"/>
      <c r="C1604" s="927"/>
      <c r="D1604" s="94"/>
      <c r="E1604" s="96"/>
      <c r="F1604" s="104"/>
      <c r="G1604" s="943"/>
      <c r="H1604" s="930"/>
      <c r="I1604" s="94"/>
      <c r="J1604" s="96"/>
      <c r="K1604" s="99"/>
      <c r="L1604" s="943"/>
      <c r="M1604" s="933"/>
      <c r="N1604" s="113"/>
      <c r="O1604" s="96"/>
      <c r="P1604" s="112"/>
    </row>
    <row r="1605" spans="1:16">
      <c r="A1605" s="957"/>
      <c r="B1605" s="953">
        <v>24</v>
      </c>
      <c r="C1605" s="927"/>
      <c r="D1605" s="94"/>
      <c r="E1605" s="96"/>
      <c r="F1605" s="104"/>
      <c r="G1605" s="953" t="s">
        <v>4237</v>
      </c>
      <c r="H1605" s="930"/>
      <c r="I1605" s="94"/>
      <c r="J1605" s="96"/>
      <c r="K1605" s="104"/>
      <c r="L1605" s="953">
        <v>10</v>
      </c>
      <c r="M1605" s="933"/>
      <c r="N1605" s="113"/>
      <c r="O1605" s="114"/>
      <c r="P1605" s="97"/>
    </row>
    <row r="1606" spans="1:16" ht="17.25" thickBot="1">
      <c r="A1606" s="957"/>
      <c r="B1606" s="954"/>
      <c r="C1606" s="927"/>
      <c r="D1606" s="94"/>
      <c r="E1606" s="96"/>
      <c r="F1606" s="99"/>
      <c r="G1606" s="954"/>
      <c r="H1606" s="930"/>
      <c r="I1606" s="94"/>
      <c r="J1606" s="96"/>
      <c r="K1606" s="93"/>
      <c r="L1606" s="954"/>
      <c r="M1606" s="933"/>
      <c r="N1606" s="94"/>
      <c r="O1606" s="114"/>
      <c r="P1606" s="104"/>
    </row>
    <row r="1607" spans="1:16">
      <c r="A1607" s="957"/>
      <c r="B1607" s="952" t="s">
        <v>128</v>
      </c>
      <c r="C1607" s="927"/>
      <c r="D1607" s="94"/>
      <c r="E1607" s="96"/>
      <c r="F1607" s="104"/>
      <c r="G1607" s="952" t="s">
        <v>128</v>
      </c>
      <c r="H1607" s="930"/>
      <c r="I1607" s="94"/>
      <c r="J1607" s="96"/>
      <c r="K1607" s="97"/>
      <c r="L1607" s="952" t="s">
        <v>128</v>
      </c>
      <c r="M1607" s="933"/>
      <c r="N1607" s="94"/>
      <c r="O1607" s="96"/>
      <c r="P1607" s="97"/>
    </row>
    <row r="1608" spans="1:16" ht="17.25" thickBot="1">
      <c r="A1608" s="957"/>
      <c r="B1608" s="943"/>
      <c r="C1608" s="927"/>
      <c r="D1608" s="94"/>
      <c r="E1608" s="96"/>
      <c r="F1608" s="93"/>
      <c r="G1608" s="943"/>
      <c r="H1608" s="930"/>
      <c r="I1608" s="94"/>
      <c r="J1608" s="114"/>
      <c r="K1608" s="97"/>
      <c r="L1608" s="943"/>
      <c r="M1608" s="933"/>
      <c r="N1608" s="113"/>
      <c r="O1608" s="114"/>
      <c r="P1608" s="97"/>
    </row>
    <row r="1609" spans="1:16">
      <c r="A1609" s="957"/>
      <c r="B1609" s="953">
        <v>23</v>
      </c>
      <c r="C1609" s="927"/>
      <c r="D1609" s="94"/>
      <c r="E1609" s="96"/>
      <c r="F1609" s="97"/>
      <c r="G1609" s="953" t="s">
        <v>4238</v>
      </c>
      <c r="H1609" s="930"/>
      <c r="I1609" s="94"/>
      <c r="J1609" s="96"/>
      <c r="K1609" s="97"/>
      <c r="L1609" s="953">
        <v>10</v>
      </c>
      <c r="M1609" s="933"/>
      <c r="N1609" s="113"/>
      <c r="O1609" s="114"/>
      <c r="P1609" s="97"/>
    </row>
    <row r="1610" spans="1:16" ht="17.25" thickBot="1">
      <c r="A1610" s="957"/>
      <c r="B1610" s="954"/>
      <c r="C1610" s="927"/>
      <c r="D1610" s="94"/>
      <c r="E1610" s="96"/>
      <c r="F1610" s="93"/>
      <c r="G1610" s="954"/>
      <c r="H1610" s="930"/>
      <c r="I1610" s="94"/>
      <c r="J1610" s="114"/>
      <c r="K1610" s="97"/>
      <c r="L1610" s="954"/>
      <c r="M1610" s="933"/>
      <c r="N1610" s="94"/>
      <c r="O1610" s="114"/>
      <c r="P1610" s="97"/>
    </row>
    <row r="1611" spans="1:16">
      <c r="A1611" s="957"/>
      <c r="B1611" s="942" t="s">
        <v>129</v>
      </c>
      <c r="C1611" s="927"/>
      <c r="D1611" s="94"/>
      <c r="E1611" s="96"/>
      <c r="F1611" s="93"/>
      <c r="G1611" s="942" t="s">
        <v>129</v>
      </c>
      <c r="H1611" s="930"/>
      <c r="I1611" s="94"/>
      <c r="J1611" s="114"/>
      <c r="K1611" s="97"/>
      <c r="L1611" s="942" t="s">
        <v>129</v>
      </c>
      <c r="M1611" s="933"/>
      <c r="N1611" s="113"/>
      <c r="O1611" s="114"/>
      <c r="P1611" s="97"/>
    </row>
    <row r="1612" spans="1:16" ht="17.25" thickBot="1">
      <c r="A1612" s="957"/>
      <c r="B1612" s="943"/>
      <c r="C1612" s="927"/>
      <c r="D1612" s="94"/>
      <c r="E1612" s="96"/>
      <c r="F1612" s="93"/>
      <c r="G1612" s="943"/>
      <c r="H1612" s="930"/>
      <c r="I1612" s="94"/>
      <c r="J1612" s="114"/>
      <c r="K1612" s="97"/>
      <c r="L1612" s="943"/>
      <c r="M1612" s="933"/>
      <c r="N1612" s="94"/>
      <c r="O1612" s="114"/>
      <c r="P1612" s="97"/>
    </row>
    <row r="1613" spans="1:16">
      <c r="A1613" s="957"/>
      <c r="B1613" s="106" t="s">
        <v>4205</v>
      </c>
      <c r="C1613" s="927"/>
      <c r="D1613" s="94"/>
      <c r="E1613" s="96"/>
      <c r="F1613" s="97"/>
      <c r="G1613" s="106" t="s">
        <v>4239</v>
      </c>
      <c r="H1613" s="930"/>
      <c r="I1613" s="94"/>
      <c r="J1613" s="96"/>
      <c r="K1613" s="112"/>
      <c r="L1613" s="106" t="s">
        <v>4143</v>
      </c>
      <c r="M1613" s="933"/>
      <c r="N1613" s="113"/>
      <c r="O1613" s="96"/>
      <c r="P1613" s="112"/>
    </row>
    <row r="1614" spans="1:16">
      <c r="A1614" s="957"/>
      <c r="B1614" s="107" t="s">
        <v>4206</v>
      </c>
      <c r="C1614" s="927"/>
      <c r="D1614" s="94"/>
      <c r="E1614" s="96"/>
      <c r="F1614" s="93"/>
      <c r="G1614" s="107" t="s">
        <v>4240</v>
      </c>
      <c r="H1614" s="930"/>
      <c r="I1614" s="94"/>
      <c r="J1614" s="96"/>
      <c r="K1614" s="97"/>
      <c r="L1614" s="107"/>
      <c r="M1614" s="933"/>
      <c r="N1614" s="113"/>
      <c r="O1614" s="114"/>
      <c r="P1614" s="97"/>
    </row>
    <row r="1615" spans="1:16">
      <c r="A1615" s="957"/>
      <c r="B1615" s="109"/>
      <c r="C1615" s="927"/>
      <c r="D1615" s="94"/>
      <c r="E1615" s="96"/>
      <c r="F1615" s="93"/>
      <c r="G1615" s="109"/>
      <c r="H1615" s="930"/>
      <c r="I1615" s="113"/>
      <c r="J1615" s="114"/>
      <c r="K1615" s="97"/>
      <c r="L1615" s="109"/>
      <c r="M1615" s="933"/>
      <c r="N1615" s="113"/>
      <c r="O1615" s="114"/>
      <c r="P1615" s="104"/>
    </row>
    <row r="1616" spans="1:16">
      <c r="A1616" s="957"/>
      <c r="B1616" s="110"/>
      <c r="C1616" s="927"/>
      <c r="D1616" s="94"/>
      <c r="E1616" s="96"/>
      <c r="F1616" s="93"/>
      <c r="G1616" s="110"/>
      <c r="H1616" s="930"/>
      <c r="I1616" s="113"/>
      <c r="J1616" s="114"/>
      <c r="K1616" s="104"/>
      <c r="L1616" s="110"/>
      <c r="M1616" s="933"/>
      <c r="N1616" s="111"/>
      <c r="O1616" s="96"/>
      <c r="P1616" s="97"/>
    </row>
    <row r="1617" spans="1:16">
      <c r="A1617" s="957"/>
      <c r="B1617" s="109"/>
      <c r="C1617" s="927"/>
      <c r="D1617" s="111"/>
      <c r="E1617" s="96"/>
      <c r="F1617" s="97"/>
      <c r="G1617" s="109"/>
      <c r="H1617" s="930"/>
      <c r="I1617" s="111"/>
      <c r="J1617" s="96"/>
      <c r="K1617" s="112"/>
      <c r="L1617" s="109"/>
      <c r="M1617" s="933"/>
      <c r="N1617" s="94"/>
      <c r="O1617" s="96"/>
      <c r="P1617" s="112"/>
    </row>
    <row r="1618" spans="1:16">
      <c r="A1618" s="957"/>
      <c r="B1618" s="110"/>
      <c r="C1618" s="927"/>
      <c r="D1618" s="94"/>
      <c r="E1618" s="96"/>
      <c r="F1618" s="108"/>
      <c r="G1618" s="110"/>
      <c r="H1618" s="930"/>
      <c r="I1618" s="94"/>
      <c r="J1618" s="96"/>
      <c r="K1618" s="97"/>
      <c r="L1618" s="110"/>
      <c r="M1618" s="933"/>
      <c r="N1618" s="113"/>
      <c r="O1618" s="114"/>
      <c r="P1618" s="97"/>
    </row>
    <row r="1619" spans="1:16">
      <c r="A1619" s="957"/>
      <c r="B1619" s="109"/>
      <c r="C1619" s="927"/>
      <c r="D1619" s="94"/>
      <c r="E1619" s="96"/>
      <c r="F1619" s="97"/>
      <c r="G1619" s="109"/>
      <c r="H1619" s="930"/>
      <c r="I1619" s="113"/>
      <c r="J1619" s="114"/>
      <c r="K1619" s="97"/>
      <c r="L1619" s="109"/>
      <c r="M1619" s="933"/>
      <c r="N1619" s="113"/>
      <c r="O1619" s="114"/>
      <c r="P1619" s="97"/>
    </row>
    <row r="1620" spans="1:16" ht="17.25" thickBot="1">
      <c r="A1620" s="957"/>
      <c r="B1620" s="110"/>
      <c r="C1620" s="940"/>
      <c r="D1620" s="115"/>
      <c r="E1620" s="116"/>
      <c r="F1620" s="117"/>
      <c r="G1620" s="110"/>
      <c r="H1620" s="930"/>
      <c r="I1620" s="115"/>
      <c r="J1620" s="116"/>
      <c r="K1620" s="117"/>
      <c r="L1620" s="110"/>
      <c r="M1620" s="933"/>
      <c r="N1620" s="115"/>
      <c r="O1620" s="116"/>
      <c r="P1620" s="117"/>
    </row>
    <row r="1621" spans="1:16">
      <c r="A1621" s="944" t="str">
        <f>TEXT(A1575,"AAAA")</f>
        <v>星期二</v>
      </c>
      <c r="B1621" s="109"/>
      <c r="C1621" s="926" t="s">
        <v>665</v>
      </c>
      <c r="D1621" s="118"/>
      <c r="E1621" s="119" t="s">
        <v>137</v>
      </c>
      <c r="F1621" s="97" t="s">
        <v>4166</v>
      </c>
      <c r="G1621" s="109"/>
      <c r="H1621" s="929" t="s">
        <v>130</v>
      </c>
      <c r="I1621" s="118"/>
      <c r="J1621" s="119" t="s">
        <v>137</v>
      </c>
      <c r="K1621" s="97" t="s">
        <v>3731</v>
      </c>
      <c r="L1621" s="109"/>
      <c r="M1621" s="932" t="s">
        <v>130</v>
      </c>
      <c r="N1621" s="118"/>
      <c r="O1621" s="119" t="s">
        <v>137</v>
      </c>
      <c r="P1621" s="97" t="s">
        <v>4270</v>
      </c>
    </row>
    <row r="1622" spans="1:16">
      <c r="A1622" s="944"/>
      <c r="B1622" s="110"/>
      <c r="C1622" s="927"/>
      <c r="D1622" s="94"/>
      <c r="E1622" s="96" t="s">
        <v>195</v>
      </c>
      <c r="F1622" s="97" t="s">
        <v>4217</v>
      </c>
      <c r="G1622" s="110"/>
      <c r="H1622" s="930"/>
      <c r="I1622" s="94"/>
      <c r="J1622" s="96" t="s">
        <v>195</v>
      </c>
      <c r="K1622" s="97" t="s">
        <v>3733</v>
      </c>
      <c r="L1622" s="110"/>
      <c r="M1622" s="933"/>
      <c r="N1622" s="94"/>
      <c r="O1622" s="96" t="s">
        <v>195</v>
      </c>
      <c r="P1622" s="97" t="s">
        <v>4271</v>
      </c>
    </row>
    <row r="1623" spans="1:16">
      <c r="A1623" s="944"/>
      <c r="B1623" s="109"/>
      <c r="C1623" s="927"/>
      <c r="D1623" s="94"/>
      <c r="E1623" s="96" t="s">
        <v>146</v>
      </c>
      <c r="F1623" s="97" t="s">
        <v>4218</v>
      </c>
      <c r="G1623" s="109"/>
      <c r="H1623" s="930"/>
      <c r="I1623" s="94"/>
      <c r="J1623" s="96" t="s">
        <v>146</v>
      </c>
      <c r="K1623" s="97" t="s">
        <v>4251</v>
      </c>
      <c r="L1623" s="109"/>
      <c r="M1623" s="933"/>
      <c r="N1623" s="94"/>
      <c r="O1623" s="96" t="s">
        <v>146</v>
      </c>
      <c r="P1623" s="97" t="s">
        <v>4286</v>
      </c>
    </row>
    <row r="1624" spans="1:16">
      <c r="A1624" s="944"/>
      <c r="B1624" s="110"/>
      <c r="C1624" s="927"/>
      <c r="D1624" s="94"/>
      <c r="E1624" s="96" t="s">
        <v>238</v>
      </c>
      <c r="F1624" s="97" t="s">
        <v>4219</v>
      </c>
      <c r="G1624" s="110"/>
      <c r="H1624" s="930"/>
      <c r="I1624" s="94"/>
      <c r="J1624" s="96" t="s">
        <v>238</v>
      </c>
      <c r="K1624" s="97" t="s">
        <v>4250</v>
      </c>
      <c r="L1624" s="110"/>
      <c r="M1624" s="933"/>
      <c r="N1624" s="94"/>
      <c r="O1624" s="96" t="s">
        <v>238</v>
      </c>
      <c r="P1624" s="97" t="s">
        <v>4272</v>
      </c>
    </row>
    <row r="1625" spans="1:16">
      <c r="A1625" s="944"/>
      <c r="B1625" s="109"/>
      <c r="C1625" s="927"/>
      <c r="D1625" s="94"/>
      <c r="E1625" s="96" t="s">
        <v>196</v>
      </c>
      <c r="F1625" s="97" t="s">
        <v>4220</v>
      </c>
      <c r="G1625" s="109"/>
      <c r="H1625" s="930"/>
      <c r="I1625" s="94"/>
      <c r="J1625" s="96" t="s">
        <v>196</v>
      </c>
      <c r="K1625" s="97" t="s">
        <v>3728</v>
      </c>
      <c r="L1625" s="109"/>
      <c r="M1625" s="933"/>
      <c r="N1625" s="94"/>
      <c r="O1625" s="96" t="s">
        <v>196</v>
      </c>
      <c r="P1625" s="97" t="s">
        <v>4164</v>
      </c>
    </row>
    <row r="1626" spans="1:16">
      <c r="A1626" s="944"/>
      <c r="B1626" s="110"/>
      <c r="C1626" s="927"/>
      <c r="D1626" s="94"/>
      <c r="E1626" s="96" t="s">
        <v>1567</v>
      </c>
      <c r="F1626" s="97" t="s">
        <v>3890</v>
      </c>
      <c r="G1626" s="110"/>
      <c r="H1626" s="930"/>
      <c r="I1626" s="94"/>
      <c r="J1626" s="96" t="s">
        <v>1567</v>
      </c>
      <c r="K1626" s="97" t="s">
        <v>3890</v>
      </c>
      <c r="L1626" s="110"/>
      <c r="M1626" s="933"/>
      <c r="N1626" s="94"/>
      <c r="O1626" s="96" t="s">
        <v>1567</v>
      </c>
      <c r="P1626" s="97" t="s">
        <v>3890</v>
      </c>
    </row>
    <row r="1627" spans="1:16">
      <c r="A1627" s="944"/>
      <c r="B1627" s="109"/>
      <c r="C1627" s="927"/>
      <c r="D1627" s="94"/>
      <c r="E1627" s="96" t="s">
        <v>2685</v>
      </c>
      <c r="F1627" s="97" t="s">
        <v>2761</v>
      </c>
      <c r="G1627" s="109"/>
      <c r="H1627" s="930"/>
      <c r="I1627" s="94"/>
      <c r="J1627" s="96" t="s">
        <v>2685</v>
      </c>
      <c r="K1627" s="97" t="s">
        <v>2761</v>
      </c>
      <c r="L1627" s="109"/>
      <c r="M1627" s="933"/>
      <c r="N1627" s="94"/>
      <c r="O1627" s="96" t="s">
        <v>2685</v>
      </c>
      <c r="P1627" s="97" t="s">
        <v>2761</v>
      </c>
    </row>
    <row r="1628" spans="1:16">
      <c r="A1628" s="944"/>
      <c r="B1628" s="110"/>
      <c r="C1628" s="927"/>
      <c r="D1628" s="94"/>
      <c r="E1628" s="96"/>
      <c r="F1628" s="97"/>
      <c r="G1628" s="110"/>
      <c r="H1628" s="930"/>
      <c r="I1628" s="94"/>
      <c r="J1628" s="96"/>
      <c r="K1628" s="97"/>
      <c r="L1628" s="110"/>
      <c r="M1628" s="933"/>
      <c r="N1628" s="94"/>
      <c r="O1628" s="96"/>
      <c r="P1628" s="97"/>
    </row>
    <row r="1629" spans="1:16">
      <c r="A1629" s="944"/>
      <c r="B1629" s="107"/>
      <c r="C1629" s="927"/>
      <c r="D1629" s="113"/>
      <c r="E1629" s="114"/>
      <c r="F1629" s="97"/>
      <c r="G1629" s="107"/>
      <c r="H1629" s="930"/>
      <c r="I1629" s="113"/>
      <c r="J1629" s="114"/>
      <c r="K1629" s="97"/>
      <c r="L1629" s="107"/>
      <c r="M1629" s="933"/>
      <c r="N1629" s="113"/>
      <c r="O1629" s="114"/>
      <c r="P1629" s="97"/>
    </row>
    <row r="1630" spans="1:16" ht="17.25" thickBot="1">
      <c r="A1630" s="944"/>
      <c r="B1630" s="107"/>
      <c r="C1630" s="940"/>
      <c r="D1630" s="122" t="s">
        <v>132</v>
      </c>
      <c r="E1630" s="123" t="s">
        <v>133</v>
      </c>
      <c r="F1630" s="97"/>
      <c r="G1630" s="107"/>
      <c r="H1630" s="941"/>
      <c r="I1630" s="122" t="s">
        <v>132</v>
      </c>
      <c r="J1630" s="123" t="s">
        <v>133</v>
      </c>
      <c r="K1630" s="97"/>
      <c r="L1630" s="107"/>
      <c r="M1630" s="939"/>
      <c r="N1630" s="122" t="s">
        <v>132</v>
      </c>
      <c r="O1630" s="123" t="s">
        <v>133</v>
      </c>
      <c r="P1630" s="97"/>
    </row>
    <row r="1631" spans="1:16">
      <c r="A1631" s="105"/>
      <c r="B1631" s="109"/>
      <c r="C1631" s="926" t="s">
        <v>666</v>
      </c>
      <c r="D1631" s="118"/>
      <c r="E1631" s="119" t="s">
        <v>137</v>
      </c>
      <c r="F1631" s="125" t="s">
        <v>2762</v>
      </c>
      <c r="G1631" s="109"/>
      <c r="H1631" s="929" t="s">
        <v>134</v>
      </c>
      <c r="I1631" s="118"/>
      <c r="J1631" s="119" t="s">
        <v>137</v>
      </c>
      <c r="K1631" s="125" t="s">
        <v>2762</v>
      </c>
      <c r="L1631" s="109"/>
      <c r="M1631" s="932" t="s">
        <v>134</v>
      </c>
      <c r="N1631" s="118"/>
      <c r="O1631" s="119" t="s">
        <v>137</v>
      </c>
      <c r="P1631" s="125" t="s">
        <v>2762</v>
      </c>
    </row>
    <row r="1632" spans="1:16">
      <c r="A1632" s="105"/>
      <c r="B1632" s="110"/>
      <c r="C1632" s="927"/>
      <c r="D1632" s="94"/>
      <c r="E1632" s="96" t="s">
        <v>195</v>
      </c>
      <c r="F1632" s="97" t="s">
        <v>4167</v>
      </c>
      <c r="G1632" s="110"/>
      <c r="H1632" s="930"/>
      <c r="I1632" s="94"/>
      <c r="J1632" s="96" t="s">
        <v>195</v>
      </c>
      <c r="K1632" s="97" t="s">
        <v>4261</v>
      </c>
      <c r="L1632" s="110"/>
      <c r="M1632" s="933"/>
      <c r="N1632" s="94"/>
      <c r="O1632" s="96" t="s">
        <v>195</v>
      </c>
      <c r="P1632" s="97" t="s">
        <v>4261</v>
      </c>
    </row>
    <row r="1633" spans="1:16">
      <c r="A1633" s="105"/>
      <c r="B1633" s="126"/>
      <c r="C1633" s="927"/>
      <c r="D1633" s="94"/>
      <c r="E1633" s="96" t="s">
        <v>146</v>
      </c>
      <c r="F1633" s="97" t="s">
        <v>3987</v>
      </c>
      <c r="G1633" s="126"/>
      <c r="H1633" s="930"/>
      <c r="I1633" s="94"/>
      <c r="J1633" s="96" t="s">
        <v>146</v>
      </c>
      <c r="K1633" s="97" t="s">
        <v>4253</v>
      </c>
      <c r="L1633" s="126"/>
      <c r="M1633" s="933"/>
      <c r="N1633" s="94"/>
      <c r="O1633" s="96" t="s">
        <v>146</v>
      </c>
      <c r="P1633" s="97" t="s">
        <v>4253</v>
      </c>
    </row>
    <row r="1634" spans="1:16" ht="33">
      <c r="A1634" s="105"/>
      <c r="B1634" s="107"/>
      <c r="C1634" s="927"/>
      <c r="D1634" s="94"/>
      <c r="E1634" s="96" t="s">
        <v>238</v>
      </c>
      <c r="F1634" s="97" t="s">
        <v>3125</v>
      </c>
      <c r="G1634" s="107"/>
      <c r="H1634" s="930"/>
      <c r="I1634" s="94"/>
      <c r="J1634" s="96" t="s">
        <v>238</v>
      </c>
      <c r="K1634" s="97" t="s">
        <v>4252</v>
      </c>
      <c r="L1634" s="107"/>
      <c r="M1634" s="933"/>
      <c r="N1634" s="94"/>
      <c r="O1634" s="96" t="s">
        <v>238</v>
      </c>
      <c r="P1634" s="97" t="s">
        <v>4252</v>
      </c>
    </row>
    <row r="1635" spans="1:16">
      <c r="A1635" s="105"/>
      <c r="B1635" s="109"/>
      <c r="C1635" s="927"/>
      <c r="D1635" s="94"/>
      <c r="E1635" s="96" t="s">
        <v>196</v>
      </c>
      <c r="F1635" s="97" t="s">
        <v>2766</v>
      </c>
      <c r="G1635" s="109"/>
      <c r="H1635" s="930"/>
      <c r="I1635" s="94"/>
      <c r="J1635" s="96" t="s">
        <v>196</v>
      </c>
      <c r="K1635" s="97" t="s">
        <v>2766</v>
      </c>
      <c r="L1635" s="109"/>
      <c r="M1635" s="933"/>
      <c r="N1635" s="94"/>
      <c r="O1635" s="96" t="s">
        <v>196</v>
      </c>
      <c r="P1635" s="97" t="s">
        <v>2766</v>
      </c>
    </row>
    <row r="1636" spans="1:16">
      <c r="A1636" s="105"/>
      <c r="B1636" s="110"/>
      <c r="C1636" s="927"/>
      <c r="D1636" s="94"/>
      <c r="E1636" s="96" t="s">
        <v>4138</v>
      </c>
      <c r="F1636" s="732" t="s">
        <v>4139</v>
      </c>
      <c r="G1636" s="110"/>
      <c r="H1636" s="930"/>
      <c r="I1636" s="94"/>
      <c r="J1636" s="96" t="s">
        <v>4138</v>
      </c>
      <c r="K1636" s="732" t="s">
        <v>4139</v>
      </c>
      <c r="L1636" s="110"/>
      <c r="M1636" s="933"/>
      <c r="N1636" s="94"/>
      <c r="O1636" s="96" t="s">
        <v>4138</v>
      </c>
      <c r="P1636" s="732" t="s">
        <v>4139</v>
      </c>
    </row>
    <row r="1637" spans="1:16">
      <c r="A1637" s="105"/>
      <c r="B1637" s="109"/>
      <c r="C1637" s="927"/>
      <c r="D1637" s="94"/>
      <c r="E1637" s="96"/>
      <c r="F1637" s="128"/>
      <c r="G1637" s="109"/>
      <c r="H1637" s="930"/>
      <c r="I1637" s="94"/>
      <c r="J1637" s="96"/>
      <c r="K1637" s="128"/>
      <c r="L1637" s="109"/>
      <c r="M1637" s="933"/>
      <c r="N1637" s="94"/>
      <c r="O1637" s="96"/>
      <c r="P1637" s="128"/>
    </row>
    <row r="1638" spans="1:16">
      <c r="A1638" s="105"/>
      <c r="B1638" s="110"/>
      <c r="C1638" s="927"/>
      <c r="D1638" s="113"/>
      <c r="E1638" s="114"/>
      <c r="F1638" s="216"/>
      <c r="G1638" s="110"/>
      <c r="H1638" s="930"/>
      <c r="I1638" s="113"/>
      <c r="J1638" s="114"/>
      <c r="K1638" s="216"/>
      <c r="L1638" s="110"/>
      <c r="M1638" s="933"/>
      <c r="N1638" s="113"/>
      <c r="O1638" s="114"/>
      <c r="P1638" s="216"/>
    </row>
    <row r="1639" spans="1:16">
      <c r="A1639" s="105"/>
      <c r="B1639" s="109"/>
      <c r="C1639" s="927"/>
      <c r="D1639" s="113"/>
      <c r="E1639" s="114"/>
      <c r="F1639" s="216"/>
      <c r="G1639" s="109"/>
      <c r="H1639" s="930"/>
      <c r="I1639" s="113"/>
      <c r="J1639" s="114"/>
      <c r="K1639" s="216"/>
      <c r="L1639" s="109"/>
      <c r="M1639" s="933"/>
      <c r="N1639" s="113"/>
      <c r="O1639" s="114"/>
      <c r="P1639" s="216"/>
    </row>
    <row r="1640" spans="1:16" ht="17.25" thickBot="1">
      <c r="A1640" s="105"/>
      <c r="B1640" s="110"/>
      <c r="C1640" s="940"/>
      <c r="D1640" s="113"/>
      <c r="E1640" s="131"/>
      <c r="F1640" s="127"/>
      <c r="G1640" s="110"/>
      <c r="H1640" s="941"/>
      <c r="I1640" s="113"/>
      <c r="J1640" s="130"/>
      <c r="K1640" s="104"/>
      <c r="L1640" s="110"/>
      <c r="M1640" s="939"/>
      <c r="N1640" s="113"/>
      <c r="O1640" s="131"/>
      <c r="P1640" s="127"/>
    </row>
    <row r="1641" spans="1:16">
      <c r="A1641" s="132"/>
      <c r="B1641" s="109"/>
      <c r="C1641" s="926" t="s">
        <v>667</v>
      </c>
      <c r="D1641" s="118" t="s">
        <v>136</v>
      </c>
      <c r="E1641" s="133" t="s">
        <v>137</v>
      </c>
      <c r="F1641" s="125" t="s">
        <v>4221</v>
      </c>
      <c r="G1641" s="109"/>
      <c r="H1641" s="929" t="s">
        <v>135</v>
      </c>
      <c r="I1641" s="118" t="s">
        <v>136</v>
      </c>
      <c r="J1641" s="133" t="s">
        <v>137</v>
      </c>
      <c r="K1641" s="125" t="s">
        <v>4262</v>
      </c>
      <c r="L1641" s="109"/>
      <c r="M1641" s="932" t="s">
        <v>135</v>
      </c>
      <c r="N1641" s="118" t="s">
        <v>136</v>
      </c>
      <c r="O1641" s="133" t="s">
        <v>137</v>
      </c>
      <c r="P1641" s="125" t="s">
        <v>4273</v>
      </c>
    </row>
    <row r="1642" spans="1:16">
      <c r="A1642" s="132"/>
      <c r="B1642" s="110"/>
      <c r="C1642" s="927"/>
      <c r="D1642" s="94" t="s">
        <v>141</v>
      </c>
      <c r="E1642" s="96" t="s">
        <v>195</v>
      </c>
      <c r="F1642" s="134" t="s">
        <v>3716</v>
      </c>
      <c r="G1642" s="110"/>
      <c r="H1642" s="930"/>
      <c r="I1642" s="94" t="s">
        <v>141</v>
      </c>
      <c r="J1642" s="96" t="s">
        <v>195</v>
      </c>
      <c r="K1642" s="134" t="s">
        <v>3716</v>
      </c>
      <c r="L1642" s="110"/>
      <c r="M1642" s="933"/>
      <c r="N1642" s="94" t="s">
        <v>141</v>
      </c>
      <c r="O1642" s="96" t="s">
        <v>195</v>
      </c>
      <c r="P1642" s="134" t="s">
        <v>3716</v>
      </c>
    </row>
    <row r="1643" spans="1:16">
      <c r="A1643" s="132"/>
      <c r="B1643" s="135"/>
      <c r="C1643" s="927"/>
      <c r="D1643" s="94" t="s">
        <v>145</v>
      </c>
      <c r="E1643" s="96" t="s">
        <v>146</v>
      </c>
      <c r="F1643" s="97" t="s">
        <v>2770</v>
      </c>
      <c r="G1643" s="135"/>
      <c r="H1643" s="930"/>
      <c r="I1643" s="94" t="s">
        <v>145</v>
      </c>
      <c r="J1643" s="96" t="s">
        <v>146</v>
      </c>
      <c r="K1643" s="97" t="s">
        <v>2770</v>
      </c>
      <c r="L1643" s="135"/>
      <c r="M1643" s="933"/>
      <c r="N1643" s="94" t="s">
        <v>145</v>
      </c>
      <c r="O1643" s="96" t="s">
        <v>146</v>
      </c>
      <c r="P1643" s="97" t="s">
        <v>2770</v>
      </c>
    </row>
    <row r="1644" spans="1:16">
      <c r="A1644" s="132"/>
      <c r="B1644" s="110"/>
      <c r="C1644" s="927"/>
      <c r="D1644" s="94" t="s">
        <v>147</v>
      </c>
      <c r="E1644" s="96" t="s">
        <v>238</v>
      </c>
      <c r="F1644" s="104" t="s">
        <v>2771</v>
      </c>
      <c r="G1644" s="110"/>
      <c r="H1644" s="930"/>
      <c r="I1644" s="94" t="s">
        <v>147</v>
      </c>
      <c r="J1644" s="96" t="s">
        <v>238</v>
      </c>
      <c r="K1644" s="104" t="s">
        <v>2771</v>
      </c>
      <c r="L1644" s="110"/>
      <c r="M1644" s="933"/>
      <c r="N1644" s="94" t="s">
        <v>147</v>
      </c>
      <c r="O1644" s="96" t="s">
        <v>238</v>
      </c>
      <c r="P1644" s="104" t="s">
        <v>2771</v>
      </c>
    </row>
    <row r="1645" spans="1:16">
      <c r="A1645" s="132"/>
      <c r="B1645" s="135"/>
      <c r="C1645" s="927"/>
      <c r="D1645" s="94" t="s">
        <v>1568</v>
      </c>
      <c r="E1645" s="114" t="s">
        <v>3934</v>
      </c>
      <c r="F1645" s="136" t="s">
        <v>2772</v>
      </c>
      <c r="G1645" s="135"/>
      <c r="H1645" s="930"/>
      <c r="I1645" s="94" t="s">
        <v>1568</v>
      </c>
      <c r="J1645" s="114" t="s">
        <v>3934</v>
      </c>
      <c r="K1645" s="136" t="s">
        <v>2772</v>
      </c>
      <c r="L1645" s="135"/>
      <c r="M1645" s="933"/>
      <c r="N1645" s="94" t="s">
        <v>1568</v>
      </c>
      <c r="O1645" s="114" t="s">
        <v>3934</v>
      </c>
      <c r="P1645" s="136" t="s">
        <v>2772</v>
      </c>
    </row>
    <row r="1646" spans="1:16">
      <c r="A1646" s="132"/>
      <c r="B1646" s="110"/>
      <c r="C1646" s="927"/>
      <c r="D1646" s="94"/>
      <c r="E1646" s="96" t="s">
        <v>3936</v>
      </c>
      <c r="F1646" s="112" t="s">
        <v>4223</v>
      </c>
      <c r="G1646" s="110"/>
      <c r="H1646" s="930"/>
      <c r="I1646" s="94"/>
      <c r="J1646" s="96"/>
      <c r="K1646" s="97"/>
      <c r="L1646" s="110"/>
      <c r="M1646" s="933"/>
      <c r="N1646" s="94"/>
      <c r="O1646" s="96"/>
      <c r="P1646" s="97"/>
    </row>
    <row r="1647" spans="1:16">
      <c r="A1647" s="132"/>
      <c r="B1647" s="135"/>
      <c r="C1647" s="927"/>
      <c r="D1647" s="94"/>
      <c r="E1647" s="114"/>
      <c r="F1647" s="136"/>
      <c r="G1647" s="135"/>
      <c r="H1647" s="930"/>
      <c r="I1647" s="94"/>
      <c r="J1647" s="114"/>
      <c r="K1647" s="136"/>
      <c r="L1647" s="135"/>
      <c r="M1647" s="933"/>
      <c r="N1647" s="94"/>
      <c r="O1647" s="114"/>
      <c r="P1647" s="136"/>
    </row>
    <row r="1648" spans="1:16">
      <c r="A1648" s="132"/>
      <c r="B1648" s="110"/>
      <c r="C1648" s="927"/>
      <c r="D1648" s="94"/>
      <c r="E1648" s="96"/>
      <c r="F1648" s="97"/>
      <c r="G1648" s="110"/>
      <c r="H1648" s="930"/>
      <c r="I1648" s="94"/>
      <c r="J1648" s="96"/>
      <c r="K1648" s="97"/>
      <c r="L1648" s="110"/>
      <c r="M1648" s="933"/>
      <c r="N1648" s="94"/>
      <c r="O1648" s="96"/>
      <c r="P1648" s="97"/>
    </row>
    <row r="1649" spans="1:16">
      <c r="A1649" s="132"/>
      <c r="B1649" s="135"/>
      <c r="C1649" s="927"/>
      <c r="D1649" s="94"/>
      <c r="E1649" s="96"/>
      <c r="F1649" s="97"/>
      <c r="G1649" s="135"/>
      <c r="H1649" s="930"/>
      <c r="I1649" s="94"/>
      <c r="J1649" s="96"/>
      <c r="K1649" s="97"/>
      <c r="L1649" s="135"/>
      <c r="M1649" s="933"/>
      <c r="N1649" s="94"/>
      <c r="O1649" s="96"/>
      <c r="P1649" s="97"/>
    </row>
    <row r="1650" spans="1:16" ht="17.25" thickBot="1">
      <c r="A1650" s="132"/>
      <c r="B1650" s="110"/>
      <c r="C1650" s="940"/>
      <c r="D1650" s="115"/>
      <c r="E1650" s="116"/>
      <c r="F1650" s="117"/>
      <c r="G1650" s="110"/>
      <c r="H1650" s="941"/>
      <c r="I1650" s="115"/>
      <c r="J1650" s="130"/>
      <c r="K1650" s="104"/>
      <c r="L1650" s="110"/>
      <c r="M1650" s="939"/>
      <c r="N1650" s="115"/>
      <c r="O1650" s="130"/>
      <c r="P1650" s="104"/>
    </row>
    <row r="1651" spans="1:16">
      <c r="A1651" s="132"/>
      <c r="B1651" s="135"/>
      <c r="C1651" s="926" t="s">
        <v>668</v>
      </c>
      <c r="D1651" s="137" t="s">
        <v>150</v>
      </c>
      <c r="E1651" s="138"/>
      <c r="F1651" s="139" t="s">
        <v>151</v>
      </c>
      <c r="G1651" s="135"/>
      <c r="H1651" s="929" t="s">
        <v>149</v>
      </c>
      <c r="I1651" s="137" t="s">
        <v>150</v>
      </c>
      <c r="J1651" s="138"/>
      <c r="K1651" s="139" t="s">
        <v>151</v>
      </c>
      <c r="L1651" s="135"/>
      <c r="M1651" s="932" t="s">
        <v>149</v>
      </c>
      <c r="N1651" s="137" t="s">
        <v>150</v>
      </c>
      <c r="O1651" s="138"/>
      <c r="P1651" s="139" t="s">
        <v>151</v>
      </c>
    </row>
    <row r="1652" spans="1:16">
      <c r="A1652" s="132"/>
      <c r="B1652" s="110"/>
      <c r="C1652" s="927"/>
      <c r="D1652" s="120"/>
      <c r="E1652" s="121"/>
      <c r="F1652" s="140"/>
      <c r="G1652" s="110"/>
      <c r="H1652" s="930"/>
      <c r="I1652" s="94"/>
      <c r="J1652" s="96"/>
      <c r="K1652" s="97"/>
      <c r="L1652" s="110"/>
      <c r="M1652" s="933"/>
      <c r="N1652" s="94"/>
      <c r="O1652" s="96"/>
      <c r="P1652" s="97"/>
    </row>
    <row r="1653" spans="1:16">
      <c r="A1653" s="132"/>
      <c r="B1653" s="135"/>
      <c r="C1653" s="927"/>
      <c r="D1653" s="94"/>
      <c r="E1653" s="96"/>
      <c r="F1653" s="97"/>
      <c r="G1653" s="135"/>
      <c r="H1653" s="930"/>
      <c r="I1653" s="94"/>
      <c r="J1653" s="96"/>
      <c r="K1653" s="97"/>
      <c r="L1653" s="135"/>
      <c r="M1653" s="933"/>
      <c r="N1653" s="94"/>
      <c r="O1653" s="96"/>
      <c r="P1653" s="97"/>
    </row>
    <row r="1654" spans="1:16">
      <c r="A1654" s="132"/>
      <c r="B1654" s="110"/>
      <c r="C1654" s="927"/>
      <c r="D1654" s="113"/>
      <c r="E1654" s="114"/>
      <c r="F1654" s="104"/>
      <c r="G1654" s="110"/>
      <c r="H1654" s="930"/>
      <c r="I1654" s="113"/>
      <c r="J1654" s="114"/>
      <c r="K1654" s="104"/>
      <c r="L1654" s="110"/>
      <c r="M1654" s="933"/>
      <c r="N1654" s="113"/>
      <c r="O1654" s="114"/>
      <c r="P1654" s="104"/>
    </row>
    <row r="1655" spans="1:16">
      <c r="A1655" s="935"/>
      <c r="B1655" s="135"/>
      <c r="C1655" s="927"/>
      <c r="D1655" s="94"/>
      <c r="E1655" s="96"/>
      <c r="F1655" s="97"/>
      <c r="G1655" s="135"/>
      <c r="H1655" s="930"/>
      <c r="I1655" s="94"/>
      <c r="J1655" s="96"/>
      <c r="K1655" s="97"/>
      <c r="L1655" s="135"/>
      <c r="M1655" s="933"/>
      <c r="N1655" s="94"/>
      <c r="O1655" s="96"/>
      <c r="P1655" s="97"/>
    </row>
    <row r="1656" spans="1:16">
      <c r="A1656" s="935"/>
      <c r="B1656" s="110"/>
      <c r="C1656" s="927"/>
      <c r="D1656" s="94"/>
      <c r="E1656" s="96"/>
      <c r="F1656" s="97"/>
      <c r="G1656" s="110"/>
      <c r="H1656" s="930"/>
      <c r="I1656" s="94"/>
      <c r="J1656" s="96"/>
      <c r="K1656" s="97"/>
      <c r="L1656" s="110"/>
      <c r="M1656" s="933"/>
      <c r="N1656" s="94"/>
      <c r="O1656" s="96"/>
      <c r="P1656" s="97"/>
    </row>
    <row r="1657" spans="1:16">
      <c r="A1657" s="935"/>
      <c r="B1657" s="135"/>
      <c r="C1657" s="927"/>
      <c r="D1657" s="113"/>
      <c r="E1657" s="114"/>
      <c r="F1657" s="104"/>
      <c r="G1657" s="135"/>
      <c r="H1657" s="930"/>
      <c r="I1657" s="113"/>
      <c r="J1657" s="114"/>
      <c r="K1657" s="104"/>
      <c r="L1657" s="135"/>
      <c r="M1657" s="933"/>
      <c r="N1657" s="113"/>
      <c r="O1657" s="114"/>
      <c r="P1657" s="104"/>
    </row>
    <row r="1658" spans="1:16" ht="17.25" thickBot="1">
      <c r="A1658" s="936"/>
      <c r="B1658" s="141"/>
      <c r="C1658" s="928"/>
      <c r="D1658" s="142"/>
      <c r="E1658" s="143"/>
      <c r="F1658" s="144"/>
      <c r="G1658" s="141"/>
      <c r="H1658" s="931"/>
      <c r="I1658" s="142"/>
      <c r="J1658" s="143"/>
      <c r="K1658" s="144"/>
      <c r="L1658" s="141"/>
      <c r="M1658" s="934"/>
      <c r="N1658" s="142"/>
      <c r="O1658" s="143"/>
      <c r="P1658" s="144"/>
    </row>
    <row r="1659" spans="1:16" s="146" customFormat="1" ht="27" customHeight="1" thickTop="1" thickBot="1">
      <c r="A1659" s="145"/>
      <c r="B1659" s="937" t="s">
        <v>152</v>
      </c>
      <c r="C1659" s="937"/>
      <c r="D1659" s="937"/>
      <c r="E1659" s="937"/>
      <c r="F1659" s="937"/>
      <c r="G1659" s="938" t="s">
        <v>153</v>
      </c>
      <c r="H1659" s="938"/>
      <c r="I1659" s="938"/>
      <c r="J1659" s="938"/>
      <c r="K1659" s="938"/>
      <c r="L1659" s="938"/>
      <c r="M1659" s="938"/>
      <c r="N1659" s="919" t="s">
        <v>154</v>
      </c>
      <c r="O1659" s="919"/>
      <c r="P1659" s="919"/>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20">
        <f>A1575</f>
        <v>46189</v>
      </c>
      <c r="B1661" s="923" t="s">
        <v>669</v>
      </c>
      <c r="C1661" s="160" t="s">
        <v>850</v>
      </c>
      <c r="D1661" s="161" t="s">
        <v>977</v>
      </c>
      <c r="E1661" s="162" t="s">
        <v>137</v>
      </c>
      <c r="F1661" s="163" t="s">
        <v>1691</v>
      </c>
      <c r="G1661" s="164" t="s">
        <v>1550</v>
      </c>
      <c r="H1661" s="165" t="s">
        <v>4108</v>
      </c>
      <c r="I1661" s="166" t="s">
        <v>1887</v>
      </c>
      <c r="J1661" s="166" t="s">
        <v>137</v>
      </c>
      <c r="K1661" s="167" t="s">
        <v>4110</v>
      </c>
      <c r="L1661" s="168"/>
      <c r="M1661" s="169"/>
      <c r="N1661" s="170"/>
      <c r="O1661" s="166"/>
      <c r="P1661" s="171"/>
    </row>
    <row r="1662" spans="1:16" s="172" customFormat="1">
      <c r="A1662" s="921"/>
      <c r="B1662" s="924"/>
      <c r="C1662" s="173"/>
      <c r="D1662" s="174"/>
      <c r="E1662" s="175"/>
      <c r="F1662" s="176"/>
      <c r="G1662" s="173" t="s">
        <v>1477</v>
      </c>
      <c r="H1662" s="177" t="s">
        <v>4111</v>
      </c>
      <c r="I1662" s="175" t="s">
        <v>1887</v>
      </c>
      <c r="J1662" s="175" t="s">
        <v>4107</v>
      </c>
      <c r="K1662" s="178" t="s">
        <v>4112</v>
      </c>
      <c r="L1662" s="179"/>
      <c r="M1662" s="180"/>
      <c r="N1662" s="181"/>
      <c r="O1662" s="175"/>
      <c r="P1662" s="182"/>
    </row>
    <row r="1663" spans="1:16" s="172" customFormat="1">
      <c r="A1663" s="921"/>
      <c r="B1663" s="924"/>
      <c r="C1663" s="173"/>
      <c r="D1663" s="174"/>
      <c r="E1663" s="175"/>
      <c r="F1663" s="176"/>
      <c r="G1663" s="173" t="s">
        <v>1477</v>
      </c>
      <c r="H1663" s="183" t="s">
        <v>1886</v>
      </c>
      <c r="I1663" s="175" t="s">
        <v>1893</v>
      </c>
      <c r="J1663" s="175" t="s">
        <v>4199</v>
      </c>
      <c r="K1663" s="178" t="s">
        <v>4200</v>
      </c>
      <c r="L1663" s="184"/>
      <c r="M1663" s="180"/>
      <c r="N1663" s="181"/>
      <c r="O1663" s="175"/>
      <c r="P1663" s="182"/>
    </row>
    <row r="1664" spans="1:16" s="172" customFormat="1">
      <c r="A1664" s="921"/>
      <c r="B1664" s="924"/>
      <c r="C1664" s="173"/>
      <c r="D1664" s="218"/>
      <c r="E1664" s="175"/>
      <c r="F1664" s="176"/>
      <c r="G1664" s="173"/>
      <c r="H1664" s="183"/>
      <c r="I1664" s="175"/>
      <c r="J1664" s="175"/>
      <c r="K1664" s="187"/>
      <c r="L1664" s="184"/>
      <c r="M1664" s="180"/>
      <c r="N1664" s="181"/>
      <c r="O1664" s="175"/>
      <c r="P1664" s="182"/>
    </row>
    <row r="1665" spans="1:16" s="172" customFormat="1">
      <c r="A1665" s="921"/>
      <c r="B1665" s="924"/>
      <c r="C1665" s="173"/>
      <c r="D1665" s="185"/>
      <c r="E1665" s="175"/>
      <c r="F1665" s="182"/>
      <c r="G1665" s="173"/>
      <c r="H1665" s="186"/>
      <c r="I1665" s="175"/>
      <c r="J1665" s="175"/>
      <c r="K1665" s="187"/>
      <c r="L1665" s="184"/>
      <c r="M1665" s="180"/>
      <c r="N1665" s="181"/>
      <c r="O1665" s="175"/>
      <c r="P1665" s="182"/>
    </row>
    <row r="1666" spans="1:16" s="172" customFormat="1">
      <c r="A1666" s="921"/>
      <c r="B1666" s="924"/>
      <c r="C1666" s="173"/>
      <c r="D1666" s="174"/>
      <c r="E1666" s="175"/>
      <c r="F1666" s="188"/>
      <c r="G1666" s="198"/>
      <c r="H1666" s="183"/>
      <c r="I1666" s="191"/>
      <c r="J1666" s="175"/>
      <c r="K1666" s="178"/>
      <c r="L1666" s="189"/>
      <c r="M1666" s="190"/>
      <c r="N1666" s="181"/>
      <c r="O1666" s="175"/>
      <c r="P1666" s="182"/>
    </row>
    <row r="1667" spans="1:16" s="172" customFormat="1">
      <c r="A1667" s="921"/>
      <c r="B1667" s="924"/>
      <c r="C1667" s="173"/>
      <c r="D1667" s="174"/>
      <c r="E1667" s="175"/>
      <c r="F1667" s="182"/>
      <c r="G1667" s="173"/>
      <c r="H1667" s="183"/>
      <c r="I1667" s="191"/>
      <c r="J1667" s="175"/>
      <c r="K1667" s="178"/>
      <c r="L1667" s="184"/>
      <c r="M1667" s="180"/>
      <c r="N1667" s="181"/>
      <c r="O1667" s="175"/>
      <c r="P1667" s="182"/>
    </row>
    <row r="1668" spans="1:16" s="172" customFormat="1">
      <c r="A1668" s="921"/>
      <c r="B1668" s="924"/>
      <c r="C1668" s="173"/>
      <c r="D1668" s="174"/>
      <c r="E1668" s="175"/>
      <c r="F1668" s="182"/>
      <c r="G1668" s="219"/>
      <c r="H1668" s="183"/>
      <c r="I1668" s="175"/>
      <c r="J1668" s="175"/>
      <c r="K1668" s="178"/>
      <c r="L1668" s="184"/>
      <c r="M1668" s="180"/>
      <c r="N1668" s="181"/>
      <c r="O1668" s="175"/>
      <c r="P1668" s="182"/>
    </row>
    <row r="1669" spans="1:16" s="172" customFormat="1">
      <c r="A1669" s="921"/>
      <c r="B1669" s="924"/>
      <c r="C1669" s="173"/>
      <c r="D1669" s="174"/>
      <c r="E1669" s="175"/>
      <c r="F1669" s="188"/>
      <c r="G1669" s="173"/>
      <c r="H1669" s="183"/>
      <c r="I1669" s="191"/>
      <c r="J1669" s="175"/>
      <c r="K1669" s="178"/>
      <c r="L1669" s="184"/>
      <c r="M1669" s="180"/>
      <c r="N1669" s="181"/>
      <c r="O1669" s="175"/>
      <c r="P1669" s="182"/>
    </row>
    <row r="1670" spans="1:16" s="172" customFormat="1">
      <c r="A1670" s="921"/>
      <c r="B1670" s="924"/>
      <c r="C1670" s="173"/>
      <c r="D1670" s="174"/>
      <c r="E1670" s="175"/>
      <c r="F1670" s="182"/>
      <c r="G1670" s="173"/>
      <c r="H1670" s="183"/>
      <c r="I1670" s="191"/>
      <c r="J1670" s="175"/>
      <c r="K1670" s="178"/>
      <c r="L1670" s="184"/>
      <c r="M1670" s="180"/>
      <c r="N1670" s="181"/>
      <c r="O1670" s="175"/>
      <c r="P1670" s="182"/>
    </row>
    <row r="1671" spans="1:16" s="172" customFormat="1">
      <c r="A1671" s="921"/>
      <c r="B1671" s="924"/>
      <c r="C1671" s="192"/>
      <c r="D1671" s="193"/>
      <c r="E1671" s="194"/>
      <c r="F1671" s="195"/>
      <c r="G1671" s="173"/>
      <c r="H1671" s="177"/>
      <c r="I1671" s="175"/>
      <c r="J1671" s="175"/>
      <c r="K1671" s="178"/>
      <c r="L1671" s="184"/>
      <c r="M1671" s="180"/>
      <c r="N1671" s="196"/>
      <c r="O1671" s="194"/>
      <c r="P1671" s="195"/>
    </row>
    <row r="1672" spans="1:16" s="172" customFormat="1">
      <c r="A1672" s="921"/>
      <c r="B1672" s="924"/>
      <c r="C1672" s="192"/>
      <c r="D1672" s="193"/>
      <c r="E1672" s="194"/>
      <c r="F1672" s="195"/>
      <c r="G1672" s="198"/>
      <c r="H1672" s="183"/>
      <c r="I1672" s="191"/>
      <c r="J1672" s="175"/>
      <c r="K1672" s="178"/>
      <c r="L1672" s="184"/>
      <c r="M1672" s="180"/>
      <c r="N1672" s="196"/>
      <c r="O1672" s="194"/>
      <c r="P1672" s="195"/>
    </row>
    <row r="1673" spans="1:16" s="172" customFormat="1">
      <c r="A1673" s="921"/>
      <c r="B1673" s="924"/>
      <c r="C1673" s="192"/>
      <c r="D1673" s="193"/>
      <c r="E1673" s="194"/>
      <c r="F1673" s="195"/>
      <c r="G1673" s="173"/>
      <c r="H1673" s="199"/>
      <c r="I1673" s="191"/>
      <c r="J1673" s="200"/>
      <c r="K1673" s="197"/>
      <c r="L1673" s="184"/>
      <c r="M1673" s="180"/>
      <c r="N1673" s="196"/>
      <c r="O1673" s="194"/>
      <c r="P1673" s="195"/>
    </row>
    <row r="1674" spans="1:16" s="172" customFormat="1">
      <c r="A1674" s="921"/>
      <c r="B1674" s="924"/>
      <c r="C1674" s="192"/>
      <c r="D1674" s="193"/>
      <c r="E1674" s="194"/>
      <c r="F1674" s="195"/>
      <c r="G1674" s="173"/>
      <c r="H1674" s="201"/>
      <c r="I1674" s="175"/>
      <c r="J1674" s="175"/>
      <c r="K1674" s="178"/>
      <c r="L1674" s="184"/>
      <c r="M1674" s="180"/>
      <c r="N1674" s="196"/>
      <c r="O1674" s="194"/>
      <c r="P1674" s="195"/>
    </row>
    <row r="1675" spans="1:16" s="172" customFormat="1">
      <c r="A1675" s="921"/>
      <c r="B1675" s="924"/>
      <c r="C1675" s="192"/>
      <c r="D1675" s="193"/>
      <c r="E1675" s="194"/>
      <c r="F1675" s="195"/>
      <c r="G1675" s="198"/>
      <c r="H1675" s="183"/>
      <c r="I1675" s="200"/>
      <c r="J1675" s="200"/>
      <c r="K1675" s="197"/>
      <c r="L1675" s="184"/>
      <c r="M1675" s="180"/>
      <c r="N1675" s="196"/>
      <c r="O1675" s="194"/>
      <c r="P1675" s="195"/>
    </row>
    <row r="1676" spans="1:16" s="172" customFormat="1">
      <c r="A1676" s="921"/>
      <c r="B1676" s="924"/>
      <c r="C1676" s="192"/>
      <c r="D1676" s="193"/>
      <c r="E1676" s="194"/>
      <c r="F1676" s="195"/>
      <c r="G1676" s="173"/>
      <c r="H1676" s="183"/>
      <c r="I1676" s="200"/>
      <c r="J1676" s="200"/>
      <c r="K1676" s="197"/>
      <c r="L1676" s="179"/>
      <c r="M1676" s="180"/>
      <c r="N1676" s="196"/>
      <c r="O1676" s="194"/>
      <c r="P1676" s="195"/>
    </row>
    <row r="1677" spans="1:16" s="172" customFormat="1">
      <c r="A1677" s="921"/>
      <c r="B1677" s="924"/>
      <c r="C1677" s="192"/>
      <c r="D1677" s="193"/>
      <c r="E1677" s="194"/>
      <c r="F1677" s="195"/>
      <c r="G1677" s="192"/>
      <c r="H1677" s="201"/>
      <c r="I1677" s="202"/>
      <c r="J1677" s="202"/>
      <c r="K1677" s="203"/>
      <c r="L1677" s="204"/>
      <c r="M1677" s="190"/>
      <c r="N1677" s="196"/>
      <c r="O1677" s="194"/>
      <c r="P1677" s="195"/>
    </row>
    <row r="1678" spans="1:16" s="172" customFormat="1">
      <c r="A1678" s="921"/>
      <c r="B1678" s="924"/>
      <c r="C1678" s="192"/>
      <c r="D1678" s="193"/>
      <c r="E1678" s="194"/>
      <c r="F1678" s="195"/>
      <c r="G1678" s="192"/>
      <c r="H1678" s="201"/>
      <c r="I1678" s="202"/>
      <c r="J1678" s="202"/>
      <c r="K1678" s="203"/>
      <c r="L1678" s="204"/>
      <c r="M1678" s="190"/>
      <c r="N1678" s="196"/>
      <c r="O1678" s="194"/>
      <c r="P1678" s="195"/>
    </row>
    <row r="1679" spans="1:16" s="172" customFormat="1">
      <c r="A1679" s="921"/>
      <c r="B1679" s="924"/>
      <c r="C1679" s="192"/>
      <c r="D1679" s="193"/>
      <c r="E1679" s="194"/>
      <c r="F1679" s="195"/>
      <c r="G1679" s="192"/>
      <c r="H1679" s="201"/>
      <c r="I1679" s="202"/>
      <c r="J1679" s="202"/>
      <c r="K1679" s="203"/>
      <c r="L1679" s="204"/>
      <c r="M1679" s="190"/>
      <c r="N1679" s="196"/>
      <c r="O1679" s="194"/>
      <c r="P1679" s="195"/>
    </row>
    <row r="1680" spans="1:16" s="172" customFormat="1" ht="17.25" thickBot="1">
      <c r="A1680" s="922"/>
      <c r="B1680" s="925"/>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56">
        <f>A1575+1</f>
        <v>46190</v>
      </c>
      <c r="B1681" s="90" t="s">
        <v>162</v>
      </c>
      <c r="C1681" s="926" t="s">
        <v>664</v>
      </c>
      <c r="D1681" s="91" t="s">
        <v>114</v>
      </c>
      <c r="E1681" s="92" t="s">
        <v>137</v>
      </c>
      <c r="F1681" s="93" t="s">
        <v>4326</v>
      </c>
      <c r="G1681" s="90" t="s">
        <v>162</v>
      </c>
      <c r="H1681" s="930" t="s">
        <v>163</v>
      </c>
      <c r="I1681" s="91" t="s">
        <v>114</v>
      </c>
      <c r="J1681" s="92" t="s">
        <v>137</v>
      </c>
      <c r="K1681" s="93" t="s">
        <v>4326</v>
      </c>
      <c r="L1681" s="90" t="s">
        <v>162</v>
      </c>
      <c r="M1681" s="933" t="s">
        <v>163</v>
      </c>
      <c r="N1681" s="91" t="s">
        <v>114</v>
      </c>
      <c r="O1681" s="92" t="s">
        <v>137</v>
      </c>
      <c r="P1681" s="93" t="s">
        <v>4373</v>
      </c>
    </row>
    <row r="1682" spans="1:16" ht="18" customHeight="1">
      <c r="A1682" s="957"/>
      <c r="B1682" s="958" t="s">
        <v>2729</v>
      </c>
      <c r="C1682" s="927"/>
      <c r="D1682" s="94" t="s">
        <v>1490</v>
      </c>
      <c r="E1682" s="95" t="s">
        <v>195</v>
      </c>
      <c r="F1682" s="93" t="s">
        <v>4318</v>
      </c>
      <c r="G1682" s="958" t="s">
        <v>20</v>
      </c>
      <c r="H1682" s="930"/>
      <c r="I1682" s="94" t="s">
        <v>1490</v>
      </c>
      <c r="J1682" s="95" t="s">
        <v>195</v>
      </c>
      <c r="K1682" s="93" t="s">
        <v>4318</v>
      </c>
      <c r="L1682" s="958" t="s">
        <v>1475</v>
      </c>
      <c r="M1682" s="933"/>
      <c r="N1682" s="94" t="s">
        <v>1490</v>
      </c>
      <c r="O1682" s="95" t="s">
        <v>195</v>
      </c>
      <c r="P1682" s="93" t="s">
        <v>4372</v>
      </c>
    </row>
    <row r="1683" spans="1:16" ht="17.25" thickBot="1">
      <c r="A1683" s="957"/>
      <c r="B1683" s="959"/>
      <c r="C1683" s="927"/>
      <c r="D1683" s="94" t="s">
        <v>116</v>
      </c>
      <c r="E1683" s="96" t="s">
        <v>146</v>
      </c>
      <c r="F1683" s="876" t="s">
        <v>4327</v>
      </c>
      <c r="G1683" s="959"/>
      <c r="H1683" s="930"/>
      <c r="I1683" s="94" t="s">
        <v>116</v>
      </c>
      <c r="J1683" s="96" t="s">
        <v>146</v>
      </c>
      <c r="K1683" s="876" t="s">
        <v>4327</v>
      </c>
      <c r="L1683" s="959"/>
      <c r="M1683" s="933"/>
      <c r="N1683" s="94" t="s">
        <v>116</v>
      </c>
      <c r="O1683" s="96" t="s">
        <v>146</v>
      </c>
      <c r="P1683" s="876" t="s">
        <v>4317</v>
      </c>
    </row>
    <row r="1684" spans="1:16" ht="17.25" thickBot="1">
      <c r="A1684" s="957"/>
      <c r="B1684" s="90" t="s">
        <v>167</v>
      </c>
      <c r="C1684" s="927"/>
      <c r="D1684" s="94" t="s">
        <v>165</v>
      </c>
      <c r="E1684" s="96" t="s">
        <v>238</v>
      </c>
      <c r="F1684" s="97" t="s">
        <v>4143</v>
      </c>
      <c r="G1684" s="90" t="s">
        <v>167</v>
      </c>
      <c r="H1684" s="930"/>
      <c r="I1684" s="94" t="s">
        <v>165</v>
      </c>
      <c r="J1684" s="96" t="s">
        <v>238</v>
      </c>
      <c r="K1684" s="97" t="s">
        <v>4143</v>
      </c>
      <c r="L1684" s="90" t="s">
        <v>167</v>
      </c>
      <c r="M1684" s="933"/>
      <c r="N1684" s="94" t="s">
        <v>165</v>
      </c>
      <c r="O1684" s="96" t="s">
        <v>238</v>
      </c>
      <c r="P1684" s="97" t="s">
        <v>4143</v>
      </c>
    </row>
    <row r="1685" spans="1:16">
      <c r="A1685" s="957"/>
      <c r="B1685" s="955" t="s">
        <v>1505</v>
      </c>
      <c r="C1685" s="927"/>
      <c r="D1685" s="94" t="s">
        <v>120</v>
      </c>
      <c r="E1685" s="96" t="s">
        <v>196</v>
      </c>
      <c r="F1685" s="97" t="s">
        <v>4316</v>
      </c>
      <c r="G1685" s="955" t="s">
        <v>4346</v>
      </c>
      <c r="H1685" s="930"/>
      <c r="I1685" s="94" t="s">
        <v>120</v>
      </c>
      <c r="J1685" s="96" t="s">
        <v>196</v>
      </c>
      <c r="K1685" s="97" t="s">
        <v>4333</v>
      </c>
      <c r="L1685" s="955" t="s">
        <v>4143</v>
      </c>
      <c r="M1685" s="933"/>
      <c r="N1685" s="94" t="s">
        <v>120</v>
      </c>
      <c r="O1685" s="96" t="s">
        <v>196</v>
      </c>
      <c r="P1685" s="112" t="s">
        <v>4374</v>
      </c>
    </row>
    <row r="1686" spans="1:16">
      <c r="A1686" s="957"/>
      <c r="B1686" s="948"/>
      <c r="C1686" s="927"/>
      <c r="D1686" s="94" t="s">
        <v>1613</v>
      </c>
      <c r="E1686" s="96" t="s">
        <v>4210</v>
      </c>
      <c r="F1686" s="733" t="s">
        <v>4208</v>
      </c>
      <c r="G1686" s="948"/>
      <c r="H1686" s="930"/>
      <c r="I1686" s="94" t="s">
        <v>1613</v>
      </c>
      <c r="J1686" s="96" t="s">
        <v>4210</v>
      </c>
      <c r="K1686" s="733" t="s">
        <v>4208</v>
      </c>
      <c r="L1686" s="948"/>
      <c r="M1686" s="933"/>
      <c r="N1686" s="94" t="s">
        <v>1613</v>
      </c>
      <c r="O1686" s="96" t="s">
        <v>4210</v>
      </c>
      <c r="P1686" s="733" t="s">
        <v>4208</v>
      </c>
    </row>
    <row r="1687" spans="1:16">
      <c r="A1687" s="957"/>
      <c r="B1687" s="947" t="s">
        <v>1481</v>
      </c>
      <c r="C1687" s="927"/>
      <c r="D1687" s="94"/>
      <c r="E1687" s="96" t="s">
        <v>4211</v>
      </c>
      <c r="F1687" s="733" t="s">
        <v>4209</v>
      </c>
      <c r="G1687" s="947"/>
      <c r="H1687" s="930"/>
      <c r="I1687" s="94"/>
      <c r="J1687" s="96" t="s">
        <v>4211</v>
      </c>
      <c r="K1687" s="733" t="s">
        <v>4332</v>
      </c>
      <c r="L1687" s="947"/>
      <c r="M1687" s="933"/>
      <c r="N1687" s="94"/>
      <c r="O1687" s="96" t="s">
        <v>4211</v>
      </c>
      <c r="P1687" s="733" t="s">
        <v>4332</v>
      </c>
    </row>
    <row r="1688" spans="1:16">
      <c r="A1688" s="957"/>
      <c r="B1688" s="948"/>
      <c r="C1688" s="927"/>
      <c r="D1688" s="94" t="s">
        <v>1662</v>
      </c>
      <c r="E1688" s="96" t="s">
        <v>1663</v>
      </c>
      <c r="F1688" s="93" t="s">
        <v>4074</v>
      </c>
      <c r="G1688" s="948"/>
      <c r="H1688" s="930"/>
      <c r="I1688" s="94"/>
      <c r="J1688" s="96" t="s">
        <v>4331</v>
      </c>
      <c r="K1688" s="733" t="s">
        <v>4209</v>
      </c>
      <c r="L1688" s="948"/>
      <c r="M1688" s="933"/>
      <c r="N1688" s="94"/>
      <c r="O1688" s="96" t="s">
        <v>4331</v>
      </c>
      <c r="P1688" s="733" t="s">
        <v>4209</v>
      </c>
    </row>
    <row r="1689" spans="1:16">
      <c r="A1689" s="957"/>
      <c r="B1689" s="947"/>
      <c r="C1689" s="927"/>
      <c r="D1689" s="94"/>
      <c r="E1689" s="96" t="s">
        <v>2800</v>
      </c>
      <c r="F1689" s="99" t="s">
        <v>2688</v>
      </c>
      <c r="G1689" s="947"/>
      <c r="H1689" s="930"/>
      <c r="I1689" s="94" t="s">
        <v>1662</v>
      </c>
      <c r="J1689" s="96" t="s">
        <v>1663</v>
      </c>
      <c r="K1689" s="93" t="s">
        <v>4074</v>
      </c>
      <c r="L1689" s="947"/>
      <c r="M1689" s="933"/>
      <c r="N1689" s="94" t="s">
        <v>1662</v>
      </c>
      <c r="O1689" s="96" t="s">
        <v>1663</v>
      </c>
      <c r="P1689" s="93" t="s">
        <v>4074</v>
      </c>
    </row>
    <row r="1690" spans="1:16" ht="17.25" thickBot="1">
      <c r="A1690" s="957"/>
      <c r="B1690" s="948"/>
      <c r="C1690" s="927"/>
      <c r="D1690" s="94"/>
      <c r="E1690" s="96" t="s">
        <v>2802</v>
      </c>
      <c r="F1690" s="733" t="s">
        <v>2690</v>
      </c>
      <c r="G1690" s="948"/>
      <c r="H1690" s="930"/>
      <c r="I1690" s="94"/>
      <c r="J1690" s="96" t="s">
        <v>2800</v>
      </c>
      <c r="K1690" s="99" t="s">
        <v>2688</v>
      </c>
      <c r="L1690" s="948"/>
      <c r="M1690" s="933"/>
      <c r="N1690" s="94"/>
      <c r="O1690" s="96" t="s">
        <v>2800</v>
      </c>
      <c r="P1690" s="99" t="s">
        <v>2688</v>
      </c>
    </row>
    <row r="1691" spans="1:16" ht="17.25" thickBot="1">
      <c r="A1691" s="957"/>
      <c r="B1691" s="100" t="s">
        <v>168</v>
      </c>
      <c r="C1691" s="927"/>
      <c r="D1691" s="94" t="s">
        <v>147</v>
      </c>
      <c r="E1691" s="96" t="s">
        <v>2686</v>
      </c>
      <c r="F1691" s="99" t="s">
        <v>4095</v>
      </c>
      <c r="G1691" s="100" t="s">
        <v>168</v>
      </c>
      <c r="H1691" s="930"/>
      <c r="I1691" s="94"/>
      <c r="J1691" s="96" t="s">
        <v>2802</v>
      </c>
      <c r="K1691" s="733" t="s">
        <v>2690</v>
      </c>
      <c r="L1691" s="100" t="s">
        <v>168</v>
      </c>
      <c r="M1691" s="933"/>
      <c r="N1691" s="94"/>
      <c r="O1691" s="96" t="s">
        <v>2802</v>
      </c>
      <c r="P1691" s="733" t="s">
        <v>2690</v>
      </c>
    </row>
    <row r="1692" spans="1:16">
      <c r="A1692" s="957"/>
      <c r="B1692" s="949" t="s">
        <v>4315</v>
      </c>
      <c r="C1692" s="927"/>
      <c r="D1692" s="94"/>
      <c r="E1692" s="96" t="s">
        <v>2687</v>
      </c>
      <c r="F1692" s="99" t="s">
        <v>4212</v>
      </c>
      <c r="G1692" s="949" t="s">
        <v>4347</v>
      </c>
      <c r="H1692" s="930"/>
      <c r="I1692" s="94" t="s">
        <v>147</v>
      </c>
      <c r="J1692" s="96" t="s">
        <v>2686</v>
      </c>
      <c r="K1692" s="99" t="s">
        <v>4144</v>
      </c>
      <c r="L1692" s="949" t="s">
        <v>4394</v>
      </c>
      <c r="M1692" s="933"/>
      <c r="N1692" s="94" t="s">
        <v>147</v>
      </c>
      <c r="O1692" s="96" t="s">
        <v>2686</v>
      </c>
      <c r="P1692" s="99" t="s">
        <v>4382</v>
      </c>
    </row>
    <row r="1693" spans="1:16">
      <c r="A1693" s="957"/>
      <c r="B1693" s="950"/>
      <c r="C1693" s="927"/>
      <c r="D1693" s="94"/>
      <c r="E1693" s="96" t="s">
        <v>2689</v>
      </c>
      <c r="F1693" s="99" t="s">
        <v>4168</v>
      </c>
      <c r="G1693" s="950"/>
      <c r="H1693" s="930"/>
      <c r="I1693" s="94"/>
      <c r="J1693" s="96" t="s">
        <v>2687</v>
      </c>
      <c r="K1693" s="99" t="s">
        <v>4360</v>
      </c>
      <c r="L1693" s="950"/>
      <c r="M1693" s="933"/>
      <c r="N1693" s="94"/>
      <c r="O1693" s="96" t="s">
        <v>2687</v>
      </c>
      <c r="P1693" s="99" t="s">
        <v>4378</v>
      </c>
    </row>
    <row r="1694" spans="1:16" ht="17.25" thickBot="1">
      <c r="A1694" s="957"/>
      <c r="B1694" s="951"/>
      <c r="C1694" s="927"/>
      <c r="D1694" s="94"/>
      <c r="E1694" s="96" t="s">
        <v>2851</v>
      </c>
      <c r="F1694" s="99" t="s">
        <v>4213</v>
      </c>
      <c r="G1694" s="951"/>
      <c r="H1694" s="930"/>
      <c r="I1694" s="94"/>
      <c r="J1694" s="96" t="s">
        <v>2689</v>
      </c>
      <c r="K1694" s="99" t="s">
        <v>4361</v>
      </c>
      <c r="L1694" s="951"/>
      <c r="M1694" s="933"/>
      <c r="N1694" s="94"/>
      <c r="O1694" s="96" t="s">
        <v>2689</v>
      </c>
      <c r="P1694" s="99" t="s">
        <v>4383</v>
      </c>
    </row>
    <row r="1695" spans="1:16" ht="17.25" thickBot="1">
      <c r="A1695" s="957"/>
      <c r="B1695" s="100" t="s">
        <v>123</v>
      </c>
      <c r="C1695" s="927"/>
      <c r="D1695" s="94"/>
      <c r="E1695" s="96" t="s">
        <v>3296</v>
      </c>
      <c r="F1695" s="97" t="s">
        <v>4214</v>
      </c>
      <c r="G1695" s="100" t="s">
        <v>123</v>
      </c>
      <c r="H1695" s="930"/>
      <c r="I1695" s="94"/>
      <c r="J1695" s="96" t="s">
        <v>2851</v>
      </c>
      <c r="K1695" s="99" t="s">
        <v>4146</v>
      </c>
      <c r="L1695" s="100" t="s">
        <v>123</v>
      </c>
      <c r="M1695" s="933"/>
      <c r="N1695" s="94"/>
      <c r="O1695" s="96" t="s">
        <v>2851</v>
      </c>
      <c r="P1695" s="99" t="s">
        <v>4154</v>
      </c>
    </row>
    <row r="1696" spans="1:16">
      <c r="A1696" s="957"/>
      <c r="B1696" s="962" t="s">
        <v>4315</v>
      </c>
      <c r="C1696" s="927"/>
      <c r="D1696" s="94" t="s">
        <v>4312</v>
      </c>
      <c r="E1696" s="96" t="s">
        <v>2891</v>
      </c>
      <c r="F1696" s="112" t="s">
        <v>4319</v>
      </c>
      <c r="G1696" s="962" t="s">
        <v>4348</v>
      </c>
      <c r="H1696" s="930"/>
      <c r="I1696" s="94"/>
      <c r="J1696" s="96" t="s">
        <v>3296</v>
      </c>
      <c r="K1696" s="97" t="s">
        <v>4359</v>
      </c>
      <c r="L1696" s="962" t="s">
        <v>4395</v>
      </c>
      <c r="M1696" s="933"/>
      <c r="N1696" s="94"/>
      <c r="O1696" s="96" t="s">
        <v>3296</v>
      </c>
      <c r="P1696" s="97" t="s">
        <v>4379</v>
      </c>
    </row>
    <row r="1697" spans="1:16" ht="33">
      <c r="A1697" s="957"/>
      <c r="B1697" s="963"/>
      <c r="C1697" s="927"/>
      <c r="D1697" s="94"/>
      <c r="E1697" s="96" t="s">
        <v>4288</v>
      </c>
      <c r="F1697" s="112" t="s">
        <v>4320</v>
      </c>
      <c r="G1697" s="963"/>
      <c r="H1697" s="930"/>
      <c r="I1697" s="94" t="s">
        <v>4312</v>
      </c>
      <c r="J1697" s="96" t="s">
        <v>2891</v>
      </c>
      <c r="K1697" s="112" t="s">
        <v>4319</v>
      </c>
      <c r="L1697" s="963"/>
      <c r="M1697" s="933"/>
      <c r="N1697" s="94" t="s">
        <v>1887</v>
      </c>
      <c r="O1697" s="96" t="s">
        <v>4371</v>
      </c>
      <c r="P1697" s="97" t="s">
        <v>4386</v>
      </c>
    </row>
    <row r="1698" spans="1:16" ht="33.75" thickBot="1">
      <c r="A1698" s="957"/>
      <c r="B1698" s="964"/>
      <c r="C1698" s="927"/>
      <c r="D1698" s="94"/>
      <c r="E1698" s="96" t="s">
        <v>4321</v>
      </c>
      <c r="F1698" s="97" t="s">
        <v>4323</v>
      </c>
      <c r="G1698" s="964"/>
      <c r="H1698" s="930"/>
      <c r="I1698" s="94"/>
      <c r="J1698" s="96" t="s">
        <v>4288</v>
      </c>
      <c r="K1698" s="112" t="s">
        <v>4320</v>
      </c>
      <c r="L1698" s="964"/>
      <c r="M1698" s="933"/>
      <c r="N1698" s="94"/>
      <c r="O1698" s="96" t="s">
        <v>4288</v>
      </c>
      <c r="P1698" s="97" t="s">
        <v>4384</v>
      </c>
    </row>
    <row r="1699" spans="1:16" ht="36" customHeight="1">
      <c r="A1699" s="957"/>
      <c r="B1699" s="945" t="s">
        <v>124</v>
      </c>
      <c r="C1699" s="927"/>
      <c r="D1699" s="94" t="s">
        <v>1887</v>
      </c>
      <c r="E1699" s="96" t="s">
        <v>4098</v>
      </c>
      <c r="F1699" s="97" t="s">
        <v>4324</v>
      </c>
      <c r="G1699" s="945" t="s">
        <v>124</v>
      </c>
      <c r="H1699" s="930"/>
      <c r="I1699" s="94"/>
      <c r="J1699" s="96" t="s">
        <v>4321</v>
      </c>
      <c r="K1699" s="97" t="s">
        <v>4352</v>
      </c>
      <c r="L1699" s="945" t="s">
        <v>124</v>
      </c>
      <c r="M1699" s="933"/>
      <c r="N1699" s="94"/>
      <c r="O1699" s="96" t="s">
        <v>4321</v>
      </c>
      <c r="P1699" s="97" t="s">
        <v>4385</v>
      </c>
    </row>
    <row r="1700" spans="1:16" ht="36" customHeight="1" thickBot="1">
      <c r="A1700" s="957"/>
      <c r="B1700" s="946"/>
      <c r="C1700" s="927"/>
      <c r="D1700" s="94"/>
      <c r="E1700" s="96" t="s">
        <v>4244</v>
      </c>
      <c r="F1700" s="97" t="s">
        <v>4322</v>
      </c>
      <c r="G1700" s="946"/>
      <c r="H1700" s="930"/>
      <c r="I1700" s="94" t="s">
        <v>1887</v>
      </c>
      <c r="J1700" s="96" t="s">
        <v>4098</v>
      </c>
      <c r="K1700" s="97" t="s">
        <v>4357</v>
      </c>
      <c r="L1700" s="946"/>
      <c r="M1700" s="933"/>
      <c r="N1700" s="94" t="s">
        <v>3136</v>
      </c>
      <c r="O1700" s="96" t="s">
        <v>4245</v>
      </c>
      <c r="P1700" s="93" t="s">
        <v>4375</v>
      </c>
    </row>
    <row r="1701" spans="1:16" ht="33.75" thickTop="1">
      <c r="A1701" s="957"/>
      <c r="B1701" s="960" t="s">
        <v>125</v>
      </c>
      <c r="C1701" s="927"/>
      <c r="D1701" s="94"/>
      <c r="E1701" s="96"/>
      <c r="F1701" s="97"/>
      <c r="G1701" s="960" t="s">
        <v>125</v>
      </c>
      <c r="H1701" s="930"/>
      <c r="I1701" s="94"/>
      <c r="J1701" s="96" t="s">
        <v>4244</v>
      </c>
      <c r="K1701" s="97" t="s">
        <v>4365</v>
      </c>
      <c r="L1701" s="960" t="s">
        <v>125</v>
      </c>
      <c r="M1701" s="933"/>
      <c r="N1701" s="94"/>
      <c r="O1701" s="96"/>
      <c r="P1701" s="97"/>
    </row>
    <row r="1702" spans="1:16" ht="17.25" thickBot="1">
      <c r="A1702" s="957"/>
      <c r="B1702" s="943"/>
      <c r="C1702" s="927"/>
      <c r="D1702" s="94"/>
      <c r="E1702" s="96"/>
      <c r="F1702" s="93"/>
      <c r="G1702" s="943"/>
      <c r="H1702" s="930"/>
      <c r="I1702" s="94" t="s">
        <v>3136</v>
      </c>
      <c r="J1702" s="96" t="s">
        <v>4245</v>
      </c>
      <c r="K1702" s="93" t="s">
        <v>4358</v>
      </c>
      <c r="L1702" s="943"/>
      <c r="M1702" s="933"/>
      <c r="N1702" s="94"/>
      <c r="O1702" s="96"/>
      <c r="P1702" s="93"/>
    </row>
    <row r="1703" spans="1:16">
      <c r="A1703" s="957"/>
      <c r="B1703" s="953">
        <v>4</v>
      </c>
      <c r="C1703" s="927"/>
      <c r="D1703" s="94"/>
      <c r="E1703" s="96"/>
      <c r="F1703" s="97"/>
      <c r="G1703" s="953">
        <v>4</v>
      </c>
      <c r="H1703" s="930"/>
      <c r="I1703" s="94"/>
      <c r="J1703" s="96"/>
      <c r="K1703" s="97"/>
      <c r="L1703" s="953">
        <v>3</v>
      </c>
      <c r="M1703" s="933"/>
      <c r="N1703" s="94"/>
      <c r="O1703" s="96"/>
      <c r="P1703" s="103"/>
    </row>
    <row r="1704" spans="1:16" ht="17.25" thickBot="1">
      <c r="A1704" s="957"/>
      <c r="B1704" s="961"/>
      <c r="C1704" s="927"/>
      <c r="D1704" s="94"/>
      <c r="E1704" s="96"/>
      <c r="F1704" s="97"/>
      <c r="G1704" s="961"/>
      <c r="H1704" s="930"/>
      <c r="I1704" s="94"/>
      <c r="J1704" s="96"/>
      <c r="K1704" s="97"/>
      <c r="L1704" s="961"/>
      <c r="M1704" s="933"/>
      <c r="N1704" s="94"/>
      <c r="O1704" s="96"/>
      <c r="P1704" s="104"/>
    </row>
    <row r="1705" spans="1:16">
      <c r="A1705" s="957"/>
      <c r="B1705" s="942" t="s">
        <v>126</v>
      </c>
      <c r="C1705" s="927"/>
      <c r="D1705" s="94"/>
      <c r="E1705" s="96"/>
      <c r="F1705" s="93"/>
      <c r="G1705" s="942" t="s">
        <v>126</v>
      </c>
      <c r="H1705" s="930"/>
      <c r="I1705" s="94"/>
      <c r="J1705" s="96"/>
      <c r="K1705" s="93"/>
      <c r="L1705" s="942" t="s">
        <v>126</v>
      </c>
      <c r="M1705" s="933"/>
      <c r="N1705" s="94"/>
      <c r="O1705" s="96"/>
      <c r="P1705" s="99"/>
    </row>
    <row r="1706" spans="1:16" ht="17.25" thickBot="1">
      <c r="A1706" s="957"/>
      <c r="B1706" s="943"/>
      <c r="C1706" s="927"/>
      <c r="D1706" s="94"/>
      <c r="E1706" s="96"/>
      <c r="F1706" s="101"/>
      <c r="G1706" s="943"/>
      <c r="H1706" s="930"/>
      <c r="I1706" s="94"/>
      <c r="J1706" s="96"/>
      <c r="K1706" s="101"/>
      <c r="L1706" s="943"/>
      <c r="M1706" s="933"/>
      <c r="N1706" s="94"/>
      <c r="O1706" s="96"/>
      <c r="P1706" s="104"/>
    </row>
    <row r="1707" spans="1:16">
      <c r="A1707" s="957"/>
      <c r="B1707" s="953">
        <v>4</v>
      </c>
      <c r="C1707" s="927"/>
      <c r="D1707" s="94"/>
      <c r="E1707" s="96"/>
      <c r="F1707" s="102"/>
      <c r="G1707" s="953">
        <v>4</v>
      </c>
      <c r="H1707" s="930"/>
      <c r="I1707" s="94"/>
      <c r="J1707" s="96"/>
      <c r="K1707" s="103"/>
      <c r="L1707" s="953">
        <v>3</v>
      </c>
      <c r="M1707" s="933"/>
      <c r="N1707" s="94"/>
      <c r="O1707" s="96"/>
      <c r="P1707" s="93"/>
    </row>
    <row r="1708" spans="1:16" ht="17.25" thickBot="1">
      <c r="A1708" s="957"/>
      <c r="B1708" s="954"/>
      <c r="C1708" s="927"/>
      <c r="D1708" s="94"/>
      <c r="E1708" s="96"/>
      <c r="F1708" s="99"/>
      <c r="G1708" s="954"/>
      <c r="H1708" s="930"/>
      <c r="I1708" s="94"/>
      <c r="J1708" s="96"/>
      <c r="K1708" s="104"/>
      <c r="L1708" s="954"/>
      <c r="M1708" s="933"/>
      <c r="N1708" s="94"/>
      <c r="O1708" s="96"/>
      <c r="P1708" s="97"/>
    </row>
    <row r="1709" spans="1:16">
      <c r="A1709" s="957"/>
      <c r="B1709" s="952" t="s">
        <v>127</v>
      </c>
      <c r="C1709" s="927"/>
      <c r="D1709" s="94"/>
      <c r="E1709" s="96"/>
      <c r="F1709" s="103"/>
      <c r="G1709" s="952" t="s">
        <v>127</v>
      </c>
      <c r="H1709" s="930"/>
      <c r="I1709" s="94"/>
      <c r="J1709" s="96"/>
      <c r="K1709" s="104"/>
      <c r="L1709" s="952" t="s">
        <v>127</v>
      </c>
      <c r="M1709" s="933"/>
      <c r="N1709" s="94"/>
      <c r="O1709" s="114"/>
      <c r="P1709" s="97"/>
    </row>
    <row r="1710" spans="1:16" ht="17.25" thickBot="1">
      <c r="A1710" s="957"/>
      <c r="B1710" s="943"/>
      <c r="C1710" s="927"/>
      <c r="D1710" s="94"/>
      <c r="E1710" s="96"/>
      <c r="F1710" s="104"/>
      <c r="G1710" s="943"/>
      <c r="H1710" s="930"/>
      <c r="I1710" s="94"/>
      <c r="J1710" s="96"/>
      <c r="K1710" s="99"/>
      <c r="L1710" s="943"/>
      <c r="M1710" s="933"/>
      <c r="N1710" s="113"/>
      <c r="O1710" s="96"/>
      <c r="P1710" s="112"/>
    </row>
    <row r="1711" spans="1:16">
      <c r="A1711" s="957"/>
      <c r="B1711" s="953">
        <v>25</v>
      </c>
      <c r="C1711" s="927"/>
      <c r="D1711" s="94"/>
      <c r="E1711" s="96"/>
      <c r="F1711" s="104"/>
      <c r="G1711" s="953" t="s">
        <v>4238</v>
      </c>
      <c r="H1711" s="930"/>
      <c r="I1711" s="94"/>
      <c r="J1711" s="96"/>
      <c r="K1711" s="104"/>
      <c r="L1711" s="953">
        <v>10</v>
      </c>
      <c r="M1711" s="933"/>
      <c r="N1711" s="113"/>
      <c r="O1711" s="114"/>
      <c r="P1711" s="97"/>
    </row>
    <row r="1712" spans="1:16" ht="17.25" thickBot="1">
      <c r="A1712" s="957"/>
      <c r="B1712" s="954"/>
      <c r="C1712" s="927"/>
      <c r="D1712" s="94"/>
      <c r="E1712" s="96"/>
      <c r="F1712" s="99"/>
      <c r="G1712" s="954"/>
      <c r="H1712" s="930"/>
      <c r="I1712" s="94"/>
      <c r="J1712" s="96"/>
      <c r="K1712" s="93"/>
      <c r="L1712" s="954"/>
      <c r="M1712" s="933"/>
      <c r="N1712" s="94"/>
      <c r="O1712" s="114"/>
      <c r="P1712" s="104"/>
    </row>
    <row r="1713" spans="1:16">
      <c r="A1713" s="957"/>
      <c r="B1713" s="952" t="s">
        <v>128</v>
      </c>
      <c r="C1713" s="927"/>
      <c r="D1713" s="94"/>
      <c r="E1713" s="96"/>
      <c r="F1713" s="104"/>
      <c r="G1713" s="952" t="s">
        <v>128</v>
      </c>
      <c r="H1713" s="930"/>
      <c r="I1713" s="94"/>
      <c r="J1713" s="96"/>
      <c r="K1713" s="97"/>
      <c r="L1713" s="952" t="s">
        <v>128</v>
      </c>
      <c r="M1713" s="933"/>
      <c r="N1713" s="94"/>
      <c r="O1713" s="96"/>
      <c r="P1713" s="97"/>
    </row>
    <row r="1714" spans="1:16" ht="17.25" thickBot="1">
      <c r="A1714" s="957"/>
      <c r="B1714" s="943"/>
      <c r="C1714" s="927"/>
      <c r="D1714" s="94"/>
      <c r="E1714" s="96"/>
      <c r="F1714" s="93"/>
      <c r="G1714" s="943"/>
      <c r="H1714" s="930"/>
      <c r="I1714" s="94"/>
      <c r="J1714" s="114"/>
      <c r="K1714" s="97"/>
      <c r="L1714" s="943"/>
      <c r="M1714" s="933"/>
      <c r="N1714" s="113"/>
      <c r="O1714" s="114"/>
      <c r="P1714" s="97"/>
    </row>
    <row r="1715" spans="1:16">
      <c r="A1715" s="957"/>
      <c r="B1715" s="953">
        <v>25</v>
      </c>
      <c r="C1715" s="927"/>
      <c r="D1715" s="94"/>
      <c r="E1715" s="96"/>
      <c r="F1715" s="97"/>
      <c r="G1715" s="953" t="s">
        <v>4238</v>
      </c>
      <c r="H1715" s="930"/>
      <c r="I1715" s="94"/>
      <c r="J1715" s="96"/>
      <c r="K1715" s="97"/>
      <c r="L1715" s="953">
        <v>10</v>
      </c>
      <c r="M1715" s="933"/>
      <c r="N1715" s="113"/>
      <c r="O1715" s="114"/>
      <c r="P1715" s="97"/>
    </row>
    <row r="1716" spans="1:16" ht="17.25" thickBot="1">
      <c r="A1716" s="957"/>
      <c r="B1716" s="954"/>
      <c r="C1716" s="927"/>
      <c r="D1716" s="94"/>
      <c r="E1716" s="96"/>
      <c r="F1716" s="93"/>
      <c r="G1716" s="954"/>
      <c r="H1716" s="930"/>
      <c r="I1716" s="94"/>
      <c r="J1716" s="114"/>
      <c r="K1716" s="97"/>
      <c r="L1716" s="954"/>
      <c r="M1716" s="933"/>
      <c r="N1716" s="94"/>
      <c r="O1716" s="114"/>
      <c r="P1716" s="97"/>
    </row>
    <row r="1717" spans="1:16">
      <c r="A1717" s="957"/>
      <c r="B1717" s="942" t="s">
        <v>129</v>
      </c>
      <c r="C1717" s="927"/>
      <c r="D1717" s="94"/>
      <c r="E1717" s="96"/>
      <c r="F1717" s="93"/>
      <c r="G1717" s="942" t="s">
        <v>129</v>
      </c>
      <c r="H1717" s="930"/>
      <c r="I1717" s="94"/>
      <c r="J1717" s="114"/>
      <c r="K1717" s="97"/>
      <c r="L1717" s="942" t="s">
        <v>129</v>
      </c>
      <c r="M1717" s="933"/>
      <c r="N1717" s="113"/>
      <c r="O1717" s="114"/>
      <c r="P1717" s="97"/>
    </row>
    <row r="1718" spans="1:16" ht="17.25" thickBot="1">
      <c r="A1718" s="957"/>
      <c r="B1718" s="943"/>
      <c r="C1718" s="927"/>
      <c r="D1718" s="94"/>
      <c r="E1718" s="96"/>
      <c r="F1718" s="93"/>
      <c r="G1718" s="943"/>
      <c r="H1718" s="930"/>
      <c r="I1718" s="94"/>
      <c r="J1718" s="114"/>
      <c r="K1718" s="97"/>
      <c r="L1718" s="943"/>
      <c r="M1718" s="933"/>
      <c r="N1718" s="94"/>
      <c r="O1718" s="114"/>
      <c r="P1718" s="97"/>
    </row>
    <row r="1719" spans="1:16">
      <c r="A1719" s="957"/>
      <c r="B1719" s="106" t="s">
        <v>4276</v>
      </c>
      <c r="C1719" s="927"/>
      <c r="D1719" s="94"/>
      <c r="E1719" s="96"/>
      <c r="F1719" s="97"/>
      <c r="G1719" s="106" t="s">
        <v>4143</v>
      </c>
      <c r="H1719" s="930"/>
      <c r="I1719" s="94"/>
      <c r="J1719" s="96"/>
      <c r="K1719" s="112"/>
      <c r="L1719" s="106" t="s">
        <v>4143</v>
      </c>
      <c r="M1719" s="933"/>
      <c r="N1719" s="113"/>
      <c r="O1719" s="96"/>
      <c r="P1719" s="112"/>
    </row>
    <row r="1720" spans="1:16">
      <c r="A1720" s="957"/>
      <c r="B1720" s="107" t="s">
        <v>4325</v>
      </c>
      <c r="C1720" s="927"/>
      <c r="D1720" s="94"/>
      <c r="E1720" s="96"/>
      <c r="F1720" s="93"/>
      <c r="G1720" s="107"/>
      <c r="H1720" s="930"/>
      <c r="I1720" s="94"/>
      <c r="J1720" s="96"/>
      <c r="K1720" s="97"/>
      <c r="L1720" s="107"/>
      <c r="M1720" s="933"/>
      <c r="N1720" s="113"/>
      <c r="O1720" s="114"/>
      <c r="P1720" s="97"/>
    </row>
    <row r="1721" spans="1:16" ht="17.25" thickBot="1">
      <c r="A1721" s="957"/>
      <c r="B1721" s="110"/>
      <c r="C1721" s="940"/>
      <c r="D1721" s="115"/>
      <c r="E1721" s="116"/>
      <c r="F1721" s="117"/>
      <c r="G1721" s="110"/>
      <c r="H1721" s="930"/>
      <c r="I1721" s="115"/>
      <c r="J1721" s="116"/>
      <c r="K1721" s="117"/>
      <c r="L1721" s="110"/>
      <c r="M1721" s="933"/>
      <c r="N1721" s="115"/>
      <c r="O1721" s="116"/>
      <c r="P1721" s="117"/>
    </row>
    <row r="1722" spans="1:16">
      <c r="A1722" s="944" t="str">
        <f>TEXT(A1681,"AAAA")</f>
        <v>星期三</v>
      </c>
      <c r="B1722" s="109"/>
      <c r="C1722" s="926" t="s">
        <v>665</v>
      </c>
      <c r="D1722" s="118"/>
      <c r="E1722" s="119" t="s">
        <v>137</v>
      </c>
      <c r="F1722" s="97" t="s">
        <v>4166</v>
      </c>
      <c r="G1722" s="109"/>
      <c r="H1722" s="929" t="s">
        <v>130</v>
      </c>
      <c r="I1722" s="118"/>
      <c r="J1722" s="119" t="s">
        <v>137</v>
      </c>
      <c r="K1722" s="97" t="s">
        <v>3731</v>
      </c>
      <c r="L1722" s="109"/>
      <c r="M1722" s="932" t="s">
        <v>130</v>
      </c>
      <c r="N1722" s="118"/>
      <c r="O1722" s="119" t="s">
        <v>137</v>
      </c>
      <c r="P1722" s="97" t="s">
        <v>4377</v>
      </c>
    </row>
    <row r="1723" spans="1:16">
      <c r="A1723" s="944"/>
      <c r="B1723" s="110"/>
      <c r="C1723" s="927"/>
      <c r="D1723" s="94"/>
      <c r="E1723" s="96" t="s">
        <v>195</v>
      </c>
      <c r="F1723" s="97" t="s">
        <v>4217</v>
      </c>
      <c r="G1723" s="110"/>
      <c r="H1723" s="930"/>
      <c r="I1723" s="94"/>
      <c r="J1723" s="96" t="s">
        <v>195</v>
      </c>
      <c r="K1723" s="97" t="s">
        <v>3733</v>
      </c>
      <c r="L1723" s="110"/>
      <c r="M1723" s="933"/>
      <c r="N1723" s="94"/>
      <c r="O1723" s="96" t="s">
        <v>195</v>
      </c>
      <c r="P1723" s="97" t="s">
        <v>4376</v>
      </c>
    </row>
    <row r="1724" spans="1:16">
      <c r="A1724" s="944"/>
      <c r="B1724" s="109"/>
      <c r="C1724" s="927"/>
      <c r="D1724" s="94"/>
      <c r="E1724" s="96" t="s">
        <v>146</v>
      </c>
      <c r="F1724" s="97" t="s">
        <v>4218</v>
      </c>
      <c r="G1724" s="109"/>
      <c r="H1724" s="930"/>
      <c r="I1724" s="94"/>
      <c r="J1724" s="96" t="s">
        <v>146</v>
      </c>
      <c r="K1724" s="97" t="s">
        <v>4349</v>
      </c>
      <c r="L1724" s="109"/>
      <c r="M1724" s="933"/>
      <c r="N1724" s="94"/>
      <c r="O1724" s="96" t="s">
        <v>146</v>
      </c>
      <c r="P1724" s="97" t="s">
        <v>4396</v>
      </c>
    </row>
    <row r="1725" spans="1:16">
      <c r="A1725" s="944"/>
      <c r="B1725" s="110"/>
      <c r="C1725" s="927"/>
      <c r="D1725" s="94"/>
      <c r="E1725" s="96" t="s">
        <v>238</v>
      </c>
      <c r="F1725" s="97" t="s">
        <v>4219</v>
      </c>
      <c r="G1725" s="110"/>
      <c r="H1725" s="930"/>
      <c r="I1725" s="94"/>
      <c r="J1725" s="96" t="s">
        <v>238</v>
      </c>
      <c r="K1725" s="97" t="s">
        <v>4141</v>
      </c>
      <c r="L1725" s="110"/>
      <c r="M1725" s="933"/>
      <c r="N1725" s="94"/>
      <c r="O1725" s="96" t="s">
        <v>238</v>
      </c>
      <c r="P1725" s="97" t="s">
        <v>4392</v>
      </c>
    </row>
    <row r="1726" spans="1:16">
      <c r="A1726" s="944"/>
      <c r="B1726" s="109"/>
      <c r="C1726" s="927"/>
      <c r="D1726" s="94"/>
      <c r="E1726" s="96" t="s">
        <v>196</v>
      </c>
      <c r="F1726" s="97" t="s">
        <v>4220</v>
      </c>
      <c r="G1726" s="109"/>
      <c r="H1726" s="930"/>
      <c r="I1726" s="94"/>
      <c r="J1726" s="96" t="s">
        <v>196</v>
      </c>
      <c r="K1726" s="97" t="s">
        <v>3728</v>
      </c>
      <c r="L1726" s="109"/>
      <c r="M1726" s="933"/>
      <c r="N1726" s="94"/>
      <c r="O1726" s="96" t="s">
        <v>196</v>
      </c>
      <c r="P1726" s="97" t="s">
        <v>4164</v>
      </c>
    </row>
    <row r="1727" spans="1:16">
      <c r="A1727" s="944"/>
      <c r="B1727" s="110"/>
      <c r="C1727" s="927"/>
      <c r="D1727" s="94"/>
      <c r="E1727" s="96" t="s">
        <v>1567</v>
      </c>
      <c r="F1727" s="97" t="s">
        <v>3890</v>
      </c>
      <c r="G1727" s="110"/>
      <c r="H1727" s="930"/>
      <c r="I1727" s="94"/>
      <c r="J1727" s="96" t="s">
        <v>1567</v>
      </c>
      <c r="K1727" s="97" t="s">
        <v>3890</v>
      </c>
      <c r="L1727" s="110"/>
      <c r="M1727" s="933"/>
      <c r="N1727" s="94"/>
      <c r="O1727" s="96" t="s">
        <v>1567</v>
      </c>
      <c r="P1727" s="97" t="s">
        <v>3890</v>
      </c>
    </row>
    <row r="1728" spans="1:16">
      <c r="A1728" s="944"/>
      <c r="B1728" s="109"/>
      <c r="C1728" s="927"/>
      <c r="D1728" s="94"/>
      <c r="E1728" s="96" t="s">
        <v>2685</v>
      </c>
      <c r="F1728" s="97" t="s">
        <v>2761</v>
      </c>
      <c r="G1728" s="109"/>
      <c r="H1728" s="930"/>
      <c r="I1728" s="94"/>
      <c r="J1728" s="96" t="s">
        <v>2685</v>
      </c>
      <c r="K1728" s="97" t="s">
        <v>2761</v>
      </c>
      <c r="L1728" s="109"/>
      <c r="M1728" s="933"/>
      <c r="N1728" s="94"/>
      <c r="O1728" s="96" t="s">
        <v>2685</v>
      </c>
      <c r="P1728" s="97" t="s">
        <v>2761</v>
      </c>
    </row>
    <row r="1729" spans="1:16">
      <c r="A1729" s="944"/>
      <c r="B1729" s="110"/>
      <c r="C1729" s="927"/>
      <c r="D1729" s="94"/>
      <c r="E1729" s="96"/>
      <c r="F1729" s="97"/>
      <c r="G1729" s="110"/>
      <c r="H1729" s="930"/>
      <c r="I1729" s="94"/>
      <c r="J1729" s="96"/>
      <c r="K1729" s="97"/>
      <c r="L1729" s="110"/>
      <c r="M1729" s="933"/>
      <c r="N1729" s="94"/>
      <c r="O1729" s="96"/>
      <c r="P1729" s="97"/>
    </row>
    <row r="1730" spans="1:16">
      <c r="A1730" s="944"/>
      <c r="B1730" s="107"/>
      <c r="C1730" s="927"/>
      <c r="D1730" s="113"/>
      <c r="E1730" s="114"/>
      <c r="F1730" s="97"/>
      <c r="G1730" s="107"/>
      <c r="H1730" s="930"/>
      <c r="I1730" s="113"/>
      <c r="J1730" s="114"/>
      <c r="K1730" s="97"/>
      <c r="L1730" s="107"/>
      <c r="M1730" s="933"/>
      <c r="N1730" s="113"/>
      <c r="O1730" s="114"/>
      <c r="P1730" s="97"/>
    </row>
    <row r="1731" spans="1:16" ht="17.25" thickBot="1">
      <c r="A1731" s="944"/>
      <c r="B1731" s="107"/>
      <c r="C1731" s="940"/>
      <c r="D1731" s="122" t="s">
        <v>132</v>
      </c>
      <c r="E1731" s="123" t="s">
        <v>133</v>
      </c>
      <c r="F1731" s="97"/>
      <c r="G1731" s="107"/>
      <c r="H1731" s="941"/>
      <c r="I1731" s="122" t="s">
        <v>132</v>
      </c>
      <c r="J1731" s="123" t="s">
        <v>133</v>
      </c>
      <c r="K1731" s="97"/>
      <c r="L1731" s="107"/>
      <c r="M1731" s="939"/>
      <c r="N1731" s="122" t="s">
        <v>132</v>
      </c>
      <c r="O1731" s="123" t="s">
        <v>133</v>
      </c>
      <c r="P1731" s="97"/>
    </row>
    <row r="1732" spans="1:16">
      <c r="A1732" s="105"/>
      <c r="B1732" s="109"/>
      <c r="C1732" s="926" t="s">
        <v>666</v>
      </c>
      <c r="D1732" s="118"/>
      <c r="E1732" s="119" t="s">
        <v>137</v>
      </c>
      <c r="F1732" s="125" t="s">
        <v>2762</v>
      </c>
      <c r="G1732" s="109"/>
      <c r="H1732" s="929" t="s">
        <v>134</v>
      </c>
      <c r="I1732" s="118"/>
      <c r="J1732" s="119" t="s">
        <v>137</v>
      </c>
      <c r="K1732" s="125" t="s">
        <v>2762</v>
      </c>
      <c r="L1732" s="109"/>
      <c r="M1732" s="932" t="s">
        <v>134</v>
      </c>
      <c r="N1732" s="118"/>
      <c r="O1732" s="119" t="s">
        <v>137</v>
      </c>
      <c r="P1732" s="125" t="s">
        <v>2762</v>
      </c>
    </row>
    <row r="1733" spans="1:16">
      <c r="A1733" s="105"/>
      <c r="B1733" s="110"/>
      <c r="C1733" s="927"/>
      <c r="D1733" s="94"/>
      <c r="E1733" s="96" t="s">
        <v>195</v>
      </c>
      <c r="F1733" s="97" t="s">
        <v>4167</v>
      </c>
      <c r="G1733" s="110"/>
      <c r="H1733" s="930"/>
      <c r="I1733" s="94"/>
      <c r="J1733" s="96" t="s">
        <v>195</v>
      </c>
      <c r="K1733" s="97" t="s">
        <v>4261</v>
      </c>
      <c r="L1733" s="110"/>
      <c r="M1733" s="933"/>
      <c r="N1733" s="94"/>
      <c r="O1733" s="96" t="s">
        <v>195</v>
      </c>
      <c r="P1733" s="97" t="s">
        <v>4167</v>
      </c>
    </row>
    <row r="1734" spans="1:16">
      <c r="A1734" s="105"/>
      <c r="B1734" s="126"/>
      <c r="C1734" s="927"/>
      <c r="D1734" s="94"/>
      <c r="E1734" s="96" t="s">
        <v>146</v>
      </c>
      <c r="F1734" s="97" t="s">
        <v>3987</v>
      </c>
      <c r="G1734" s="126"/>
      <c r="H1734" s="930"/>
      <c r="I1734" s="94"/>
      <c r="J1734" s="96" t="s">
        <v>146</v>
      </c>
      <c r="K1734" s="97" t="s">
        <v>4351</v>
      </c>
      <c r="L1734" s="126"/>
      <c r="M1734" s="933"/>
      <c r="N1734" s="94"/>
      <c r="O1734" s="96" t="s">
        <v>146</v>
      </c>
      <c r="P1734" s="97" t="s">
        <v>4351</v>
      </c>
    </row>
    <row r="1735" spans="1:16" ht="33">
      <c r="A1735" s="105"/>
      <c r="B1735" s="107"/>
      <c r="C1735" s="927"/>
      <c r="D1735" s="94"/>
      <c r="E1735" s="96" t="s">
        <v>238</v>
      </c>
      <c r="F1735" s="97" t="s">
        <v>3125</v>
      </c>
      <c r="G1735" s="107"/>
      <c r="H1735" s="930"/>
      <c r="I1735" s="94"/>
      <c r="J1735" s="96" t="s">
        <v>238</v>
      </c>
      <c r="K1735" s="97" t="s">
        <v>4350</v>
      </c>
      <c r="L1735" s="107"/>
      <c r="M1735" s="933"/>
      <c r="N1735" s="94"/>
      <c r="O1735" s="96" t="s">
        <v>238</v>
      </c>
      <c r="P1735" s="97" t="s">
        <v>4350</v>
      </c>
    </row>
    <row r="1736" spans="1:16">
      <c r="A1736" s="105"/>
      <c r="B1736" s="109"/>
      <c r="C1736" s="927"/>
      <c r="D1736" s="94"/>
      <c r="E1736" s="96" t="s">
        <v>196</v>
      </c>
      <c r="F1736" s="97" t="s">
        <v>2766</v>
      </c>
      <c r="G1736" s="109"/>
      <c r="H1736" s="930"/>
      <c r="I1736" s="94"/>
      <c r="J1736" s="96" t="s">
        <v>196</v>
      </c>
      <c r="K1736" s="97" t="s">
        <v>2766</v>
      </c>
      <c r="L1736" s="109"/>
      <c r="M1736" s="933"/>
      <c r="N1736" s="94"/>
      <c r="O1736" s="96" t="s">
        <v>196</v>
      </c>
      <c r="P1736" s="97" t="s">
        <v>2766</v>
      </c>
    </row>
    <row r="1737" spans="1:16">
      <c r="A1737" s="105"/>
      <c r="B1737" s="110"/>
      <c r="C1737" s="927"/>
      <c r="D1737" s="94"/>
      <c r="E1737" s="96" t="s">
        <v>4138</v>
      </c>
      <c r="F1737" s="732" t="s">
        <v>4139</v>
      </c>
      <c r="G1737" s="110"/>
      <c r="H1737" s="930"/>
      <c r="I1737" s="94"/>
      <c r="J1737" s="96" t="s">
        <v>4138</v>
      </c>
      <c r="K1737" s="732" t="s">
        <v>4139</v>
      </c>
      <c r="L1737" s="110"/>
      <c r="M1737" s="933"/>
      <c r="N1737" s="94"/>
      <c r="O1737" s="96" t="s">
        <v>4138</v>
      </c>
      <c r="P1737" s="732" t="s">
        <v>4139</v>
      </c>
    </row>
    <row r="1738" spans="1:16">
      <c r="A1738" s="105"/>
      <c r="B1738" s="109"/>
      <c r="C1738" s="927"/>
      <c r="D1738" s="94"/>
      <c r="E1738" s="96"/>
      <c r="F1738" s="128"/>
      <c r="G1738" s="109"/>
      <c r="H1738" s="930"/>
      <c r="I1738" s="94"/>
      <c r="J1738" s="96"/>
      <c r="K1738" s="128"/>
      <c r="L1738" s="109"/>
      <c r="M1738" s="933"/>
      <c r="N1738" s="94"/>
      <c r="O1738" s="96"/>
      <c r="P1738" s="128"/>
    </row>
    <row r="1739" spans="1:16">
      <c r="A1739" s="105"/>
      <c r="B1739" s="110"/>
      <c r="C1739" s="927"/>
      <c r="D1739" s="113"/>
      <c r="E1739" s="114"/>
      <c r="F1739" s="216"/>
      <c r="G1739" s="110"/>
      <c r="H1739" s="930"/>
      <c r="I1739" s="113"/>
      <c r="J1739" s="114"/>
      <c r="K1739" s="216"/>
      <c r="L1739" s="110"/>
      <c r="M1739" s="933"/>
      <c r="N1739" s="113"/>
      <c r="O1739" s="114"/>
      <c r="P1739" s="216"/>
    </row>
    <row r="1740" spans="1:16">
      <c r="A1740" s="105"/>
      <c r="B1740" s="109"/>
      <c r="C1740" s="927"/>
      <c r="D1740" s="113"/>
      <c r="E1740" s="114"/>
      <c r="F1740" s="216"/>
      <c r="G1740" s="109"/>
      <c r="H1740" s="930"/>
      <c r="I1740" s="113"/>
      <c r="J1740" s="114"/>
      <c r="K1740" s="216"/>
      <c r="L1740" s="109"/>
      <c r="M1740" s="933"/>
      <c r="N1740" s="113"/>
      <c r="O1740" s="114"/>
      <c r="P1740" s="216"/>
    </row>
    <row r="1741" spans="1:16" ht="17.25" thickBot="1">
      <c r="A1741" s="105"/>
      <c r="B1741" s="110"/>
      <c r="C1741" s="940"/>
      <c r="D1741" s="113"/>
      <c r="E1741" s="131"/>
      <c r="F1741" s="127"/>
      <c r="G1741" s="110"/>
      <c r="H1741" s="941"/>
      <c r="I1741" s="113"/>
      <c r="J1741" s="130"/>
      <c r="K1741" s="104"/>
      <c r="L1741" s="110"/>
      <c r="M1741" s="939"/>
      <c r="N1741" s="113"/>
      <c r="O1741" s="131"/>
      <c r="P1741" s="127"/>
    </row>
    <row r="1742" spans="1:16">
      <c r="A1742" s="132"/>
      <c r="B1742" s="109"/>
      <c r="C1742" s="926" t="s">
        <v>667</v>
      </c>
      <c r="D1742" s="118" t="s">
        <v>136</v>
      </c>
      <c r="E1742" s="133" t="s">
        <v>137</v>
      </c>
      <c r="F1742" s="125" t="s">
        <v>4221</v>
      </c>
      <c r="G1742" s="109"/>
      <c r="H1742" s="929" t="s">
        <v>135</v>
      </c>
      <c r="I1742" s="118" t="s">
        <v>136</v>
      </c>
      <c r="J1742" s="133" t="s">
        <v>137</v>
      </c>
      <c r="K1742" s="125" t="s">
        <v>4362</v>
      </c>
      <c r="L1742" s="109"/>
      <c r="M1742" s="932" t="s">
        <v>135</v>
      </c>
      <c r="N1742" s="118" t="s">
        <v>136</v>
      </c>
      <c r="O1742" s="133" t="s">
        <v>137</v>
      </c>
      <c r="P1742" s="125" t="s">
        <v>4393</v>
      </c>
    </row>
    <row r="1743" spans="1:16">
      <c r="A1743" s="132"/>
      <c r="B1743" s="110"/>
      <c r="C1743" s="927"/>
      <c r="D1743" s="94" t="s">
        <v>141</v>
      </c>
      <c r="E1743" s="96" t="s">
        <v>195</v>
      </c>
      <c r="F1743" s="134" t="s">
        <v>3716</v>
      </c>
      <c r="G1743" s="110"/>
      <c r="H1743" s="930"/>
      <c r="I1743" s="94" t="s">
        <v>141</v>
      </c>
      <c r="J1743" s="96" t="s">
        <v>195</v>
      </c>
      <c r="K1743" s="134" t="s">
        <v>3716</v>
      </c>
      <c r="L1743" s="110"/>
      <c r="M1743" s="933"/>
      <c r="N1743" s="94" t="s">
        <v>141</v>
      </c>
      <c r="O1743" s="96" t="s">
        <v>195</v>
      </c>
      <c r="P1743" s="134" t="s">
        <v>3716</v>
      </c>
    </row>
    <row r="1744" spans="1:16">
      <c r="A1744" s="132"/>
      <c r="B1744" s="135"/>
      <c r="C1744" s="927"/>
      <c r="D1744" s="94" t="s">
        <v>145</v>
      </c>
      <c r="E1744" s="96" t="s">
        <v>146</v>
      </c>
      <c r="F1744" s="97" t="s">
        <v>2770</v>
      </c>
      <c r="G1744" s="135"/>
      <c r="H1744" s="930"/>
      <c r="I1744" s="94" t="s">
        <v>145</v>
      </c>
      <c r="J1744" s="96" t="s">
        <v>146</v>
      </c>
      <c r="K1744" s="97" t="s">
        <v>2770</v>
      </c>
      <c r="L1744" s="135"/>
      <c r="M1744" s="933"/>
      <c r="N1744" s="94" t="s">
        <v>145</v>
      </c>
      <c r="O1744" s="96" t="s">
        <v>146</v>
      </c>
      <c r="P1744" s="97" t="s">
        <v>2770</v>
      </c>
    </row>
    <row r="1745" spans="1:16">
      <c r="A1745" s="132"/>
      <c r="B1745" s="110"/>
      <c r="C1745" s="927"/>
      <c r="D1745" s="94" t="s">
        <v>147</v>
      </c>
      <c r="E1745" s="96" t="s">
        <v>238</v>
      </c>
      <c r="F1745" s="104" t="s">
        <v>2771</v>
      </c>
      <c r="G1745" s="110"/>
      <c r="H1745" s="930"/>
      <c r="I1745" s="94" t="s">
        <v>147</v>
      </c>
      <c r="J1745" s="96" t="s">
        <v>238</v>
      </c>
      <c r="K1745" s="104" t="s">
        <v>2771</v>
      </c>
      <c r="L1745" s="110"/>
      <c r="M1745" s="933"/>
      <c r="N1745" s="94" t="s">
        <v>147</v>
      </c>
      <c r="O1745" s="96" t="s">
        <v>238</v>
      </c>
      <c r="P1745" s="104" t="s">
        <v>2771</v>
      </c>
    </row>
    <row r="1746" spans="1:16">
      <c r="A1746" s="132"/>
      <c r="B1746" s="135"/>
      <c r="C1746" s="927"/>
      <c r="D1746" s="94" t="s">
        <v>1568</v>
      </c>
      <c r="E1746" s="114" t="s">
        <v>3934</v>
      </c>
      <c r="F1746" s="136" t="s">
        <v>2772</v>
      </c>
      <c r="G1746" s="135"/>
      <c r="H1746" s="930"/>
      <c r="I1746" s="94" t="s">
        <v>1568</v>
      </c>
      <c r="J1746" s="114" t="s">
        <v>3934</v>
      </c>
      <c r="K1746" s="136" t="s">
        <v>2772</v>
      </c>
      <c r="L1746" s="135"/>
      <c r="M1746" s="933"/>
      <c r="N1746" s="94" t="s">
        <v>1568</v>
      </c>
      <c r="O1746" s="114" t="s">
        <v>3934</v>
      </c>
      <c r="P1746" s="136" t="s">
        <v>2772</v>
      </c>
    </row>
    <row r="1747" spans="1:16">
      <c r="A1747" s="132"/>
      <c r="B1747" s="110"/>
      <c r="C1747" s="927"/>
      <c r="D1747" s="94"/>
      <c r="E1747" s="96" t="s">
        <v>3936</v>
      </c>
      <c r="F1747" s="93" t="s">
        <v>4328</v>
      </c>
      <c r="G1747" s="110"/>
      <c r="H1747" s="930"/>
      <c r="I1747" s="94" t="s">
        <v>1568</v>
      </c>
      <c r="J1747" s="96" t="s">
        <v>4210</v>
      </c>
      <c r="K1747" s="112" t="s">
        <v>4353</v>
      </c>
      <c r="L1747" s="110"/>
      <c r="M1747" s="933"/>
      <c r="N1747" s="94" t="s">
        <v>1568</v>
      </c>
      <c r="O1747" s="96" t="s">
        <v>4210</v>
      </c>
      <c r="P1747" s="112" t="s">
        <v>4380</v>
      </c>
    </row>
    <row r="1748" spans="1:16">
      <c r="A1748" s="132"/>
      <c r="B1748" s="135"/>
      <c r="C1748" s="927"/>
      <c r="D1748" s="94"/>
      <c r="E1748" s="114"/>
      <c r="F1748" s="136"/>
      <c r="G1748" s="135"/>
      <c r="H1748" s="930"/>
      <c r="I1748" s="94"/>
      <c r="J1748" s="114" t="s">
        <v>4211</v>
      </c>
      <c r="K1748" s="732" t="s">
        <v>4354</v>
      </c>
      <c r="L1748" s="135"/>
      <c r="M1748" s="933"/>
      <c r="N1748" s="94"/>
      <c r="O1748" s="114" t="s">
        <v>4211</v>
      </c>
      <c r="P1748" s="732" t="s">
        <v>4381</v>
      </c>
    </row>
    <row r="1749" spans="1:16">
      <c r="A1749" s="132"/>
      <c r="B1749" s="110"/>
      <c r="C1749" s="927"/>
      <c r="D1749" s="94"/>
      <c r="E1749" s="96"/>
      <c r="F1749" s="97"/>
      <c r="G1749" s="110"/>
      <c r="H1749" s="930"/>
      <c r="I1749" s="94"/>
      <c r="J1749" s="96"/>
      <c r="K1749" s="97"/>
      <c r="L1749" s="110"/>
      <c r="M1749" s="933"/>
      <c r="N1749" s="94"/>
      <c r="O1749" s="96"/>
      <c r="P1749" s="97"/>
    </row>
    <row r="1750" spans="1:16">
      <c r="A1750" s="132"/>
      <c r="B1750" s="135"/>
      <c r="C1750" s="927"/>
      <c r="D1750" s="94"/>
      <c r="E1750" s="96"/>
      <c r="F1750" s="97"/>
      <c r="G1750" s="135"/>
      <c r="H1750" s="930"/>
      <c r="I1750" s="94"/>
      <c r="J1750" s="96"/>
      <c r="K1750" s="97"/>
      <c r="L1750" s="135"/>
      <c r="M1750" s="933"/>
      <c r="N1750" s="94"/>
      <c r="O1750" s="96"/>
      <c r="P1750" s="97"/>
    </row>
    <row r="1751" spans="1:16" ht="17.25" thickBot="1">
      <c r="A1751" s="132"/>
      <c r="B1751" s="110"/>
      <c r="C1751" s="940"/>
      <c r="D1751" s="115"/>
      <c r="E1751" s="116"/>
      <c r="F1751" s="117"/>
      <c r="G1751" s="110"/>
      <c r="H1751" s="941"/>
      <c r="I1751" s="115"/>
      <c r="J1751" s="130"/>
      <c r="K1751" s="104"/>
      <c r="L1751" s="110"/>
      <c r="M1751" s="939"/>
      <c r="N1751" s="115"/>
      <c r="O1751" s="130"/>
      <c r="P1751" s="104"/>
    </row>
    <row r="1752" spans="1:16">
      <c r="A1752" s="132"/>
      <c r="B1752" s="135"/>
      <c r="C1752" s="926" t="s">
        <v>668</v>
      </c>
      <c r="D1752" s="137" t="s">
        <v>150</v>
      </c>
      <c r="E1752" s="138"/>
      <c r="F1752" s="139" t="s">
        <v>151</v>
      </c>
      <c r="G1752" s="135"/>
      <c r="H1752" s="929" t="s">
        <v>149</v>
      </c>
      <c r="I1752" s="137" t="s">
        <v>150</v>
      </c>
      <c r="J1752" s="138"/>
      <c r="K1752" s="139" t="s">
        <v>151</v>
      </c>
      <c r="L1752" s="135"/>
      <c r="M1752" s="932" t="s">
        <v>149</v>
      </c>
      <c r="N1752" s="137" t="s">
        <v>150</v>
      </c>
      <c r="O1752" s="138"/>
      <c r="P1752" s="139" t="s">
        <v>151</v>
      </c>
    </row>
    <row r="1753" spans="1:16">
      <c r="A1753" s="132"/>
      <c r="B1753" s="110"/>
      <c r="C1753" s="927"/>
      <c r="D1753" s="120"/>
      <c r="E1753" s="121"/>
      <c r="F1753" s="140"/>
      <c r="G1753" s="110"/>
      <c r="H1753" s="930"/>
      <c r="I1753" s="94"/>
      <c r="J1753" s="96"/>
      <c r="K1753" s="97"/>
      <c r="L1753" s="110"/>
      <c r="M1753" s="933"/>
      <c r="N1753" s="94"/>
      <c r="O1753" s="96"/>
      <c r="P1753" s="97"/>
    </row>
    <row r="1754" spans="1:16">
      <c r="A1754" s="132"/>
      <c r="B1754" s="135"/>
      <c r="C1754" s="927"/>
      <c r="D1754" s="94"/>
      <c r="E1754" s="96"/>
      <c r="F1754" s="97"/>
      <c r="G1754" s="135"/>
      <c r="H1754" s="930"/>
      <c r="I1754" s="94"/>
      <c r="J1754" s="96"/>
      <c r="K1754" s="97"/>
      <c r="L1754" s="135"/>
      <c r="M1754" s="933"/>
      <c r="N1754" s="94"/>
      <c r="O1754" s="96"/>
      <c r="P1754" s="97"/>
    </row>
    <row r="1755" spans="1:16">
      <c r="A1755" s="132"/>
      <c r="B1755" s="110"/>
      <c r="C1755" s="927"/>
      <c r="D1755" s="113"/>
      <c r="E1755" s="114"/>
      <c r="F1755" s="104"/>
      <c r="G1755" s="110"/>
      <c r="H1755" s="930"/>
      <c r="I1755" s="113"/>
      <c r="J1755" s="114"/>
      <c r="K1755" s="104"/>
      <c r="L1755" s="110"/>
      <c r="M1755" s="933"/>
      <c r="N1755" s="113"/>
      <c r="O1755" s="114"/>
      <c r="P1755" s="104"/>
    </row>
    <row r="1756" spans="1:16">
      <c r="A1756" s="935"/>
      <c r="B1756" s="135"/>
      <c r="C1756" s="927"/>
      <c r="D1756" s="94"/>
      <c r="E1756" s="96"/>
      <c r="F1756" s="97"/>
      <c r="G1756" s="135"/>
      <c r="H1756" s="930"/>
      <c r="I1756" s="94"/>
      <c r="J1756" s="96"/>
      <c r="K1756" s="97"/>
      <c r="L1756" s="135"/>
      <c r="M1756" s="933"/>
      <c r="N1756" s="94"/>
      <c r="O1756" s="96"/>
      <c r="P1756" s="97"/>
    </row>
    <row r="1757" spans="1:16">
      <c r="A1757" s="935"/>
      <c r="B1757" s="110"/>
      <c r="C1757" s="927"/>
      <c r="D1757" s="94"/>
      <c r="E1757" s="96"/>
      <c r="F1757" s="97"/>
      <c r="G1757" s="110"/>
      <c r="H1757" s="930"/>
      <c r="I1757" s="94"/>
      <c r="J1757" s="96"/>
      <c r="K1757" s="97"/>
      <c r="L1757" s="110"/>
      <c r="M1757" s="933"/>
      <c r="N1757" s="94"/>
      <c r="O1757" s="96"/>
      <c r="P1757" s="97"/>
    </row>
    <row r="1758" spans="1:16">
      <c r="A1758" s="935"/>
      <c r="B1758" s="135"/>
      <c r="C1758" s="927"/>
      <c r="D1758" s="113"/>
      <c r="E1758" s="114"/>
      <c r="F1758" s="104"/>
      <c r="G1758" s="135"/>
      <c r="H1758" s="930"/>
      <c r="I1758" s="113"/>
      <c r="J1758" s="114"/>
      <c r="K1758" s="104"/>
      <c r="L1758" s="135"/>
      <c r="M1758" s="933"/>
      <c r="N1758" s="113"/>
      <c r="O1758" s="114"/>
      <c r="P1758" s="104"/>
    </row>
    <row r="1759" spans="1:16" ht="17.25" thickBot="1">
      <c r="A1759" s="936"/>
      <c r="B1759" s="141"/>
      <c r="C1759" s="928"/>
      <c r="D1759" s="142"/>
      <c r="E1759" s="143"/>
      <c r="F1759" s="144"/>
      <c r="G1759" s="141"/>
      <c r="H1759" s="931"/>
      <c r="I1759" s="142"/>
      <c r="J1759" s="143"/>
      <c r="K1759" s="144"/>
      <c r="L1759" s="141"/>
      <c r="M1759" s="934"/>
      <c r="N1759" s="142"/>
      <c r="O1759" s="143"/>
      <c r="P1759" s="144"/>
    </row>
    <row r="1760" spans="1:16" s="146" customFormat="1" ht="27" customHeight="1" thickTop="1" thickBot="1">
      <c r="A1760" s="145"/>
      <c r="B1760" s="937" t="s">
        <v>152</v>
      </c>
      <c r="C1760" s="937"/>
      <c r="D1760" s="937"/>
      <c r="E1760" s="937"/>
      <c r="F1760" s="937"/>
      <c r="G1760" s="938" t="s">
        <v>153</v>
      </c>
      <c r="H1760" s="938"/>
      <c r="I1760" s="938"/>
      <c r="J1760" s="938"/>
      <c r="K1760" s="938"/>
      <c r="L1760" s="938"/>
      <c r="M1760" s="938"/>
      <c r="N1760" s="919" t="s">
        <v>154</v>
      </c>
      <c r="O1760" s="919"/>
      <c r="P1760" s="919"/>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20">
        <f>A1681</f>
        <v>46190</v>
      </c>
      <c r="B1762" s="923" t="s">
        <v>669</v>
      </c>
      <c r="C1762" s="160" t="s">
        <v>850</v>
      </c>
      <c r="D1762" s="161" t="s">
        <v>977</v>
      </c>
      <c r="E1762" s="162" t="s">
        <v>137</v>
      </c>
      <c r="F1762" s="163" t="s">
        <v>1691</v>
      </c>
      <c r="G1762" s="164" t="s">
        <v>1477</v>
      </c>
      <c r="H1762" s="165" t="s">
        <v>1886</v>
      </c>
      <c r="I1762" s="166" t="s">
        <v>1887</v>
      </c>
      <c r="J1762" s="166" t="s">
        <v>4106</v>
      </c>
      <c r="K1762" s="167" t="s">
        <v>4229</v>
      </c>
      <c r="L1762" s="168"/>
      <c r="M1762" s="169"/>
      <c r="N1762" s="170"/>
      <c r="O1762" s="166"/>
      <c r="P1762" s="171"/>
    </row>
    <row r="1763" spans="1:16" s="172" customFormat="1">
      <c r="A1763" s="921"/>
      <c r="B1763" s="924"/>
      <c r="C1763" s="173"/>
      <c r="D1763" s="174"/>
      <c r="E1763" s="175"/>
      <c r="F1763" s="176"/>
      <c r="G1763" s="173" t="s">
        <v>1477</v>
      </c>
      <c r="H1763" s="177" t="s">
        <v>4201</v>
      </c>
      <c r="I1763" s="175" t="s">
        <v>1887</v>
      </c>
      <c r="J1763" s="175" t="s">
        <v>4107</v>
      </c>
      <c r="K1763" s="178" t="s">
        <v>4336</v>
      </c>
      <c r="L1763" s="179"/>
      <c r="M1763" s="180"/>
      <c r="N1763" s="181"/>
      <c r="O1763" s="175"/>
      <c r="P1763" s="182"/>
    </row>
    <row r="1764" spans="1:16" s="172" customFormat="1">
      <c r="A1764" s="921"/>
      <c r="B1764" s="924"/>
      <c r="C1764" s="173"/>
      <c r="D1764" s="174"/>
      <c r="E1764" s="175"/>
      <c r="F1764" s="176"/>
      <c r="G1764" s="173"/>
      <c r="H1764" s="183"/>
      <c r="I1764" s="175"/>
      <c r="J1764" s="175"/>
      <c r="K1764" s="178"/>
      <c r="L1764" s="184"/>
      <c r="M1764" s="180"/>
      <c r="N1764" s="181"/>
      <c r="O1764" s="175"/>
      <c r="P1764" s="182"/>
    </row>
    <row r="1765" spans="1:16" s="172" customFormat="1">
      <c r="A1765" s="921"/>
      <c r="B1765" s="924"/>
      <c r="C1765" s="173"/>
      <c r="D1765" s="218"/>
      <c r="E1765" s="175"/>
      <c r="F1765" s="176"/>
      <c r="G1765" s="173"/>
      <c r="H1765" s="183"/>
      <c r="I1765" s="175"/>
      <c r="J1765" s="175"/>
      <c r="K1765" s="187"/>
      <c r="L1765" s="184"/>
      <c r="M1765" s="180"/>
      <c r="N1765" s="181"/>
      <c r="O1765" s="175"/>
      <c r="P1765" s="182"/>
    </row>
    <row r="1766" spans="1:16" s="172" customFormat="1">
      <c r="A1766" s="921"/>
      <c r="B1766" s="924"/>
      <c r="C1766" s="173"/>
      <c r="D1766" s="185"/>
      <c r="E1766" s="175"/>
      <c r="F1766" s="182"/>
      <c r="G1766" s="173"/>
      <c r="H1766" s="186"/>
      <c r="I1766" s="175"/>
      <c r="J1766" s="175"/>
      <c r="K1766" s="187"/>
      <c r="L1766" s="184"/>
      <c r="M1766" s="180"/>
      <c r="N1766" s="181"/>
      <c r="O1766" s="175"/>
      <c r="P1766" s="182"/>
    </row>
    <row r="1767" spans="1:16" s="172" customFormat="1">
      <c r="A1767" s="921"/>
      <c r="B1767" s="924"/>
      <c r="C1767" s="173"/>
      <c r="D1767" s="174"/>
      <c r="E1767" s="175"/>
      <c r="F1767" s="188"/>
      <c r="G1767" s="198"/>
      <c r="H1767" s="183"/>
      <c r="I1767" s="191"/>
      <c r="J1767" s="175"/>
      <c r="K1767" s="178"/>
      <c r="L1767" s="189"/>
      <c r="M1767" s="190"/>
      <c r="N1767" s="181"/>
      <c r="O1767" s="175"/>
      <c r="P1767" s="182"/>
    </row>
    <row r="1768" spans="1:16" s="172" customFormat="1">
      <c r="A1768" s="921"/>
      <c r="B1768" s="924"/>
      <c r="C1768" s="173"/>
      <c r="D1768" s="174"/>
      <c r="E1768" s="175"/>
      <c r="F1768" s="182"/>
      <c r="G1768" s="173"/>
      <c r="H1768" s="183"/>
      <c r="I1768" s="191"/>
      <c r="J1768" s="175"/>
      <c r="K1768" s="178"/>
      <c r="L1768" s="184"/>
      <c r="M1768" s="180"/>
      <c r="N1768" s="181"/>
      <c r="O1768" s="175"/>
      <c r="P1768" s="182"/>
    </row>
    <row r="1769" spans="1:16" s="172" customFormat="1">
      <c r="A1769" s="921"/>
      <c r="B1769" s="924"/>
      <c r="C1769" s="173"/>
      <c r="D1769" s="174"/>
      <c r="E1769" s="175"/>
      <c r="F1769" s="182"/>
      <c r="G1769" s="219"/>
      <c r="H1769" s="183"/>
      <c r="I1769" s="175"/>
      <c r="J1769" s="175"/>
      <c r="K1769" s="178"/>
      <c r="L1769" s="184"/>
      <c r="M1769" s="180"/>
      <c r="N1769" s="181"/>
      <c r="O1769" s="175"/>
      <c r="P1769" s="182"/>
    </row>
    <row r="1770" spans="1:16" s="172" customFormat="1">
      <c r="A1770" s="921"/>
      <c r="B1770" s="924"/>
      <c r="C1770" s="173"/>
      <c r="D1770" s="174"/>
      <c r="E1770" s="175"/>
      <c r="F1770" s="188"/>
      <c r="G1770" s="173"/>
      <c r="H1770" s="183"/>
      <c r="I1770" s="191"/>
      <c r="J1770" s="175"/>
      <c r="K1770" s="178"/>
      <c r="L1770" s="184"/>
      <c r="M1770" s="180"/>
      <c r="N1770" s="181"/>
      <c r="O1770" s="175"/>
      <c r="P1770" s="182"/>
    </row>
    <row r="1771" spans="1:16" s="172" customFormat="1">
      <c r="A1771" s="921"/>
      <c r="B1771" s="924"/>
      <c r="C1771" s="173"/>
      <c r="D1771" s="174"/>
      <c r="E1771" s="175"/>
      <c r="F1771" s="182"/>
      <c r="G1771" s="173"/>
      <c r="H1771" s="183"/>
      <c r="I1771" s="191"/>
      <c r="J1771" s="175"/>
      <c r="K1771" s="178"/>
      <c r="L1771" s="184"/>
      <c r="M1771" s="180"/>
      <c r="N1771" s="181"/>
      <c r="O1771" s="175"/>
      <c r="P1771" s="182"/>
    </row>
    <row r="1772" spans="1:16" s="172" customFormat="1">
      <c r="A1772" s="921"/>
      <c r="B1772" s="924"/>
      <c r="C1772" s="192"/>
      <c r="D1772" s="193"/>
      <c r="E1772" s="194"/>
      <c r="F1772" s="195"/>
      <c r="G1772" s="173"/>
      <c r="H1772" s="177"/>
      <c r="I1772" s="175"/>
      <c r="J1772" s="175"/>
      <c r="K1772" s="178"/>
      <c r="L1772" s="184"/>
      <c r="M1772" s="180"/>
      <c r="N1772" s="196"/>
      <c r="O1772" s="194"/>
      <c r="P1772" s="195"/>
    </row>
    <row r="1773" spans="1:16" s="172" customFormat="1">
      <c r="A1773" s="921"/>
      <c r="B1773" s="924"/>
      <c r="C1773" s="192"/>
      <c r="D1773" s="193"/>
      <c r="E1773" s="194"/>
      <c r="F1773" s="195"/>
      <c r="G1773" s="198"/>
      <c r="H1773" s="183"/>
      <c r="I1773" s="191"/>
      <c r="J1773" s="175"/>
      <c r="K1773" s="178"/>
      <c r="L1773" s="184"/>
      <c r="M1773" s="180"/>
      <c r="N1773" s="196"/>
      <c r="O1773" s="194"/>
      <c r="P1773" s="195"/>
    </row>
    <row r="1774" spans="1:16" s="172" customFormat="1">
      <c r="A1774" s="921"/>
      <c r="B1774" s="924"/>
      <c r="C1774" s="192"/>
      <c r="D1774" s="193"/>
      <c r="E1774" s="194"/>
      <c r="F1774" s="195"/>
      <c r="G1774" s="173"/>
      <c r="H1774" s="199"/>
      <c r="I1774" s="191"/>
      <c r="J1774" s="200"/>
      <c r="K1774" s="197"/>
      <c r="L1774" s="184"/>
      <c r="M1774" s="180"/>
      <c r="N1774" s="196"/>
      <c r="O1774" s="194"/>
      <c r="P1774" s="195"/>
    </row>
    <row r="1775" spans="1:16" s="172" customFormat="1">
      <c r="A1775" s="921"/>
      <c r="B1775" s="924"/>
      <c r="C1775" s="192"/>
      <c r="D1775" s="193"/>
      <c r="E1775" s="194"/>
      <c r="F1775" s="195"/>
      <c r="G1775" s="173"/>
      <c r="H1775" s="201"/>
      <c r="I1775" s="175"/>
      <c r="J1775" s="175"/>
      <c r="K1775" s="178"/>
      <c r="L1775" s="184"/>
      <c r="M1775" s="180"/>
      <c r="N1775" s="196"/>
      <c r="O1775" s="194"/>
      <c r="P1775" s="195"/>
    </row>
    <row r="1776" spans="1:16" s="172" customFormat="1">
      <c r="A1776" s="921"/>
      <c r="B1776" s="924"/>
      <c r="C1776" s="192"/>
      <c r="D1776" s="193"/>
      <c r="E1776" s="194"/>
      <c r="F1776" s="195"/>
      <c r="G1776" s="198"/>
      <c r="H1776" s="183"/>
      <c r="I1776" s="200"/>
      <c r="J1776" s="200"/>
      <c r="K1776" s="197"/>
      <c r="L1776" s="184"/>
      <c r="M1776" s="180"/>
      <c r="N1776" s="196"/>
      <c r="O1776" s="194"/>
      <c r="P1776" s="195"/>
    </row>
    <row r="1777" spans="1:16" s="172" customFormat="1">
      <c r="A1777" s="921"/>
      <c r="B1777" s="924"/>
      <c r="C1777" s="192"/>
      <c r="D1777" s="193"/>
      <c r="E1777" s="194"/>
      <c r="F1777" s="195"/>
      <c r="G1777" s="173"/>
      <c r="H1777" s="183"/>
      <c r="I1777" s="200"/>
      <c r="J1777" s="200"/>
      <c r="K1777" s="197"/>
      <c r="L1777" s="179"/>
      <c r="M1777" s="180"/>
      <c r="N1777" s="196"/>
      <c r="O1777" s="194"/>
      <c r="P1777" s="195"/>
    </row>
    <row r="1778" spans="1:16" s="172" customFormat="1">
      <c r="A1778" s="921"/>
      <c r="B1778" s="924"/>
      <c r="C1778" s="192"/>
      <c r="D1778" s="193"/>
      <c r="E1778" s="194"/>
      <c r="F1778" s="195"/>
      <c r="G1778" s="192"/>
      <c r="H1778" s="201"/>
      <c r="I1778" s="202"/>
      <c r="J1778" s="202"/>
      <c r="K1778" s="203"/>
      <c r="L1778" s="204"/>
      <c r="M1778" s="190"/>
      <c r="N1778" s="196"/>
      <c r="O1778" s="194"/>
      <c r="P1778" s="195"/>
    </row>
    <row r="1779" spans="1:16" s="172" customFormat="1">
      <c r="A1779" s="921"/>
      <c r="B1779" s="924"/>
      <c r="C1779" s="192"/>
      <c r="D1779" s="193"/>
      <c r="E1779" s="194"/>
      <c r="F1779" s="195"/>
      <c r="G1779" s="192"/>
      <c r="H1779" s="201"/>
      <c r="I1779" s="202"/>
      <c r="J1779" s="202"/>
      <c r="K1779" s="203"/>
      <c r="L1779" s="204"/>
      <c r="M1779" s="190"/>
      <c r="N1779" s="196"/>
      <c r="O1779" s="194"/>
      <c r="P1779" s="195"/>
    </row>
    <row r="1780" spans="1:16" s="172" customFormat="1">
      <c r="A1780" s="921"/>
      <c r="B1780" s="924"/>
      <c r="C1780" s="192"/>
      <c r="D1780" s="193"/>
      <c r="E1780" s="194"/>
      <c r="F1780" s="195"/>
      <c r="G1780" s="192"/>
      <c r="H1780" s="201"/>
      <c r="I1780" s="202"/>
      <c r="J1780" s="202"/>
      <c r="K1780" s="203"/>
      <c r="L1780" s="204"/>
      <c r="M1780" s="190"/>
      <c r="N1780" s="196"/>
      <c r="O1780" s="194"/>
      <c r="P1780" s="195"/>
    </row>
    <row r="1781" spans="1:16" s="172" customFormat="1" ht="17.25" thickBot="1">
      <c r="A1781" s="922"/>
      <c r="B1781" s="925"/>
      <c r="C1781" s="205"/>
      <c r="D1781" s="206"/>
      <c r="E1781" s="207"/>
      <c r="F1781" s="208"/>
      <c r="G1781" s="209"/>
      <c r="H1781" s="210"/>
      <c r="I1781" s="211"/>
      <c r="J1781" s="211"/>
      <c r="K1781" s="212"/>
      <c r="L1781" s="213"/>
      <c r="M1781" s="214"/>
      <c r="N1781" s="215"/>
      <c r="O1781" s="207"/>
      <c r="P1781" s="208"/>
    </row>
    <row r="1782" spans="1:16" s="71" customFormat="1" ht="18" customHeight="1" thickTop="1" thickBot="1">
      <c r="A1782" s="956">
        <f>A1681+1</f>
        <v>46191</v>
      </c>
      <c r="B1782" s="90" t="s">
        <v>162</v>
      </c>
      <c r="C1782" s="926" t="s">
        <v>664</v>
      </c>
      <c r="D1782" s="91" t="s">
        <v>114</v>
      </c>
      <c r="E1782" s="92" t="s">
        <v>137</v>
      </c>
      <c r="F1782" s="93" t="s">
        <v>4442</v>
      </c>
      <c r="G1782" s="90" t="s">
        <v>162</v>
      </c>
      <c r="H1782" s="930" t="s">
        <v>163</v>
      </c>
      <c r="I1782" s="91" t="s">
        <v>114</v>
      </c>
      <c r="J1782" s="92" t="s">
        <v>164</v>
      </c>
      <c r="K1782" s="93"/>
      <c r="L1782" s="90" t="s">
        <v>162</v>
      </c>
      <c r="M1782" s="933" t="s">
        <v>163</v>
      </c>
      <c r="N1782" s="91" t="s">
        <v>114</v>
      </c>
      <c r="O1782" s="92" t="s">
        <v>164</v>
      </c>
      <c r="P1782" s="93"/>
    </row>
    <row r="1783" spans="1:16" ht="18" customHeight="1">
      <c r="A1783" s="957"/>
      <c r="B1783" s="958" t="s">
        <v>1477</v>
      </c>
      <c r="C1783" s="927"/>
      <c r="D1783" s="94" t="s">
        <v>1490</v>
      </c>
      <c r="E1783" s="95" t="s">
        <v>195</v>
      </c>
      <c r="F1783" s="93" t="s">
        <v>4372</v>
      </c>
      <c r="G1783" s="958"/>
      <c r="H1783" s="930"/>
      <c r="I1783" s="94" t="s">
        <v>116</v>
      </c>
      <c r="J1783" s="95" t="s">
        <v>142</v>
      </c>
      <c r="K1783" s="93"/>
      <c r="L1783" s="958"/>
      <c r="M1783" s="933"/>
      <c r="N1783" s="94" t="s">
        <v>116</v>
      </c>
      <c r="O1783" s="95" t="s">
        <v>142</v>
      </c>
      <c r="P1783" s="93"/>
    </row>
    <row r="1784" spans="1:16" ht="17.25" thickBot="1">
      <c r="A1784" s="957"/>
      <c r="B1784" s="959"/>
      <c r="C1784" s="927"/>
      <c r="D1784" s="94" t="s">
        <v>116</v>
      </c>
      <c r="E1784" s="96" t="s">
        <v>146</v>
      </c>
      <c r="F1784" s="876" t="s">
        <v>4317</v>
      </c>
      <c r="G1784" s="959"/>
      <c r="H1784" s="930"/>
      <c r="I1784" s="94" t="s">
        <v>165</v>
      </c>
      <c r="J1784" s="96" t="s">
        <v>166</v>
      </c>
      <c r="K1784" s="98"/>
      <c r="L1784" s="959"/>
      <c r="M1784" s="933"/>
      <c r="N1784" s="94" t="s">
        <v>165</v>
      </c>
      <c r="O1784" s="96" t="s">
        <v>166</v>
      </c>
      <c r="P1784" s="98"/>
    </row>
    <row r="1785" spans="1:16" ht="17.25" thickBot="1">
      <c r="A1785" s="957"/>
      <c r="B1785" s="90" t="s">
        <v>167</v>
      </c>
      <c r="C1785" s="927"/>
      <c r="D1785" s="94" t="s">
        <v>165</v>
      </c>
      <c r="E1785" s="96" t="s">
        <v>238</v>
      </c>
      <c r="F1785" s="97" t="s">
        <v>1566</v>
      </c>
      <c r="G1785" s="90" t="s">
        <v>167</v>
      </c>
      <c r="H1785" s="930"/>
      <c r="I1785" s="94" t="s">
        <v>120</v>
      </c>
      <c r="J1785" s="96" t="s">
        <v>148</v>
      </c>
      <c r="K1785" s="97"/>
      <c r="L1785" s="90" t="s">
        <v>167</v>
      </c>
      <c r="M1785" s="933"/>
      <c r="N1785" s="94" t="s">
        <v>120</v>
      </c>
      <c r="O1785" s="96" t="s">
        <v>148</v>
      </c>
      <c r="P1785" s="97"/>
    </row>
    <row r="1786" spans="1:16">
      <c r="A1786" s="957"/>
      <c r="B1786" s="955" t="s">
        <v>1481</v>
      </c>
      <c r="C1786" s="927"/>
      <c r="D1786" s="94" t="s">
        <v>120</v>
      </c>
      <c r="E1786" s="96" t="s">
        <v>196</v>
      </c>
      <c r="F1786" s="93" t="s">
        <v>332</v>
      </c>
      <c r="G1786" s="955"/>
      <c r="H1786" s="930"/>
      <c r="I1786" s="94"/>
      <c r="J1786" s="96"/>
      <c r="K1786" s="97"/>
      <c r="L1786" s="955"/>
      <c r="M1786" s="933"/>
      <c r="N1786" s="94"/>
      <c r="O1786" s="96"/>
      <c r="P1786" s="97"/>
    </row>
    <row r="1787" spans="1:16">
      <c r="A1787" s="957"/>
      <c r="B1787" s="948"/>
      <c r="C1787" s="927"/>
      <c r="D1787" s="94" t="s">
        <v>1613</v>
      </c>
      <c r="E1787" s="96" t="s">
        <v>2883</v>
      </c>
      <c r="F1787" s="733" t="s">
        <v>4208</v>
      </c>
      <c r="G1787" s="948"/>
      <c r="H1787" s="930"/>
      <c r="I1787" s="94"/>
      <c r="J1787" s="96"/>
      <c r="K1787" s="97"/>
      <c r="L1787" s="948"/>
      <c r="M1787" s="933"/>
      <c r="N1787" s="94"/>
      <c r="O1787" s="96"/>
      <c r="P1787" s="97"/>
    </row>
    <row r="1788" spans="1:16">
      <c r="A1788" s="957"/>
      <c r="B1788" s="947"/>
      <c r="C1788" s="927"/>
      <c r="D1788" s="94"/>
      <c r="E1788" s="96" t="s">
        <v>2884</v>
      </c>
      <c r="F1788" s="733" t="s">
        <v>4332</v>
      </c>
      <c r="G1788" s="947"/>
      <c r="H1788" s="930"/>
      <c r="I1788" s="94"/>
      <c r="J1788" s="96"/>
      <c r="K1788" s="93"/>
      <c r="L1788" s="947"/>
      <c r="M1788" s="933"/>
      <c r="N1788" s="94"/>
      <c r="O1788" s="96"/>
      <c r="P1788" s="93"/>
    </row>
    <row r="1789" spans="1:16">
      <c r="A1789" s="957"/>
      <c r="B1789" s="948"/>
      <c r="C1789" s="927"/>
      <c r="D1789" s="94"/>
      <c r="E1789" s="96" t="s">
        <v>2885</v>
      </c>
      <c r="F1789" s="733" t="s">
        <v>4209</v>
      </c>
      <c r="G1789" s="948"/>
      <c r="H1789" s="930"/>
      <c r="I1789" s="94"/>
      <c r="J1789" s="96"/>
      <c r="K1789" s="99"/>
      <c r="L1789" s="948"/>
      <c r="M1789" s="933"/>
      <c r="N1789" s="94"/>
      <c r="O1789" s="96"/>
      <c r="P1789" s="93"/>
    </row>
    <row r="1790" spans="1:16">
      <c r="A1790" s="957"/>
      <c r="B1790" s="947"/>
      <c r="C1790" s="927"/>
      <c r="D1790" s="94" t="s">
        <v>1662</v>
      </c>
      <c r="E1790" s="96" t="s">
        <v>1663</v>
      </c>
      <c r="F1790" s="93" t="s">
        <v>4074</v>
      </c>
      <c r="G1790" s="947"/>
      <c r="H1790" s="930"/>
      <c r="I1790" s="94"/>
      <c r="J1790" s="96"/>
      <c r="K1790" s="102"/>
      <c r="L1790" s="947"/>
      <c r="M1790" s="933"/>
      <c r="N1790" s="94"/>
      <c r="O1790" s="96"/>
      <c r="P1790" s="99"/>
    </row>
    <row r="1791" spans="1:16" ht="17.25" thickBot="1">
      <c r="A1791" s="957"/>
      <c r="B1791" s="948"/>
      <c r="C1791" s="927"/>
      <c r="D1791" s="94"/>
      <c r="E1791" s="96" t="s">
        <v>2800</v>
      </c>
      <c r="F1791" s="99" t="s">
        <v>2688</v>
      </c>
      <c r="G1791" s="948"/>
      <c r="H1791" s="930"/>
      <c r="I1791" s="94"/>
      <c r="J1791" s="96"/>
      <c r="K1791" s="99"/>
      <c r="L1791" s="948"/>
      <c r="M1791" s="933"/>
      <c r="N1791" s="94"/>
      <c r="O1791" s="96"/>
      <c r="P1791" s="99"/>
    </row>
    <row r="1792" spans="1:16" ht="17.25" thickBot="1">
      <c r="A1792" s="957"/>
      <c r="B1792" s="100" t="s">
        <v>168</v>
      </c>
      <c r="C1792" s="927"/>
      <c r="D1792" s="94"/>
      <c r="E1792" s="96" t="s">
        <v>2802</v>
      </c>
      <c r="F1792" s="733" t="s">
        <v>2690</v>
      </c>
      <c r="G1792" s="100" t="s">
        <v>168</v>
      </c>
      <c r="H1792" s="930"/>
      <c r="I1792" s="94"/>
      <c r="J1792" s="96"/>
      <c r="K1792" s="99"/>
      <c r="L1792" s="100" t="s">
        <v>168</v>
      </c>
      <c r="M1792" s="933"/>
      <c r="N1792" s="94"/>
      <c r="O1792" s="96"/>
      <c r="P1792" s="99"/>
    </row>
    <row r="1793" spans="1:16">
      <c r="A1793" s="957"/>
      <c r="B1793" s="949"/>
      <c r="C1793" s="927"/>
      <c r="D1793" s="94" t="s">
        <v>147</v>
      </c>
      <c r="E1793" s="96" t="s">
        <v>2686</v>
      </c>
      <c r="F1793" s="99" t="s">
        <v>2740</v>
      </c>
      <c r="G1793" s="949"/>
      <c r="H1793" s="930"/>
      <c r="I1793" s="94"/>
      <c r="J1793" s="96"/>
      <c r="K1793" s="99"/>
      <c r="L1793" s="949"/>
      <c r="M1793" s="933"/>
      <c r="N1793" s="94"/>
      <c r="O1793" s="96"/>
      <c r="P1793" s="99"/>
    </row>
    <row r="1794" spans="1:16">
      <c r="A1794" s="957"/>
      <c r="B1794" s="950"/>
      <c r="C1794" s="927"/>
      <c r="D1794" s="94"/>
      <c r="E1794" s="96" t="s">
        <v>2687</v>
      </c>
      <c r="F1794" s="99" t="s">
        <v>2741</v>
      </c>
      <c r="G1794" s="950"/>
      <c r="H1794" s="930"/>
      <c r="I1794" s="94"/>
      <c r="J1794" s="96"/>
      <c r="K1794" s="99"/>
      <c r="L1794" s="950"/>
      <c r="M1794" s="933"/>
      <c r="N1794" s="94"/>
      <c r="O1794" s="96"/>
      <c r="P1794" s="97"/>
    </row>
    <row r="1795" spans="1:16" ht="17.25" thickBot="1">
      <c r="A1795" s="957"/>
      <c r="B1795" s="951"/>
      <c r="C1795" s="927"/>
      <c r="D1795" s="94"/>
      <c r="E1795" s="96" t="s">
        <v>2689</v>
      </c>
      <c r="F1795" s="99" t="s">
        <v>4445</v>
      </c>
      <c r="G1795" s="951"/>
      <c r="H1795" s="930"/>
      <c r="I1795" s="94"/>
      <c r="J1795" s="96"/>
      <c r="K1795" s="97"/>
      <c r="L1795" s="951"/>
      <c r="M1795" s="933"/>
      <c r="N1795" s="94"/>
      <c r="O1795" s="96"/>
      <c r="P1795" s="97"/>
    </row>
    <row r="1796" spans="1:16" ht="17.25" thickBot="1">
      <c r="A1796" s="957"/>
      <c r="B1796" s="100" t="s">
        <v>123</v>
      </c>
      <c r="C1796" s="927"/>
      <c r="D1796" s="94"/>
      <c r="E1796" s="96" t="s">
        <v>2851</v>
      </c>
      <c r="F1796" s="99" t="s">
        <v>4444</v>
      </c>
      <c r="G1796" s="100" t="s">
        <v>123</v>
      </c>
      <c r="H1796" s="930"/>
      <c r="I1796" s="94"/>
      <c r="J1796" s="96"/>
      <c r="K1796" s="97"/>
      <c r="L1796" s="100" t="s">
        <v>123</v>
      </c>
      <c r="M1796" s="933"/>
      <c r="N1796" s="94"/>
      <c r="O1796" s="96"/>
      <c r="P1796" s="97"/>
    </row>
    <row r="1797" spans="1:16">
      <c r="A1797" s="957"/>
      <c r="B1797" s="962"/>
      <c r="C1797" s="927"/>
      <c r="D1797" s="94"/>
      <c r="E1797" s="96" t="s">
        <v>3296</v>
      </c>
      <c r="F1797" s="97" t="s">
        <v>4443</v>
      </c>
      <c r="G1797" s="962"/>
      <c r="H1797" s="930"/>
      <c r="I1797" s="94"/>
      <c r="J1797" s="96"/>
      <c r="K1797" s="97"/>
      <c r="L1797" s="962"/>
      <c r="M1797" s="933"/>
      <c r="N1797" s="94"/>
      <c r="O1797" s="96"/>
      <c r="P1797" s="97"/>
    </row>
    <row r="1798" spans="1:16">
      <c r="A1798" s="957"/>
      <c r="B1798" s="963"/>
      <c r="C1798" s="927"/>
      <c r="D1798" s="94" t="s">
        <v>685</v>
      </c>
      <c r="E1798" s="96" t="s">
        <v>4446</v>
      </c>
      <c r="F1798" s="97" t="s">
        <v>4447</v>
      </c>
      <c r="G1798" s="963"/>
      <c r="H1798" s="930"/>
      <c r="I1798" s="94"/>
      <c r="J1798" s="96"/>
      <c r="K1798" s="97"/>
      <c r="L1798" s="963"/>
      <c r="M1798" s="933"/>
      <c r="N1798" s="94"/>
      <c r="O1798" s="96"/>
      <c r="P1798" s="97"/>
    </row>
    <row r="1799" spans="1:16" ht="17.25" thickBot="1">
      <c r="A1799" s="957"/>
      <c r="B1799" s="964"/>
      <c r="C1799" s="927"/>
      <c r="D1799" s="94"/>
      <c r="E1799" s="96"/>
      <c r="F1799" s="97"/>
      <c r="G1799" s="964"/>
      <c r="H1799" s="930"/>
      <c r="I1799" s="94"/>
      <c r="J1799" s="96"/>
      <c r="K1799" s="97"/>
      <c r="L1799" s="964"/>
      <c r="M1799" s="933"/>
      <c r="N1799" s="94"/>
      <c r="O1799" s="96"/>
      <c r="P1799" s="97"/>
    </row>
    <row r="1800" spans="1:16">
      <c r="A1800" s="957"/>
      <c r="B1800" s="945" t="s">
        <v>124</v>
      </c>
      <c r="C1800" s="927"/>
      <c r="D1800" s="94"/>
      <c r="E1800" s="96"/>
      <c r="F1800" s="97"/>
      <c r="G1800" s="945" t="s">
        <v>124</v>
      </c>
      <c r="H1800" s="930"/>
      <c r="I1800" s="94"/>
      <c r="J1800" s="96"/>
      <c r="K1800" s="97"/>
      <c r="L1800" s="945" t="s">
        <v>124</v>
      </c>
      <c r="M1800" s="933"/>
      <c r="N1800" s="94"/>
      <c r="O1800" s="96"/>
      <c r="P1800" s="97"/>
    </row>
    <row r="1801" spans="1:16" ht="17.25" thickBot="1">
      <c r="A1801" s="957"/>
      <c r="B1801" s="946"/>
      <c r="C1801" s="927"/>
      <c r="D1801" s="94"/>
      <c r="E1801" s="96"/>
      <c r="F1801" s="97"/>
      <c r="G1801" s="946"/>
      <c r="H1801" s="930"/>
      <c r="I1801" s="94"/>
      <c r="J1801" s="96"/>
      <c r="K1801" s="97"/>
      <c r="L1801" s="946"/>
      <c r="M1801" s="933"/>
      <c r="N1801" s="94"/>
      <c r="O1801" s="96"/>
      <c r="P1801" s="93"/>
    </row>
    <row r="1802" spans="1:16" ht="17.25" thickTop="1">
      <c r="A1802" s="957"/>
      <c r="B1802" s="960" t="s">
        <v>125</v>
      </c>
      <c r="C1802" s="927"/>
      <c r="D1802" s="94"/>
      <c r="E1802" s="96"/>
      <c r="F1802" s="93"/>
      <c r="G1802" s="960" t="s">
        <v>125</v>
      </c>
      <c r="H1802" s="930"/>
      <c r="I1802" s="94"/>
      <c r="J1802" s="96"/>
      <c r="K1802" s="93"/>
      <c r="L1802" s="960" t="s">
        <v>125</v>
      </c>
      <c r="M1802" s="933"/>
      <c r="N1802" s="94"/>
      <c r="O1802" s="96"/>
      <c r="P1802" s="97"/>
    </row>
    <row r="1803" spans="1:16" ht="17.25" thickBot="1">
      <c r="A1803" s="957"/>
      <c r="B1803" s="943"/>
      <c r="C1803" s="927"/>
      <c r="D1803" s="94"/>
      <c r="E1803" s="96"/>
      <c r="F1803" s="93"/>
      <c r="G1803" s="943"/>
      <c r="H1803" s="930"/>
      <c r="I1803" s="94"/>
      <c r="J1803" s="96"/>
      <c r="K1803" s="93"/>
      <c r="L1803" s="943"/>
      <c r="M1803" s="933"/>
      <c r="N1803" s="94"/>
      <c r="O1803" s="96"/>
      <c r="P1803" s="101"/>
    </row>
    <row r="1804" spans="1:16">
      <c r="A1804" s="957"/>
      <c r="B1804" s="953"/>
      <c r="C1804" s="927"/>
      <c r="D1804" s="94"/>
      <c r="E1804" s="96"/>
      <c r="F1804" s="97"/>
      <c r="G1804" s="953"/>
      <c r="H1804" s="930"/>
      <c r="I1804" s="94"/>
      <c r="J1804" s="96"/>
      <c r="K1804" s="97"/>
      <c r="L1804" s="953"/>
      <c r="M1804" s="933"/>
      <c r="N1804" s="94"/>
      <c r="O1804" s="96"/>
      <c r="P1804" s="103"/>
    </row>
    <row r="1805" spans="1:16" ht="17.25" thickBot="1">
      <c r="A1805" s="957"/>
      <c r="B1805" s="961"/>
      <c r="C1805" s="927"/>
      <c r="D1805" s="94"/>
      <c r="E1805" s="96"/>
      <c r="F1805" s="97"/>
      <c r="G1805" s="961"/>
      <c r="H1805" s="930"/>
      <c r="I1805" s="94"/>
      <c r="J1805" s="96"/>
      <c r="K1805" s="97"/>
      <c r="L1805" s="961"/>
      <c r="M1805" s="933"/>
      <c r="N1805" s="94"/>
      <c r="O1805" s="96"/>
      <c r="P1805" s="104"/>
    </row>
    <row r="1806" spans="1:16">
      <c r="A1806" s="957"/>
      <c r="B1806" s="942" t="s">
        <v>126</v>
      </c>
      <c r="C1806" s="927"/>
      <c r="D1806" s="94"/>
      <c r="E1806" s="96"/>
      <c r="F1806" s="93"/>
      <c r="G1806" s="942" t="s">
        <v>126</v>
      </c>
      <c r="H1806" s="930"/>
      <c r="I1806" s="94"/>
      <c r="J1806" s="96"/>
      <c r="K1806" s="93"/>
      <c r="L1806" s="942" t="s">
        <v>126</v>
      </c>
      <c r="M1806" s="933"/>
      <c r="N1806" s="94"/>
      <c r="O1806" s="96"/>
      <c r="P1806" s="99"/>
    </row>
    <row r="1807" spans="1:16" ht="17.25" thickBot="1">
      <c r="A1807" s="957"/>
      <c r="B1807" s="943"/>
      <c r="C1807" s="927"/>
      <c r="D1807" s="94"/>
      <c r="E1807" s="96"/>
      <c r="F1807" s="101"/>
      <c r="G1807" s="943"/>
      <c r="H1807" s="930"/>
      <c r="I1807" s="94"/>
      <c r="J1807" s="96"/>
      <c r="K1807" s="101"/>
      <c r="L1807" s="943"/>
      <c r="M1807" s="933"/>
      <c r="N1807" s="94"/>
      <c r="O1807" s="96"/>
      <c r="P1807" s="104"/>
    </row>
    <row r="1808" spans="1:16">
      <c r="A1808" s="957"/>
      <c r="B1808" s="953"/>
      <c r="C1808" s="927"/>
      <c r="D1808" s="94"/>
      <c r="E1808" s="96"/>
      <c r="F1808" s="102"/>
      <c r="G1808" s="953"/>
      <c r="H1808" s="930"/>
      <c r="I1808" s="94"/>
      <c r="J1808" s="96"/>
      <c r="K1808" s="103"/>
      <c r="L1808" s="953"/>
      <c r="M1808" s="933"/>
      <c r="N1808" s="94"/>
      <c r="O1808" s="96"/>
      <c r="P1808" s="93"/>
    </row>
    <row r="1809" spans="1:16" ht="17.25" thickBot="1">
      <c r="A1809" s="957"/>
      <c r="B1809" s="954"/>
      <c r="C1809" s="927"/>
      <c r="D1809" s="94"/>
      <c r="E1809" s="96"/>
      <c r="F1809" s="99"/>
      <c r="G1809" s="954"/>
      <c r="H1809" s="930"/>
      <c r="I1809" s="94"/>
      <c r="J1809" s="96"/>
      <c r="K1809" s="104"/>
      <c r="L1809" s="954"/>
      <c r="M1809" s="933"/>
      <c r="N1809" s="94"/>
      <c r="O1809" s="96"/>
      <c r="P1809" s="97"/>
    </row>
    <row r="1810" spans="1:16">
      <c r="A1810" s="957"/>
      <c r="B1810" s="952" t="s">
        <v>127</v>
      </c>
      <c r="C1810" s="927"/>
      <c r="D1810" s="94"/>
      <c r="E1810" s="96"/>
      <c r="F1810" s="103"/>
      <c r="G1810" s="952" t="s">
        <v>127</v>
      </c>
      <c r="H1810" s="930"/>
      <c r="I1810" s="94"/>
      <c r="J1810" s="96"/>
      <c r="K1810" s="104"/>
      <c r="L1810" s="952" t="s">
        <v>127</v>
      </c>
      <c r="M1810" s="933"/>
      <c r="N1810" s="94"/>
      <c r="O1810" s="114"/>
      <c r="P1810" s="97"/>
    </row>
    <row r="1811" spans="1:16" ht="17.25" thickBot="1">
      <c r="A1811" s="957"/>
      <c r="B1811" s="943"/>
      <c r="C1811" s="927"/>
      <c r="D1811" s="94"/>
      <c r="E1811" s="96"/>
      <c r="F1811" s="104"/>
      <c r="G1811" s="943"/>
      <c r="H1811" s="930"/>
      <c r="I1811" s="94"/>
      <c r="J1811" s="96"/>
      <c r="K1811" s="99"/>
      <c r="L1811" s="943"/>
      <c r="M1811" s="933"/>
      <c r="N1811" s="113"/>
      <c r="O1811" s="96"/>
      <c r="P1811" s="112"/>
    </row>
    <row r="1812" spans="1:16">
      <c r="A1812" s="957"/>
      <c r="B1812" s="953"/>
      <c r="C1812" s="927"/>
      <c r="D1812" s="94"/>
      <c r="E1812" s="96"/>
      <c r="F1812" s="104"/>
      <c r="G1812" s="953"/>
      <c r="H1812" s="930"/>
      <c r="I1812" s="94"/>
      <c r="J1812" s="96"/>
      <c r="K1812" s="104"/>
      <c r="L1812" s="953"/>
      <c r="M1812" s="933"/>
      <c r="N1812" s="113"/>
      <c r="O1812" s="114"/>
      <c r="P1812" s="97"/>
    </row>
    <row r="1813" spans="1:16" ht="17.25" thickBot="1">
      <c r="A1813" s="957"/>
      <c r="B1813" s="954"/>
      <c r="C1813" s="927"/>
      <c r="D1813" s="94"/>
      <c r="E1813" s="96"/>
      <c r="F1813" s="99"/>
      <c r="G1813" s="954"/>
      <c r="H1813" s="930"/>
      <c r="I1813" s="94"/>
      <c r="J1813" s="96"/>
      <c r="K1813" s="93"/>
      <c r="L1813" s="954"/>
      <c r="M1813" s="933"/>
      <c r="N1813" s="94"/>
      <c r="O1813" s="114"/>
      <c r="P1813" s="104"/>
    </row>
    <row r="1814" spans="1:16">
      <c r="A1814" s="957"/>
      <c r="B1814" s="952" t="s">
        <v>128</v>
      </c>
      <c r="C1814" s="927"/>
      <c r="D1814" s="94"/>
      <c r="E1814" s="96"/>
      <c r="F1814" s="104"/>
      <c r="G1814" s="952" t="s">
        <v>128</v>
      </c>
      <c r="H1814" s="930"/>
      <c r="I1814" s="94"/>
      <c r="J1814" s="96"/>
      <c r="K1814" s="97"/>
      <c r="L1814" s="952" t="s">
        <v>128</v>
      </c>
      <c r="M1814" s="933"/>
      <c r="N1814" s="94"/>
      <c r="O1814" s="96"/>
      <c r="P1814" s="97"/>
    </row>
    <row r="1815" spans="1:16" ht="17.25" thickBot="1">
      <c r="A1815" s="957"/>
      <c r="B1815" s="943"/>
      <c r="C1815" s="927"/>
      <c r="D1815" s="94"/>
      <c r="E1815" s="96"/>
      <c r="F1815" s="93"/>
      <c r="G1815" s="943"/>
      <c r="H1815" s="930"/>
      <c r="I1815" s="94"/>
      <c r="J1815" s="114"/>
      <c r="K1815" s="97"/>
      <c r="L1815" s="943"/>
      <c r="M1815" s="933"/>
      <c r="N1815" s="113"/>
      <c r="O1815" s="114"/>
      <c r="P1815" s="97"/>
    </row>
    <row r="1816" spans="1:16">
      <c r="A1816" s="957"/>
      <c r="B1816" s="953"/>
      <c r="C1816" s="927"/>
      <c r="D1816" s="94"/>
      <c r="E1816" s="96"/>
      <c r="F1816" s="97"/>
      <c r="G1816" s="953"/>
      <c r="H1816" s="930"/>
      <c r="I1816" s="94"/>
      <c r="J1816" s="96"/>
      <c r="K1816" s="97"/>
      <c r="L1816" s="953"/>
      <c r="M1816" s="933"/>
      <c r="N1816" s="113"/>
      <c r="O1816" s="114"/>
      <c r="P1816" s="97"/>
    </row>
    <row r="1817" spans="1:16" ht="17.25" thickBot="1">
      <c r="A1817" s="957"/>
      <c r="B1817" s="954"/>
      <c r="C1817" s="927"/>
      <c r="D1817" s="94"/>
      <c r="E1817" s="96"/>
      <c r="F1817" s="93"/>
      <c r="G1817" s="954"/>
      <c r="H1817" s="930"/>
      <c r="I1817" s="94"/>
      <c r="J1817" s="114"/>
      <c r="K1817" s="97"/>
      <c r="L1817" s="954"/>
      <c r="M1817" s="933"/>
      <c r="N1817" s="94"/>
      <c r="O1817" s="114"/>
      <c r="P1817" s="97"/>
    </row>
    <row r="1818" spans="1:16">
      <c r="A1818" s="957"/>
      <c r="B1818" s="942" t="s">
        <v>129</v>
      </c>
      <c r="C1818" s="927"/>
      <c r="D1818" s="94"/>
      <c r="E1818" s="96"/>
      <c r="F1818" s="93"/>
      <c r="G1818" s="942" t="s">
        <v>129</v>
      </c>
      <c r="H1818" s="930"/>
      <c r="I1818" s="94"/>
      <c r="J1818" s="114"/>
      <c r="K1818" s="97"/>
      <c r="L1818" s="942" t="s">
        <v>129</v>
      </c>
      <c r="M1818" s="933"/>
      <c r="N1818" s="113"/>
      <c r="O1818" s="114"/>
      <c r="P1818" s="97"/>
    </row>
    <row r="1819" spans="1:16" ht="17.25" thickBot="1">
      <c r="A1819" s="957"/>
      <c r="B1819" s="943"/>
      <c r="C1819" s="927"/>
      <c r="D1819" s="94"/>
      <c r="E1819" s="96"/>
      <c r="F1819" s="93"/>
      <c r="G1819" s="943"/>
      <c r="H1819" s="930"/>
      <c r="I1819" s="94"/>
      <c r="J1819" s="114"/>
      <c r="K1819" s="97"/>
      <c r="L1819" s="943"/>
      <c r="M1819" s="933"/>
      <c r="N1819" s="94"/>
      <c r="O1819" s="114"/>
      <c r="P1819" s="97"/>
    </row>
    <row r="1820" spans="1:16">
      <c r="A1820" s="957"/>
      <c r="B1820" s="106"/>
      <c r="C1820" s="927"/>
      <c r="D1820" s="94"/>
      <c r="E1820" s="96"/>
      <c r="F1820" s="97"/>
      <c r="G1820" s="106"/>
      <c r="H1820" s="930"/>
      <c r="I1820" s="94"/>
      <c r="J1820" s="96"/>
      <c r="K1820" s="112"/>
      <c r="L1820" s="106"/>
      <c r="M1820" s="933"/>
      <c r="N1820" s="113"/>
      <c r="O1820" s="96"/>
      <c r="P1820" s="112"/>
    </row>
    <row r="1821" spans="1:16">
      <c r="A1821" s="957"/>
      <c r="B1821" s="107"/>
      <c r="C1821" s="927"/>
      <c r="D1821" s="94"/>
      <c r="E1821" s="96"/>
      <c r="F1821" s="93"/>
      <c r="G1821" s="107"/>
      <c r="H1821" s="930"/>
      <c r="I1821" s="94"/>
      <c r="J1821" s="96"/>
      <c r="K1821" s="97"/>
      <c r="L1821" s="107"/>
      <c r="M1821" s="933"/>
      <c r="N1821" s="113"/>
      <c r="O1821" s="114"/>
      <c r="P1821" s="97"/>
    </row>
    <row r="1822" spans="1:16">
      <c r="A1822" s="957"/>
      <c r="B1822" s="109"/>
      <c r="C1822" s="927"/>
      <c r="D1822" s="94"/>
      <c r="E1822" s="96"/>
      <c r="F1822" s="93"/>
      <c r="G1822" s="109"/>
      <c r="H1822" s="930"/>
      <c r="I1822" s="113"/>
      <c r="J1822" s="114"/>
      <c r="K1822" s="97"/>
      <c r="L1822" s="109"/>
      <c r="M1822" s="933"/>
      <c r="N1822" s="113"/>
      <c r="O1822" s="114"/>
      <c r="P1822" s="104"/>
    </row>
    <row r="1823" spans="1:16">
      <c r="A1823" s="957"/>
      <c r="B1823" s="110"/>
      <c r="C1823" s="927"/>
      <c r="D1823" s="94"/>
      <c r="E1823" s="96"/>
      <c r="F1823" s="93"/>
      <c r="G1823" s="110"/>
      <c r="H1823" s="930"/>
      <c r="I1823" s="113"/>
      <c r="J1823" s="114"/>
      <c r="K1823" s="104"/>
      <c r="L1823" s="110"/>
      <c r="M1823" s="933"/>
      <c r="N1823" s="111"/>
      <c r="O1823" s="96"/>
      <c r="P1823" s="97"/>
    </row>
    <row r="1824" spans="1:16">
      <c r="A1824" s="957"/>
      <c r="B1824" s="109"/>
      <c r="C1824" s="927"/>
      <c r="D1824" s="111"/>
      <c r="E1824" s="96"/>
      <c r="F1824" s="97"/>
      <c r="G1824" s="109"/>
      <c r="H1824" s="930"/>
      <c r="I1824" s="111"/>
      <c r="J1824" s="96"/>
      <c r="K1824" s="112"/>
      <c r="L1824" s="109"/>
      <c r="M1824" s="933"/>
      <c r="N1824" s="94"/>
      <c r="O1824" s="96"/>
      <c r="P1824" s="112"/>
    </row>
    <row r="1825" spans="1:16">
      <c r="A1825" s="957"/>
      <c r="B1825" s="110"/>
      <c r="C1825" s="927"/>
      <c r="D1825" s="94"/>
      <c r="E1825" s="96"/>
      <c r="F1825" s="108"/>
      <c r="G1825" s="110"/>
      <c r="H1825" s="930"/>
      <c r="I1825" s="94"/>
      <c r="J1825" s="96"/>
      <c r="K1825" s="97"/>
      <c r="L1825" s="110"/>
      <c r="M1825" s="933"/>
      <c r="N1825" s="113"/>
      <c r="O1825" s="114"/>
      <c r="P1825" s="97"/>
    </row>
    <row r="1826" spans="1:16">
      <c r="A1826" s="957"/>
      <c r="B1826" s="109"/>
      <c r="C1826" s="927"/>
      <c r="D1826" s="94"/>
      <c r="E1826" s="96"/>
      <c r="F1826" s="97"/>
      <c r="G1826" s="109"/>
      <c r="H1826" s="930"/>
      <c r="I1826" s="113"/>
      <c r="J1826" s="114"/>
      <c r="K1826" s="97"/>
      <c r="L1826" s="109"/>
      <c r="M1826" s="933"/>
      <c r="N1826" s="113"/>
      <c r="O1826" s="114"/>
      <c r="P1826" s="97"/>
    </row>
    <row r="1827" spans="1:16" ht="17.25" thickBot="1">
      <c r="A1827" s="957"/>
      <c r="B1827" s="110"/>
      <c r="C1827" s="940"/>
      <c r="D1827" s="115"/>
      <c r="E1827" s="116"/>
      <c r="F1827" s="117"/>
      <c r="G1827" s="110"/>
      <c r="H1827" s="930"/>
      <c r="I1827" s="115"/>
      <c r="J1827" s="116"/>
      <c r="K1827" s="117"/>
      <c r="L1827" s="110"/>
      <c r="M1827" s="933"/>
      <c r="N1827" s="115"/>
      <c r="O1827" s="116"/>
      <c r="P1827" s="117"/>
    </row>
    <row r="1828" spans="1:16">
      <c r="A1828" s="944" t="str">
        <f>TEXT(A1782,"AAAA")</f>
        <v>星期四</v>
      </c>
      <c r="B1828" s="109"/>
      <c r="C1828" s="926" t="s">
        <v>665</v>
      </c>
      <c r="D1828" s="118"/>
      <c r="E1828" s="119"/>
      <c r="F1828" s="97"/>
      <c r="G1828" s="109"/>
      <c r="H1828" s="929" t="s">
        <v>130</v>
      </c>
      <c r="I1828" s="118"/>
      <c r="J1828" s="119"/>
      <c r="K1828" s="97"/>
      <c r="L1828" s="109"/>
      <c r="M1828" s="932" t="s">
        <v>130</v>
      </c>
      <c r="N1828" s="118"/>
      <c r="O1828" s="119"/>
      <c r="P1828" s="97"/>
    </row>
    <row r="1829" spans="1:16">
      <c r="A1829" s="944"/>
      <c r="B1829" s="110"/>
      <c r="C1829" s="927"/>
      <c r="D1829" s="120"/>
      <c r="E1829" s="96"/>
      <c r="F1829" s="97"/>
      <c r="G1829" s="110"/>
      <c r="H1829" s="930"/>
      <c r="I1829" s="94"/>
      <c r="J1829" s="96"/>
      <c r="K1829" s="97"/>
      <c r="L1829" s="110"/>
      <c r="M1829" s="933"/>
      <c r="N1829" s="94"/>
      <c r="O1829" s="96"/>
      <c r="P1829" s="97"/>
    </row>
    <row r="1830" spans="1:16">
      <c r="A1830" s="944"/>
      <c r="B1830" s="109"/>
      <c r="C1830" s="927"/>
      <c r="D1830" s="120"/>
      <c r="E1830" s="96"/>
      <c r="F1830" s="97"/>
      <c r="G1830" s="109"/>
      <c r="H1830" s="930"/>
      <c r="I1830" s="94"/>
      <c r="J1830" s="96"/>
      <c r="K1830" s="97"/>
      <c r="L1830" s="109"/>
      <c r="M1830" s="933"/>
      <c r="N1830" s="94"/>
      <c r="O1830" s="96"/>
      <c r="P1830" s="97"/>
    </row>
    <row r="1831" spans="1:16">
      <c r="A1831" s="944"/>
      <c r="B1831" s="110"/>
      <c r="C1831" s="927"/>
      <c r="D1831" s="120"/>
      <c r="E1831" s="96"/>
      <c r="F1831" s="97"/>
      <c r="G1831" s="110"/>
      <c r="H1831" s="930"/>
      <c r="I1831" s="94"/>
      <c r="J1831" s="96"/>
      <c r="K1831" s="97"/>
      <c r="L1831" s="110"/>
      <c r="M1831" s="933"/>
      <c r="N1831" s="94"/>
      <c r="O1831" s="96"/>
      <c r="P1831" s="97"/>
    </row>
    <row r="1832" spans="1:16">
      <c r="A1832" s="944"/>
      <c r="B1832" s="109"/>
      <c r="C1832" s="927"/>
      <c r="D1832" s="120"/>
      <c r="E1832" s="96"/>
      <c r="F1832" s="97"/>
      <c r="G1832" s="109"/>
      <c r="H1832" s="930"/>
      <c r="I1832" s="94"/>
      <c r="J1832" s="96"/>
      <c r="K1832" s="97"/>
      <c r="L1832" s="109"/>
      <c r="M1832" s="933"/>
      <c r="N1832" s="94"/>
      <c r="O1832" s="96"/>
      <c r="P1832" s="97"/>
    </row>
    <row r="1833" spans="1:16">
      <c r="A1833" s="944"/>
      <c r="B1833" s="110"/>
      <c r="C1833" s="927"/>
      <c r="D1833" s="120"/>
      <c r="E1833" s="96"/>
      <c r="F1833" s="97"/>
      <c r="G1833" s="110"/>
      <c r="H1833" s="930"/>
      <c r="I1833" s="94"/>
      <c r="J1833" s="96"/>
      <c r="K1833" s="97"/>
      <c r="L1833" s="110"/>
      <c r="M1833" s="933"/>
      <c r="N1833" s="94"/>
      <c r="O1833" s="96"/>
      <c r="P1833" s="97"/>
    </row>
    <row r="1834" spans="1:16">
      <c r="A1834" s="944"/>
      <c r="B1834" s="109"/>
      <c r="C1834" s="927"/>
      <c r="D1834" s="120"/>
      <c r="E1834" s="96"/>
      <c r="F1834" s="97"/>
      <c r="G1834" s="109"/>
      <c r="H1834" s="930"/>
      <c r="I1834" s="94"/>
      <c r="J1834" s="96"/>
      <c r="K1834" s="97"/>
      <c r="L1834" s="109"/>
      <c r="M1834" s="933"/>
      <c r="N1834" s="94"/>
      <c r="O1834" s="96"/>
      <c r="P1834" s="97"/>
    </row>
    <row r="1835" spans="1:16">
      <c r="A1835" s="944"/>
      <c r="B1835" s="110"/>
      <c r="C1835" s="927"/>
      <c r="D1835" s="94"/>
      <c r="E1835" s="96"/>
      <c r="F1835" s="97"/>
      <c r="G1835" s="110"/>
      <c r="H1835" s="930"/>
      <c r="I1835" s="94"/>
      <c r="J1835" s="96"/>
      <c r="K1835" s="97"/>
      <c r="L1835" s="110"/>
      <c r="M1835" s="933"/>
      <c r="N1835" s="94"/>
      <c r="O1835" s="96"/>
      <c r="P1835" s="97"/>
    </row>
    <row r="1836" spans="1:16">
      <c r="A1836" s="944"/>
      <c r="B1836" s="107"/>
      <c r="C1836" s="927"/>
      <c r="D1836" s="113"/>
      <c r="E1836" s="114"/>
      <c r="F1836" s="104"/>
      <c r="G1836" s="107"/>
      <c r="H1836" s="930"/>
      <c r="I1836" s="113"/>
      <c r="J1836" s="114"/>
      <c r="K1836" s="97"/>
      <c r="L1836" s="107"/>
      <c r="M1836" s="933"/>
      <c r="N1836" s="113"/>
      <c r="O1836" s="114"/>
      <c r="P1836" s="97"/>
    </row>
    <row r="1837" spans="1:16" ht="17.25" thickBot="1">
      <c r="A1837" s="944"/>
      <c r="B1837" s="107"/>
      <c r="C1837" s="940"/>
      <c r="D1837" s="122" t="s">
        <v>132</v>
      </c>
      <c r="E1837" s="123" t="s">
        <v>133</v>
      </c>
      <c r="F1837" s="124"/>
      <c r="G1837" s="107"/>
      <c r="H1837" s="941"/>
      <c r="I1837" s="122" t="s">
        <v>132</v>
      </c>
      <c r="J1837" s="123" t="s">
        <v>133</v>
      </c>
      <c r="K1837" s="97"/>
      <c r="L1837" s="107"/>
      <c r="M1837" s="939"/>
      <c r="N1837" s="122" t="s">
        <v>132</v>
      </c>
      <c r="O1837" s="123" t="s">
        <v>133</v>
      </c>
      <c r="P1837" s="97"/>
    </row>
    <row r="1838" spans="1:16">
      <c r="A1838" s="105"/>
      <c r="B1838" s="109"/>
      <c r="C1838" s="926" t="s">
        <v>666</v>
      </c>
      <c r="D1838" s="118"/>
      <c r="E1838" s="119"/>
      <c r="F1838" s="125"/>
      <c r="G1838" s="109"/>
      <c r="H1838" s="929" t="s">
        <v>134</v>
      </c>
      <c r="I1838" s="118"/>
      <c r="J1838" s="119"/>
      <c r="K1838" s="125"/>
      <c r="L1838" s="109"/>
      <c r="M1838" s="932" t="s">
        <v>134</v>
      </c>
      <c r="N1838" s="118"/>
      <c r="O1838" s="119"/>
      <c r="P1838" s="125"/>
    </row>
    <row r="1839" spans="1:16">
      <c r="A1839" s="105"/>
      <c r="B1839" s="110"/>
      <c r="C1839" s="927"/>
      <c r="D1839" s="94"/>
      <c r="E1839" s="96"/>
      <c r="F1839" s="97"/>
      <c r="G1839" s="110"/>
      <c r="H1839" s="930"/>
      <c r="I1839" s="94"/>
      <c r="J1839" s="96"/>
      <c r="K1839" s="97"/>
      <c r="L1839" s="110"/>
      <c r="M1839" s="933"/>
      <c r="N1839" s="94"/>
      <c r="O1839" s="96"/>
      <c r="P1839" s="97"/>
    </row>
    <row r="1840" spans="1:16">
      <c r="A1840" s="105"/>
      <c r="B1840" s="126"/>
      <c r="C1840" s="927"/>
      <c r="D1840" s="94"/>
      <c r="E1840" s="96"/>
      <c r="F1840" s="97"/>
      <c r="G1840" s="126"/>
      <c r="H1840" s="930"/>
      <c r="I1840" s="94"/>
      <c r="J1840" s="96"/>
      <c r="K1840" s="97"/>
      <c r="L1840" s="126"/>
      <c r="M1840" s="933"/>
      <c r="N1840" s="94"/>
      <c r="O1840" s="96"/>
      <c r="P1840" s="128"/>
    </row>
    <row r="1841" spans="1:16">
      <c r="A1841" s="105"/>
      <c r="B1841" s="107"/>
      <c r="C1841" s="927"/>
      <c r="D1841" s="94"/>
      <c r="E1841" s="96"/>
      <c r="F1841" s="97"/>
      <c r="G1841" s="107"/>
      <c r="H1841" s="930"/>
      <c r="I1841" s="94"/>
      <c r="J1841" s="96"/>
      <c r="K1841" s="97"/>
      <c r="L1841" s="107"/>
      <c r="M1841" s="933"/>
      <c r="N1841" s="94"/>
      <c r="O1841" s="96"/>
      <c r="P1841" s="216"/>
    </row>
    <row r="1842" spans="1:16">
      <c r="A1842" s="105"/>
      <c r="B1842" s="109"/>
      <c r="C1842" s="927"/>
      <c r="D1842" s="94"/>
      <c r="E1842" s="96"/>
      <c r="F1842" s="97"/>
      <c r="G1842" s="109"/>
      <c r="H1842" s="930"/>
      <c r="I1842" s="94"/>
      <c r="J1842" s="96"/>
      <c r="K1842" s="97"/>
      <c r="L1842" s="109"/>
      <c r="M1842" s="933"/>
      <c r="N1842" s="94"/>
      <c r="O1842" s="96"/>
      <c r="P1842" s="97"/>
    </row>
    <row r="1843" spans="1:16">
      <c r="A1843" s="105"/>
      <c r="B1843" s="110"/>
      <c r="C1843" s="927"/>
      <c r="D1843" s="94"/>
      <c r="E1843" s="96"/>
      <c r="F1843" s="127"/>
      <c r="G1843" s="110"/>
      <c r="H1843" s="930"/>
      <c r="I1843" s="94"/>
      <c r="J1843" s="96"/>
      <c r="K1843" s="127"/>
      <c r="L1843" s="110"/>
      <c r="M1843" s="933"/>
      <c r="N1843" s="94"/>
      <c r="O1843" s="96"/>
      <c r="P1843" s="127"/>
    </row>
    <row r="1844" spans="1:16">
      <c r="A1844" s="105"/>
      <c r="B1844" s="109"/>
      <c r="C1844" s="927"/>
      <c r="D1844" s="94"/>
      <c r="E1844" s="96"/>
      <c r="F1844" s="128"/>
      <c r="G1844" s="109"/>
      <c r="H1844" s="930"/>
      <c r="I1844" s="94"/>
      <c r="J1844" s="96"/>
      <c r="K1844" s="128"/>
      <c r="L1844" s="109"/>
      <c r="M1844" s="933"/>
      <c r="N1844" s="94"/>
      <c r="O1844" s="96"/>
      <c r="P1844" s="128"/>
    </row>
    <row r="1845" spans="1:16">
      <c r="A1845" s="105"/>
      <c r="B1845" s="110"/>
      <c r="C1845" s="927"/>
      <c r="D1845" s="217"/>
      <c r="E1845" s="114"/>
      <c r="F1845" s="216"/>
      <c r="G1845" s="110"/>
      <c r="H1845" s="930"/>
      <c r="I1845" s="113"/>
      <c r="J1845" s="114"/>
      <c r="K1845" s="216"/>
      <c r="L1845" s="110"/>
      <c r="M1845" s="933"/>
      <c r="N1845" s="113"/>
      <c r="O1845" s="114"/>
      <c r="P1845" s="216"/>
    </row>
    <row r="1846" spans="1:16">
      <c r="A1846" s="105"/>
      <c r="B1846" s="109"/>
      <c r="C1846" s="927"/>
      <c r="D1846" s="217"/>
      <c r="E1846" s="114"/>
      <c r="F1846" s="216"/>
      <c r="G1846" s="109"/>
      <c r="H1846" s="930"/>
      <c r="I1846" s="113"/>
      <c r="J1846" s="114"/>
      <c r="K1846" s="216"/>
      <c r="L1846" s="109"/>
      <c r="M1846" s="933"/>
      <c r="N1846" s="113"/>
      <c r="O1846" s="114"/>
      <c r="P1846" s="216"/>
    </row>
    <row r="1847" spans="1:16" ht="17.25" thickBot="1">
      <c r="A1847" s="105"/>
      <c r="B1847" s="110"/>
      <c r="C1847" s="940"/>
      <c r="D1847" s="129"/>
      <c r="E1847" s="130"/>
      <c r="F1847" s="104"/>
      <c r="G1847" s="110"/>
      <c r="H1847" s="941"/>
      <c r="I1847" s="113"/>
      <c r="J1847" s="130"/>
      <c r="K1847" s="104"/>
      <c r="L1847" s="110"/>
      <c r="M1847" s="939"/>
      <c r="N1847" s="113"/>
      <c r="O1847" s="131"/>
      <c r="P1847" s="127"/>
    </row>
    <row r="1848" spans="1:16">
      <c r="A1848" s="132"/>
      <c r="B1848" s="109"/>
      <c r="C1848" s="926" t="s">
        <v>667</v>
      </c>
      <c r="D1848" s="118" t="s">
        <v>136</v>
      </c>
      <c r="E1848" s="133" t="s">
        <v>137</v>
      </c>
      <c r="F1848" s="125"/>
      <c r="G1848" s="109"/>
      <c r="H1848" s="929" t="s">
        <v>135</v>
      </c>
      <c r="I1848" s="118" t="s">
        <v>136</v>
      </c>
      <c r="J1848" s="133" t="s">
        <v>137</v>
      </c>
      <c r="K1848" s="125"/>
      <c r="L1848" s="109"/>
      <c r="M1848" s="932" t="s">
        <v>135</v>
      </c>
      <c r="N1848" s="118" t="s">
        <v>136</v>
      </c>
      <c r="O1848" s="133" t="s">
        <v>137</v>
      </c>
      <c r="P1848" s="125"/>
    </row>
    <row r="1849" spans="1:16">
      <c r="A1849" s="132"/>
      <c r="B1849" s="110"/>
      <c r="C1849" s="927"/>
      <c r="D1849" s="94" t="s">
        <v>141</v>
      </c>
      <c r="E1849" s="96" t="s">
        <v>142</v>
      </c>
      <c r="F1849" s="134"/>
      <c r="G1849" s="110"/>
      <c r="H1849" s="930"/>
      <c r="I1849" s="94" t="s">
        <v>141</v>
      </c>
      <c r="J1849" s="96" t="s">
        <v>142</v>
      </c>
      <c r="K1849" s="134"/>
      <c r="L1849" s="110"/>
      <c r="M1849" s="933"/>
      <c r="N1849" s="94" t="s">
        <v>141</v>
      </c>
      <c r="O1849" s="96" t="s">
        <v>142</v>
      </c>
      <c r="P1849" s="134"/>
    </row>
    <row r="1850" spans="1:16">
      <c r="A1850" s="132"/>
      <c r="B1850" s="135"/>
      <c r="C1850" s="927"/>
      <c r="D1850" s="94" t="s">
        <v>145</v>
      </c>
      <c r="E1850" s="96" t="s">
        <v>146</v>
      </c>
      <c r="F1850" s="97"/>
      <c r="G1850" s="135"/>
      <c r="H1850" s="930"/>
      <c r="I1850" s="94" t="s">
        <v>145</v>
      </c>
      <c r="J1850" s="96" t="s">
        <v>146</v>
      </c>
      <c r="K1850" s="97"/>
      <c r="L1850" s="135"/>
      <c r="M1850" s="933"/>
      <c r="N1850" s="94" t="s">
        <v>145</v>
      </c>
      <c r="O1850" s="96" t="s">
        <v>146</v>
      </c>
      <c r="P1850" s="97"/>
    </row>
    <row r="1851" spans="1:16">
      <c r="A1851" s="132"/>
      <c r="B1851" s="110"/>
      <c r="C1851" s="927"/>
      <c r="D1851" s="94" t="s">
        <v>147</v>
      </c>
      <c r="E1851" s="96" t="s">
        <v>148</v>
      </c>
      <c r="F1851" s="104"/>
      <c r="G1851" s="110"/>
      <c r="H1851" s="930"/>
      <c r="I1851" s="94" t="s">
        <v>147</v>
      </c>
      <c r="J1851" s="96" t="s">
        <v>148</v>
      </c>
      <c r="K1851" s="104"/>
      <c r="L1851" s="110"/>
      <c r="M1851" s="933"/>
      <c r="N1851" s="94" t="s">
        <v>147</v>
      </c>
      <c r="O1851" s="96" t="s">
        <v>148</v>
      </c>
      <c r="P1851" s="104"/>
    </row>
    <row r="1852" spans="1:16">
      <c r="A1852" s="132"/>
      <c r="B1852" s="135"/>
      <c r="C1852" s="927"/>
      <c r="D1852" s="94"/>
      <c r="E1852" s="114"/>
      <c r="F1852" s="136"/>
      <c r="G1852" s="135"/>
      <c r="H1852" s="930"/>
      <c r="I1852" s="94"/>
      <c r="J1852" s="114"/>
      <c r="K1852" s="136"/>
      <c r="L1852" s="135"/>
      <c r="M1852" s="933"/>
      <c r="N1852" s="94"/>
      <c r="O1852" s="114"/>
      <c r="P1852" s="136"/>
    </row>
    <row r="1853" spans="1:16">
      <c r="A1853" s="132"/>
      <c r="B1853" s="110"/>
      <c r="C1853" s="927"/>
      <c r="D1853" s="94"/>
      <c r="E1853" s="96"/>
      <c r="F1853" s="97"/>
      <c r="G1853" s="110"/>
      <c r="H1853" s="930"/>
      <c r="I1853" s="94"/>
      <c r="J1853" s="96"/>
      <c r="K1853" s="97"/>
      <c r="L1853" s="110"/>
      <c r="M1853" s="933"/>
      <c r="N1853" s="94"/>
      <c r="O1853" s="96"/>
      <c r="P1853" s="97"/>
    </row>
    <row r="1854" spans="1:16">
      <c r="A1854" s="132"/>
      <c r="B1854" s="135"/>
      <c r="C1854" s="927"/>
      <c r="D1854" s="94"/>
      <c r="E1854" s="114"/>
      <c r="F1854" s="136"/>
      <c r="G1854" s="135"/>
      <c r="H1854" s="930"/>
      <c r="I1854" s="94"/>
      <c r="J1854" s="114"/>
      <c r="K1854" s="136"/>
      <c r="L1854" s="135"/>
      <c r="M1854" s="933"/>
      <c r="N1854" s="94"/>
      <c r="O1854" s="114"/>
      <c r="P1854" s="136"/>
    </row>
    <row r="1855" spans="1:16">
      <c r="A1855" s="132"/>
      <c r="B1855" s="110"/>
      <c r="C1855" s="927"/>
      <c r="D1855" s="94"/>
      <c r="E1855" s="96"/>
      <c r="F1855" s="97"/>
      <c r="G1855" s="110"/>
      <c r="H1855" s="930"/>
      <c r="I1855" s="94"/>
      <c r="J1855" s="96"/>
      <c r="K1855" s="97"/>
      <c r="L1855" s="110"/>
      <c r="M1855" s="933"/>
      <c r="N1855" s="94"/>
      <c r="O1855" s="96"/>
      <c r="P1855" s="97"/>
    </row>
    <row r="1856" spans="1:16">
      <c r="A1856" s="132"/>
      <c r="B1856" s="135"/>
      <c r="C1856" s="927"/>
      <c r="D1856" s="94"/>
      <c r="E1856" s="96"/>
      <c r="F1856" s="97"/>
      <c r="G1856" s="135"/>
      <c r="H1856" s="930"/>
      <c r="I1856" s="94"/>
      <c r="J1856" s="96"/>
      <c r="K1856" s="97"/>
      <c r="L1856" s="135"/>
      <c r="M1856" s="933"/>
      <c r="N1856" s="94"/>
      <c r="O1856" s="96"/>
      <c r="P1856" s="97"/>
    </row>
    <row r="1857" spans="1:16" ht="17.25" thickBot="1">
      <c r="A1857" s="132"/>
      <c r="B1857" s="110"/>
      <c r="C1857" s="940"/>
      <c r="D1857" s="115"/>
      <c r="E1857" s="116"/>
      <c r="F1857" s="117"/>
      <c r="G1857" s="110"/>
      <c r="H1857" s="941"/>
      <c r="I1857" s="115"/>
      <c r="J1857" s="130"/>
      <c r="K1857" s="104"/>
      <c r="L1857" s="110"/>
      <c r="M1857" s="939"/>
      <c r="N1857" s="115"/>
      <c r="O1857" s="130"/>
      <c r="P1857" s="104"/>
    </row>
    <row r="1858" spans="1:16">
      <c r="A1858" s="132"/>
      <c r="B1858" s="135"/>
      <c r="C1858" s="926" t="s">
        <v>668</v>
      </c>
      <c r="D1858" s="137" t="s">
        <v>150</v>
      </c>
      <c r="E1858" s="138"/>
      <c r="F1858" s="139" t="s">
        <v>151</v>
      </c>
      <c r="G1858" s="135"/>
      <c r="H1858" s="929" t="s">
        <v>149</v>
      </c>
      <c r="I1858" s="137" t="s">
        <v>150</v>
      </c>
      <c r="J1858" s="138"/>
      <c r="K1858" s="139" t="s">
        <v>151</v>
      </c>
      <c r="L1858" s="135"/>
      <c r="M1858" s="932" t="s">
        <v>149</v>
      </c>
      <c r="N1858" s="137" t="s">
        <v>150</v>
      </c>
      <c r="O1858" s="138"/>
      <c r="P1858" s="139" t="s">
        <v>151</v>
      </c>
    </row>
    <row r="1859" spans="1:16">
      <c r="A1859" s="132"/>
      <c r="B1859" s="110"/>
      <c r="C1859" s="927"/>
      <c r="D1859" s="120"/>
      <c r="E1859" s="121"/>
      <c r="F1859" s="140"/>
      <c r="G1859" s="110"/>
      <c r="H1859" s="930"/>
      <c r="I1859" s="94"/>
      <c r="J1859" s="96"/>
      <c r="K1859" s="97"/>
      <c r="L1859" s="110"/>
      <c r="M1859" s="933"/>
      <c r="N1859" s="94"/>
      <c r="O1859" s="96"/>
      <c r="P1859" s="97"/>
    </row>
    <row r="1860" spans="1:16">
      <c r="A1860" s="132"/>
      <c r="B1860" s="135"/>
      <c r="C1860" s="927"/>
      <c r="D1860" s="94"/>
      <c r="E1860" s="96"/>
      <c r="F1860" s="97"/>
      <c r="G1860" s="135"/>
      <c r="H1860" s="930"/>
      <c r="I1860" s="94"/>
      <c r="J1860" s="96"/>
      <c r="K1860" s="97"/>
      <c r="L1860" s="135"/>
      <c r="M1860" s="933"/>
      <c r="N1860" s="94"/>
      <c r="O1860" s="96"/>
      <c r="P1860" s="97"/>
    </row>
    <row r="1861" spans="1:16">
      <c r="A1861" s="132"/>
      <c r="B1861" s="110"/>
      <c r="C1861" s="927"/>
      <c r="D1861" s="113"/>
      <c r="E1861" s="114"/>
      <c r="F1861" s="104"/>
      <c r="G1861" s="110"/>
      <c r="H1861" s="930"/>
      <c r="I1861" s="113"/>
      <c r="J1861" s="114"/>
      <c r="K1861" s="104"/>
      <c r="L1861" s="110"/>
      <c r="M1861" s="933"/>
      <c r="N1861" s="113"/>
      <c r="O1861" s="114"/>
      <c r="P1861" s="104"/>
    </row>
    <row r="1862" spans="1:16">
      <c r="A1862" s="935"/>
      <c r="B1862" s="135"/>
      <c r="C1862" s="927"/>
      <c r="D1862" s="94"/>
      <c r="E1862" s="96"/>
      <c r="F1862" s="97"/>
      <c r="G1862" s="135"/>
      <c r="H1862" s="930"/>
      <c r="I1862" s="94"/>
      <c r="J1862" s="96"/>
      <c r="K1862" s="97"/>
      <c r="L1862" s="135"/>
      <c r="M1862" s="933"/>
      <c r="N1862" s="94"/>
      <c r="O1862" s="96"/>
      <c r="P1862" s="97"/>
    </row>
    <row r="1863" spans="1:16">
      <c r="A1863" s="935"/>
      <c r="B1863" s="110"/>
      <c r="C1863" s="927"/>
      <c r="D1863" s="94"/>
      <c r="E1863" s="96"/>
      <c r="F1863" s="97"/>
      <c r="G1863" s="110"/>
      <c r="H1863" s="930"/>
      <c r="I1863" s="94"/>
      <c r="J1863" s="96"/>
      <c r="K1863" s="97"/>
      <c r="L1863" s="110"/>
      <c r="M1863" s="933"/>
      <c r="N1863" s="94"/>
      <c r="O1863" s="96"/>
      <c r="P1863" s="97"/>
    </row>
    <row r="1864" spans="1:16">
      <c r="A1864" s="935"/>
      <c r="B1864" s="135"/>
      <c r="C1864" s="927"/>
      <c r="D1864" s="113"/>
      <c r="E1864" s="114"/>
      <c r="F1864" s="104"/>
      <c r="G1864" s="135"/>
      <c r="H1864" s="930"/>
      <c r="I1864" s="113"/>
      <c r="J1864" s="114"/>
      <c r="K1864" s="104"/>
      <c r="L1864" s="135"/>
      <c r="M1864" s="933"/>
      <c r="N1864" s="113"/>
      <c r="O1864" s="114"/>
      <c r="P1864" s="104"/>
    </row>
    <row r="1865" spans="1:16" ht="17.25" thickBot="1">
      <c r="A1865" s="936"/>
      <c r="B1865" s="141"/>
      <c r="C1865" s="928"/>
      <c r="D1865" s="142"/>
      <c r="E1865" s="143"/>
      <c r="F1865" s="144"/>
      <c r="G1865" s="141"/>
      <c r="H1865" s="931"/>
      <c r="I1865" s="142"/>
      <c r="J1865" s="143"/>
      <c r="K1865" s="144"/>
      <c r="L1865" s="141"/>
      <c r="M1865" s="934"/>
      <c r="N1865" s="142"/>
      <c r="O1865" s="143"/>
      <c r="P1865" s="144"/>
    </row>
    <row r="1866" spans="1:16" s="146" customFormat="1" ht="27" customHeight="1" thickTop="1" thickBot="1">
      <c r="A1866" s="145"/>
      <c r="B1866" s="937" t="s">
        <v>152</v>
      </c>
      <c r="C1866" s="937"/>
      <c r="D1866" s="937"/>
      <c r="E1866" s="937"/>
      <c r="F1866" s="937"/>
      <c r="G1866" s="938" t="s">
        <v>153</v>
      </c>
      <c r="H1866" s="938"/>
      <c r="I1866" s="938"/>
      <c r="J1866" s="938"/>
      <c r="K1866" s="938"/>
      <c r="L1866" s="938"/>
      <c r="M1866" s="938"/>
      <c r="N1866" s="919" t="s">
        <v>154</v>
      </c>
      <c r="O1866" s="919"/>
      <c r="P1866" s="919"/>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20">
        <f>A1782</f>
        <v>46191</v>
      </c>
      <c r="B1868" s="923" t="s">
        <v>669</v>
      </c>
      <c r="C1868" s="160" t="s">
        <v>850</v>
      </c>
      <c r="D1868" s="161" t="s">
        <v>977</v>
      </c>
      <c r="E1868" s="162" t="s">
        <v>137</v>
      </c>
      <c r="F1868" s="163" t="s">
        <v>1545</v>
      </c>
      <c r="G1868" s="164" t="s">
        <v>1477</v>
      </c>
      <c r="H1868" s="165" t="s">
        <v>4337</v>
      </c>
      <c r="I1868" s="166" t="s">
        <v>1887</v>
      </c>
      <c r="J1868" s="166" t="s">
        <v>4106</v>
      </c>
      <c r="K1868" s="167" t="s">
        <v>4440</v>
      </c>
      <c r="L1868" s="168"/>
      <c r="M1868" s="169"/>
      <c r="N1868" s="170"/>
      <c r="O1868" s="166"/>
      <c r="P1868" s="171"/>
    </row>
    <row r="1869" spans="1:16" s="172" customFormat="1">
      <c r="A1869" s="921"/>
      <c r="B1869" s="924"/>
      <c r="C1869" s="173"/>
      <c r="D1869" s="174"/>
      <c r="E1869" s="175"/>
      <c r="F1869" s="176"/>
      <c r="G1869" s="173" t="s">
        <v>1477</v>
      </c>
      <c r="H1869" s="177" t="s">
        <v>4339</v>
      </c>
      <c r="I1869" s="175" t="s">
        <v>1887</v>
      </c>
      <c r="J1869" s="175" t="s">
        <v>4107</v>
      </c>
      <c r="K1869" s="178" t="s">
        <v>4441</v>
      </c>
      <c r="L1869" s="179"/>
      <c r="M1869" s="180"/>
      <c r="N1869" s="181"/>
      <c r="O1869" s="175"/>
      <c r="P1869" s="182"/>
    </row>
    <row r="1870" spans="1:16" s="172" customFormat="1">
      <c r="A1870" s="921"/>
      <c r="B1870" s="924"/>
      <c r="C1870" s="173"/>
      <c r="D1870" s="174"/>
      <c r="E1870" s="175"/>
      <c r="F1870" s="176"/>
      <c r="G1870" s="173"/>
      <c r="H1870" s="183"/>
      <c r="I1870" s="175"/>
      <c r="J1870" s="175"/>
      <c r="K1870" s="178"/>
      <c r="L1870" s="184"/>
      <c r="M1870" s="180"/>
      <c r="N1870" s="181"/>
      <c r="O1870" s="175"/>
      <c r="P1870" s="182"/>
    </row>
    <row r="1871" spans="1:16" s="172" customFormat="1">
      <c r="A1871" s="921"/>
      <c r="B1871" s="924"/>
      <c r="C1871" s="173"/>
      <c r="D1871" s="218"/>
      <c r="E1871" s="175"/>
      <c r="F1871" s="176"/>
      <c r="G1871" s="173"/>
      <c r="H1871" s="183"/>
      <c r="I1871" s="175"/>
      <c r="J1871" s="175"/>
      <c r="K1871" s="187"/>
      <c r="L1871" s="184"/>
      <c r="M1871" s="180"/>
      <c r="N1871" s="181"/>
      <c r="O1871" s="175"/>
      <c r="P1871" s="182"/>
    </row>
    <row r="1872" spans="1:16" s="172" customFormat="1">
      <c r="A1872" s="921"/>
      <c r="B1872" s="924"/>
      <c r="C1872" s="173"/>
      <c r="D1872" s="185"/>
      <c r="E1872" s="175"/>
      <c r="F1872" s="182"/>
      <c r="G1872" s="173"/>
      <c r="H1872" s="186"/>
      <c r="I1872" s="175"/>
      <c r="J1872" s="175"/>
      <c r="K1872" s="187"/>
      <c r="L1872" s="184"/>
      <c r="M1872" s="180"/>
      <c r="N1872" s="181"/>
      <c r="O1872" s="175"/>
      <c r="P1872" s="182"/>
    </row>
    <row r="1873" spans="1:16" s="172" customFormat="1">
      <c r="A1873" s="921"/>
      <c r="B1873" s="924"/>
      <c r="C1873" s="173"/>
      <c r="D1873" s="174"/>
      <c r="E1873" s="175"/>
      <c r="F1873" s="188"/>
      <c r="G1873" s="198"/>
      <c r="H1873" s="183"/>
      <c r="I1873" s="191"/>
      <c r="J1873" s="175"/>
      <c r="K1873" s="178"/>
      <c r="L1873" s="189"/>
      <c r="M1873" s="190"/>
      <c r="N1873" s="181"/>
      <c r="O1873" s="175"/>
      <c r="P1873" s="182"/>
    </row>
    <row r="1874" spans="1:16" s="172" customFormat="1">
      <c r="A1874" s="921"/>
      <c r="B1874" s="924"/>
      <c r="C1874" s="173"/>
      <c r="D1874" s="174"/>
      <c r="E1874" s="175"/>
      <c r="F1874" s="182"/>
      <c r="G1874" s="173"/>
      <c r="H1874" s="183"/>
      <c r="I1874" s="191"/>
      <c r="J1874" s="175"/>
      <c r="K1874" s="178"/>
      <c r="L1874" s="184"/>
      <c r="M1874" s="180"/>
      <c r="N1874" s="181"/>
      <c r="O1874" s="175"/>
      <c r="P1874" s="182"/>
    </row>
    <row r="1875" spans="1:16" s="172" customFormat="1">
      <c r="A1875" s="921"/>
      <c r="B1875" s="924"/>
      <c r="C1875" s="173"/>
      <c r="D1875" s="174"/>
      <c r="E1875" s="175"/>
      <c r="F1875" s="182"/>
      <c r="G1875" s="219"/>
      <c r="H1875" s="183"/>
      <c r="I1875" s="175"/>
      <c r="J1875" s="175"/>
      <c r="K1875" s="178"/>
      <c r="L1875" s="184"/>
      <c r="M1875" s="180"/>
      <c r="N1875" s="181"/>
      <c r="O1875" s="175"/>
      <c r="P1875" s="182"/>
    </row>
    <row r="1876" spans="1:16" s="172" customFormat="1">
      <c r="A1876" s="921"/>
      <c r="B1876" s="924"/>
      <c r="C1876" s="173"/>
      <c r="D1876" s="174"/>
      <c r="E1876" s="175"/>
      <c r="F1876" s="188"/>
      <c r="G1876" s="173"/>
      <c r="H1876" s="183"/>
      <c r="I1876" s="191"/>
      <c r="J1876" s="175"/>
      <c r="K1876" s="178"/>
      <c r="L1876" s="184"/>
      <c r="M1876" s="180"/>
      <c r="N1876" s="181"/>
      <c r="O1876" s="175"/>
      <c r="P1876" s="182"/>
    </row>
    <row r="1877" spans="1:16" s="172" customFormat="1">
      <c r="A1877" s="921"/>
      <c r="B1877" s="924"/>
      <c r="C1877" s="173"/>
      <c r="D1877" s="174"/>
      <c r="E1877" s="175"/>
      <c r="F1877" s="182"/>
      <c r="G1877" s="173"/>
      <c r="H1877" s="183"/>
      <c r="I1877" s="191"/>
      <c r="J1877" s="175"/>
      <c r="K1877" s="178"/>
      <c r="L1877" s="184"/>
      <c r="M1877" s="180"/>
      <c r="N1877" s="181"/>
      <c r="O1877" s="175"/>
      <c r="P1877" s="182"/>
    </row>
    <row r="1878" spans="1:16" s="172" customFormat="1">
      <c r="A1878" s="921"/>
      <c r="B1878" s="924"/>
      <c r="C1878" s="192"/>
      <c r="D1878" s="193"/>
      <c r="E1878" s="194"/>
      <c r="F1878" s="195"/>
      <c r="G1878" s="173"/>
      <c r="H1878" s="177"/>
      <c r="I1878" s="175"/>
      <c r="J1878" s="175"/>
      <c r="K1878" s="178"/>
      <c r="L1878" s="184"/>
      <c r="M1878" s="180"/>
      <c r="N1878" s="196"/>
      <c r="O1878" s="194"/>
      <c r="P1878" s="195"/>
    </row>
    <row r="1879" spans="1:16" s="172" customFormat="1">
      <c r="A1879" s="921"/>
      <c r="B1879" s="924"/>
      <c r="C1879" s="192"/>
      <c r="D1879" s="193"/>
      <c r="E1879" s="194"/>
      <c r="F1879" s="195"/>
      <c r="G1879" s="198"/>
      <c r="H1879" s="183"/>
      <c r="I1879" s="191"/>
      <c r="J1879" s="175"/>
      <c r="K1879" s="178"/>
      <c r="L1879" s="184"/>
      <c r="M1879" s="180"/>
      <c r="N1879" s="196"/>
      <c r="O1879" s="194"/>
      <c r="P1879" s="195"/>
    </row>
    <row r="1880" spans="1:16" s="172" customFormat="1">
      <c r="A1880" s="921"/>
      <c r="B1880" s="924"/>
      <c r="C1880" s="192"/>
      <c r="D1880" s="193"/>
      <c r="E1880" s="194"/>
      <c r="F1880" s="195"/>
      <c r="G1880" s="173"/>
      <c r="H1880" s="199"/>
      <c r="I1880" s="191"/>
      <c r="J1880" s="200"/>
      <c r="K1880" s="197"/>
      <c r="L1880" s="184"/>
      <c r="M1880" s="180"/>
      <c r="N1880" s="196"/>
      <c r="O1880" s="194"/>
      <c r="P1880" s="195"/>
    </row>
    <row r="1881" spans="1:16" s="172" customFormat="1">
      <c r="A1881" s="921"/>
      <c r="B1881" s="924"/>
      <c r="C1881" s="192"/>
      <c r="D1881" s="193"/>
      <c r="E1881" s="194"/>
      <c r="F1881" s="195"/>
      <c r="G1881" s="173"/>
      <c r="H1881" s="201"/>
      <c r="I1881" s="175"/>
      <c r="J1881" s="175"/>
      <c r="K1881" s="178"/>
      <c r="L1881" s="184"/>
      <c r="M1881" s="180"/>
      <c r="N1881" s="196"/>
      <c r="O1881" s="194"/>
      <c r="P1881" s="195"/>
    </row>
    <row r="1882" spans="1:16" s="172" customFormat="1">
      <c r="A1882" s="921"/>
      <c r="B1882" s="924"/>
      <c r="C1882" s="192"/>
      <c r="D1882" s="193"/>
      <c r="E1882" s="194"/>
      <c r="F1882" s="195"/>
      <c r="G1882" s="198"/>
      <c r="H1882" s="183"/>
      <c r="I1882" s="200"/>
      <c r="J1882" s="200"/>
      <c r="K1882" s="197"/>
      <c r="L1882" s="184"/>
      <c r="M1882" s="180"/>
      <c r="N1882" s="196"/>
      <c r="O1882" s="194"/>
      <c r="P1882" s="195"/>
    </row>
    <row r="1883" spans="1:16" s="172" customFormat="1">
      <c r="A1883" s="921"/>
      <c r="B1883" s="924"/>
      <c r="C1883" s="192"/>
      <c r="D1883" s="193"/>
      <c r="E1883" s="194"/>
      <c r="F1883" s="195"/>
      <c r="G1883" s="173"/>
      <c r="H1883" s="183"/>
      <c r="I1883" s="200"/>
      <c r="J1883" s="200"/>
      <c r="K1883" s="197"/>
      <c r="L1883" s="179"/>
      <c r="M1883" s="180"/>
      <c r="N1883" s="196"/>
      <c r="O1883" s="194"/>
      <c r="P1883" s="195"/>
    </row>
    <row r="1884" spans="1:16" s="172" customFormat="1">
      <c r="A1884" s="921"/>
      <c r="B1884" s="924"/>
      <c r="C1884" s="192"/>
      <c r="D1884" s="193"/>
      <c r="E1884" s="194"/>
      <c r="F1884" s="195"/>
      <c r="G1884" s="192"/>
      <c r="H1884" s="201"/>
      <c r="I1884" s="202"/>
      <c r="J1884" s="202"/>
      <c r="K1884" s="203"/>
      <c r="L1884" s="204"/>
      <c r="M1884" s="190"/>
      <c r="N1884" s="196"/>
      <c r="O1884" s="194"/>
      <c r="P1884" s="195"/>
    </row>
    <row r="1885" spans="1:16" s="172" customFormat="1">
      <c r="A1885" s="921"/>
      <c r="B1885" s="924"/>
      <c r="C1885" s="192"/>
      <c r="D1885" s="193"/>
      <c r="E1885" s="194"/>
      <c r="F1885" s="195"/>
      <c r="G1885" s="192"/>
      <c r="H1885" s="201"/>
      <c r="I1885" s="202"/>
      <c r="J1885" s="202"/>
      <c r="K1885" s="203"/>
      <c r="L1885" s="204"/>
      <c r="M1885" s="190"/>
      <c r="N1885" s="196"/>
      <c r="O1885" s="194"/>
      <c r="P1885" s="195"/>
    </row>
    <row r="1886" spans="1:16" s="172" customFormat="1">
      <c r="A1886" s="921"/>
      <c r="B1886" s="924"/>
      <c r="C1886" s="192"/>
      <c r="D1886" s="193"/>
      <c r="E1886" s="194"/>
      <c r="F1886" s="195"/>
      <c r="G1886" s="192"/>
      <c r="H1886" s="201"/>
      <c r="I1886" s="202"/>
      <c r="J1886" s="202"/>
      <c r="K1886" s="203"/>
      <c r="L1886" s="204"/>
      <c r="M1886" s="190"/>
      <c r="N1886" s="196"/>
      <c r="O1886" s="194"/>
      <c r="P1886" s="195"/>
    </row>
    <row r="1887" spans="1:16" s="172" customFormat="1" ht="17.25" thickBot="1">
      <c r="A1887" s="922"/>
      <c r="B1887" s="925"/>
      <c r="C1887" s="205"/>
      <c r="D1887" s="206"/>
      <c r="E1887" s="207"/>
      <c r="F1887" s="208"/>
      <c r="G1887" s="209"/>
      <c r="H1887" s="210"/>
      <c r="I1887" s="211"/>
      <c r="J1887" s="211"/>
      <c r="K1887" s="212"/>
      <c r="L1887" s="213"/>
      <c r="M1887" s="214"/>
      <c r="N1887" s="215"/>
      <c r="O1887" s="207"/>
      <c r="P1887" s="208"/>
    </row>
    <row r="1888" spans="1:16" s="71" customFormat="1" ht="18" customHeight="1" thickTop="1" thickBot="1">
      <c r="A1888" s="956">
        <f>A1782+1</f>
        <v>46192</v>
      </c>
      <c r="B1888" s="90" t="s">
        <v>162</v>
      </c>
      <c r="C1888" s="926" t="s">
        <v>664</v>
      </c>
      <c r="D1888" s="91" t="s">
        <v>114</v>
      </c>
      <c r="E1888" s="92" t="s">
        <v>164</v>
      </c>
      <c r="F1888" s="93"/>
      <c r="G1888" s="90" t="s">
        <v>162</v>
      </c>
      <c r="H1888" s="930" t="s">
        <v>163</v>
      </c>
      <c r="I1888" s="91" t="s">
        <v>114</v>
      </c>
      <c r="J1888" s="92" t="s">
        <v>164</v>
      </c>
      <c r="K1888" s="93"/>
      <c r="L1888" s="90" t="s">
        <v>162</v>
      </c>
      <c r="M1888" s="933" t="s">
        <v>163</v>
      </c>
      <c r="N1888" s="91" t="s">
        <v>114</v>
      </c>
      <c r="O1888" s="92" t="s">
        <v>164</v>
      </c>
      <c r="P1888" s="93"/>
    </row>
    <row r="1889" spans="1:16" ht="18" customHeight="1">
      <c r="A1889" s="957"/>
      <c r="B1889" s="958"/>
      <c r="C1889" s="927"/>
      <c r="D1889" s="94" t="s">
        <v>116</v>
      </c>
      <c r="E1889" s="95" t="s">
        <v>142</v>
      </c>
      <c r="F1889" s="93"/>
      <c r="G1889" s="958"/>
      <c r="H1889" s="930"/>
      <c r="I1889" s="94" t="s">
        <v>116</v>
      </c>
      <c r="J1889" s="95" t="s">
        <v>142</v>
      </c>
      <c r="K1889" s="93"/>
      <c r="L1889" s="958"/>
      <c r="M1889" s="933"/>
      <c r="N1889" s="94" t="s">
        <v>116</v>
      </c>
      <c r="O1889" s="95" t="s">
        <v>142</v>
      </c>
      <c r="P1889" s="93"/>
    </row>
    <row r="1890" spans="1:16" ht="17.25" thickBot="1">
      <c r="A1890" s="957"/>
      <c r="B1890" s="959"/>
      <c r="C1890" s="927"/>
      <c r="D1890" s="94" t="s">
        <v>165</v>
      </c>
      <c r="E1890" s="96" t="s">
        <v>166</v>
      </c>
      <c r="F1890" s="98"/>
      <c r="G1890" s="959"/>
      <c r="H1890" s="930"/>
      <c r="I1890" s="94" t="s">
        <v>165</v>
      </c>
      <c r="J1890" s="96" t="s">
        <v>166</v>
      </c>
      <c r="K1890" s="98"/>
      <c r="L1890" s="959"/>
      <c r="M1890" s="933"/>
      <c r="N1890" s="94" t="s">
        <v>165</v>
      </c>
      <c r="O1890" s="96" t="s">
        <v>166</v>
      </c>
      <c r="P1890" s="98"/>
    </row>
    <row r="1891" spans="1:16" ht="17.25" thickBot="1">
      <c r="A1891" s="957"/>
      <c r="B1891" s="90" t="s">
        <v>167</v>
      </c>
      <c r="C1891" s="927"/>
      <c r="D1891" s="94"/>
      <c r="E1891" s="96"/>
      <c r="F1891" s="97"/>
      <c r="G1891" s="90" t="s">
        <v>167</v>
      </c>
      <c r="H1891" s="930"/>
      <c r="I1891" s="94" t="s">
        <v>120</v>
      </c>
      <c r="J1891" s="96" t="s">
        <v>148</v>
      </c>
      <c r="K1891" s="97"/>
      <c r="L1891" s="90" t="s">
        <v>167</v>
      </c>
      <c r="M1891" s="933"/>
      <c r="N1891" s="94" t="s">
        <v>120</v>
      </c>
      <c r="O1891" s="96" t="s">
        <v>148</v>
      </c>
      <c r="P1891" s="97"/>
    </row>
    <row r="1892" spans="1:16">
      <c r="A1892" s="957"/>
      <c r="B1892" s="955"/>
      <c r="C1892" s="927"/>
      <c r="D1892" s="94"/>
      <c r="E1892" s="96"/>
      <c r="F1892" s="97"/>
      <c r="G1892" s="955"/>
      <c r="H1892" s="930"/>
      <c r="I1892" s="94"/>
      <c r="J1892" s="96"/>
      <c r="K1892" s="97"/>
      <c r="L1892" s="955"/>
      <c r="M1892" s="933"/>
      <c r="N1892" s="94"/>
      <c r="O1892" s="96"/>
      <c r="P1892" s="97"/>
    </row>
    <row r="1893" spans="1:16">
      <c r="A1893" s="957"/>
      <c r="B1893" s="948"/>
      <c r="C1893" s="927"/>
      <c r="D1893" s="94"/>
      <c r="E1893" s="96"/>
      <c r="F1893" s="97"/>
      <c r="G1893" s="948"/>
      <c r="H1893" s="930"/>
      <c r="I1893" s="94"/>
      <c r="J1893" s="96"/>
      <c r="K1893" s="97"/>
      <c r="L1893" s="948"/>
      <c r="M1893" s="933"/>
      <c r="N1893" s="94"/>
      <c r="O1893" s="96"/>
      <c r="P1893" s="97"/>
    </row>
    <row r="1894" spans="1:16">
      <c r="A1894" s="957"/>
      <c r="B1894" s="947"/>
      <c r="C1894" s="927"/>
      <c r="D1894" s="94"/>
      <c r="E1894" s="96"/>
      <c r="F1894" s="93"/>
      <c r="G1894" s="947"/>
      <c r="H1894" s="930"/>
      <c r="I1894" s="94"/>
      <c r="J1894" s="96"/>
      <c r="K1894" s="93"/>
      <c r="L1894" s="947"/>
      <c r="M1894" s="933"/>
      <c r="N1894" s="94"/>
      <c r="O1894" s="96"/>
      <c r="P1894" s="93"/>
    </row>
    <row r="1895" spans="1:16">
      <c r="A1895" s="957"/>
      <c r="B1895" s="948"/>
      <c r="C1895" s="927"/>
      <c r="D1895" s="94"/>
      <c r="E1895" s="96"/>
      <c r="F1895" s="99"/>
      <c r="G1895" s="948"/>
      <c r="H1895" s="930"/>
      <c r="I1895" s="94"/>
      <c r="J1895" s="96"/>
      <c r="K1895" s="99"/>
      <c r="L1895" s="948"/>
      <c r="M1895" s="933"/>
      <c r="N1895" s="94"/>
      <c r="O1895" s="96"/>
      <c r="P1895" s="93"/>
    </row>
    <row r="1896" spans="1:16">
      <c r="A1896" s="957"/>
      <c r="B1896" s="947"/>
      <c r="C1896" s="927"/>
      <c r="D1896" s="94"/>
      <c r="E1896" s="96"/>
      <c r="F1896" s="102"/>
      <c r="G1896" s="947"/>
      <c r="H1896" s="930"/>
      <c r="I1896" s="94"/>
      <c r="J1896" s="96"/>
      <c r="K1896" s="102"/>
      <c r="L1896" s="947"/>
      <c r="M1896" s="933"/>
      <c r="N1896" s="94"/>
      <c r="O1896" s="96"/>
      <c r="P1896" s="99"/>
    </row>
    <row r="1897" spans="1:16" ht="17.25" thickBot="1">
      <c r="A1897" s="957"/>
      <c r="B1897" s="948"/>
      <c r="C1897" s="927"/>
      <c r="D1897" s="94"/>
      <c r="E1897" s="96"/>
      <c r="F1897" s="99"/>
      <c r="G1897" s="948"/>
      <c r="H1897" s="930"/>
      <c r="I1897" s="94"/>
      <c r="J1897" s="96"/>
      <c r="K1897" s="99"/>
      <c r="L1897" s="948"/>
      <c r="M1897" s="933"/>
      <c r="N1897" s="94"/>
      <c r="O1897" s="96"/>
      <c r="P1897" s="99"/>
    </row>
    <row r="1898" spans="1:16" ht="17.25" thickBot="1">
      <c r="A1898" s="957"/>
      <c r="B1898" s="100" t="s">
        <v>168</v>
      </c>
      <c r="C1898" s="927"/>
      <c r="D1898" s="94"/>
      <c r="E1898" s="96"/>
      <c r="F1898" s="99"/>
      <c r="G1898" s="100" t="s">
        <v>168</v>
      </c>
      <c r="H1898" s="930"/>
      <c r="I1898" s="94"/>
      <c r="J1898" s="96"/>
      <c r="K1898" s="99"/>
      <c r="L1898" s="100" t="s">
        <v>168</v>
      </c>
      <c r="M1898" s="933"/>
      <c r="N1898" s="94"/>
      <c r="O1898" s="96"/>
      <c r="P1898" s="99"/>
    </row>
    <row r="1899" spans="1:16">
      <c r="A1899" s="957"/>
      <c r="B1899" s="949"/>
      <c r="C1899" s="927"/>
      <c r="D1899" s="94"/>
      <c r="E1899" s="96"/>
      <c r="F1899" s="99"/>
      <c r="G1899" s="949"/>
      <c r="H1899" s="930"/>
      <c r="I1899" s="94"/>
      <c r="J1899" s="96"/>
      <c r="K1899" s="99"/>
      <c r="L1899" s="949"/>
      <c r="M1899" s="933"/>
      <c r="N1899" s="94"/>
      <c r="O1899" s="96"/>
      <c r="P1899" s="99"/>
    </row>
    <row r="1900" spans="1:16">
      <c r="A1900" s="957"/>
      <c r="B1900" s="950"/>
      <c r="C1900" s="927"/>
      <c r="D1900" s="94"/>
      <c r="E1900" s="96"/>
      <c r="F1900" s="99"/>
      <c r="G1900" s="950"/>
      <c r="H1900" s="930"/>
      <c r="I1900" s="94"/>
      <c r="J1900" s="96"/>
      <c r="K1900" s="99"/>
      <c r="L1900" s="950"/>
      <c r="M1900" s="933"/>
      <c r="N1900" s="94"/>
      <c r="O1900" s="96"/>
      <c r="P1900" s="97"/>
    </row>
    <row r="1901" spans="1:16" ht="17.25" thickBot="1">
      <c r="A1901" s="957"/>
      <c r="B1901" s="951"/>
      <c r="C1901" s="927"/>
      <c r="D1901" s="94"/>
      <c r="E1901" s="96"/>
      <c r="F1901" s="97"/>
      <c r="G1901" s="951"/>
      <c r="H1901" s="930"/>
      <c r="I1901" s="94"/>
      <c r="J1901" s="96"/>
      <c r="K1901" s="97"/>
      <c r="L1901" s="951"/>
      <c r="M1901" s="933"/>
      <c r="N1901" s="94"/>
      <c r="O1901" s="96"/>
      <c r="P1901" s="97"/>
    </row>
    <row r="1902" spans="1:16" ht="17.25" thickBot="1">
      <c r="A1902" s="957"/>
      <c r="B1902" s="100" t="s">
        <v>123</v>
      </c>
      <c r="C1902" s="927"/>
      <c r="D1902" s="94"/>
      <c r="E1902" s="96"/>
      <c r="F1902" s="97"/>
      <c r="G1902" s="100" t="s">
        <v>123</v>
      </c>
      <c r="H1902" s="930"/>
      <c r="I1902" s="94"/>
      <c r="J1902" s="96"/>
      <c r="K1902" s="97"/>
      <c r="L1902" s="100" t="s">
        <v>123</v>
      </c>
      <c r="M1902" s="933"/>
      <c r="N1902" s="94"/>
      <c r="O1902" s="96"/>
      <c r="P1902" s="97"/>
    </row>
    <row r="1903" spans="1:16">
      <c r="A1903" s="957"/>
      <c r="B1903" s="962"/>
      <c r="C1903" s="927"/>
      <c r="D1903" s="94"/>
      <c r="E1903" s="96"/>
      <c r="F1903" s="97"/>
      <c r="G1903" s="962"/>
      <c r="H1903" s="930"/>
      <c r="I1903" s="94"/>
      <c r="J1903" s="96"/>
      <c r="K1903" s="97"/>
      <c r="L1903" s="962"/>
      <c r="M1903" s="933"/>
      <c r="N1903" s="94"/>
      <c r="O1903" s="96"/>
      <c r="P1903" s="97"/>
    </row>
    <row r="1904" spans="1:16">
      <c r="A1904" s="957"/>
      <c r="B1904" s="963"/>
      <c r="C1904" s="927"/>
      <c r="D1904" s="94"/>
      <c r="E1904" s="96"/>
      <c r="F1904" s="97"/>
      <c r="G1904" s="963"/>
      <c r="H1904" s="930"/>
      <c r="I1904" s="94"/>
      <c r="J1904" s="96"/>
      <c r="K1904" s="97"/>
      <c r="L1904" s="963"/>
      <c r="M1904" s="933"/>
      <c r="N1904" s="94"/>
      <c r="O1904" s="96"/>
      <c r="P1904" s="97"/>
    </row>
    <row r="1905" spans="1:16" ht="17.25" thickBot="1">
      <c r="A1905" s="957"/>
      <c r="B1905" s="964"/>
      <c r="C1905" s="927"/>
      <c r="D1905" s="94"/>
      <c r="E1905" s="96"/>
      <c r="F1905" s="97"/>
      <c r="G1905" s="964"/>
      <c r="H1905" s="930"/>
      <c r="I1905" s="94"/>
      <c r="J1905" s="96"/>
      <c r="K1905" s="97"/>
      <c r="L1905" s="964"/>
      <c r="M1905" s="933"/>
      <c r="N1905" s="94"/>
      <c r="O1905" s="96"/>
      <c r="P1905" s="97"/>
    </row>
    <row r="1906" spans="1:16">
      <c r="A1906" s="957"/>
      <c r="B1906" s="945" t="s">
        <v>124</v>
      </c>
      <c r="C1906" s="927"/>
      <c r="D1906" s="94"/>
      <c r="E1906" s="96"/>
      <c r="F1906" s="97"/>
      <c r="G1906" s="945" t="s">
        <v>124</v>
      </c>
      <c r="H1906" s="930"/>
      <c r="I1906" s="94"/>
      <c r="J1906" s="96"/>
      <c r="K1906" s="97"/>
      <c r="L1906" s="945" t="s">
        <v>124</v>
      </c>
      <c r="M1906" s="933"/>
      <c r="N1906" s="94"/>
      <c r="O1906" s="96"/>
      <c r="P1906" s="97"/>
    </row>
    <row r="1907" spans="1:16" ht="17.25" thickBot="1">
      <c r="A1907" s="957"/>
      <c r="B1907" s="946"/>
      <c r="C1907" s="927"/>
      <c r="D1907" s="94"/>
      <c r="E1907" s="96"/>
      <c r="F1907" s="97"/>
      <c r="G1907" s="946"/>
      <c r="H1907" s="930"/>
      <c r="I1907" s="94"/>
      <c r="J1907" s="96"/>
      <c r="K1907" s="97"/>
      <c r="L1907" s="946"/>
      <c r="M1907" s="933"/>
      <c r="N1907" s="94"/>
      <c r="O1907" s="96"/>
      <c r="P1907" s="93"/>
    </row>
    <row r="1908" spans="1:16" ht="17.25" thickTop="1">
      <c r="A1908" s="957"/>
      <c r="B1908" s="960" t="s">
        <v>125</v>
      </c>
      <c r="C1908" s="927"/>
      <c r="D1908" s="94"/>
      <c r="E1908" s="96"/>
      <c r="F1908" s="93"/>
      <c r="G1908" s="960" t="s">
        <v>125</v>
      </c>
      <c r="H1908" s="930"/>
      <c r="I1908" s="94"/>
      <c r="J1908" s="96"/>
      <c r="K1908" s="93"/>
      <c r="L1908" s="960" t="s">
        <v>125</v>
      </c>
      <c r="M1908" s="933"/>
      <c r="N1908" s="94"/>
      <c r="O1908" s="96"/>
      <c r="P1908" s="97"/>
    </row>
    <row r="1909" spans="1:16" ht="17.25" thickBot="1">
      <c r="A1909" s="957"/>
      <c r="B1909" s="943"/>
      <c r="C1909" s="927"/>
      <c r="D1909" s="94"/>
      <c r="E1909" s="96"/>
      <c r="F1909" s="93"/>
      <c r="G1909" s="943"/>
      <c r="H1909" s="930"/>
      <c r="I1909" s="94"/>
      <c r="J1909" s="96"/>
      <c r="K1909" s="93"/>
      <c r="L1909" s="943"/>
      <c r="M1909" s="933"/>
      <c r="N1909" s="94"/>
      <c r="O1909" s="96"/>
      <c r="P1909" s="101"/>
    </row>
    <row r="1910" spans="1:16">
      <c r="A1910" s="957"/>
      <c r="B1910" s="953"/>
      <c r="C1910" s="927"/>
      <c r="D1910" s="94"/>
      <c r="E1910" s="96"/>
      <c r="F1910" s="97"/>
      <c r="G1910" s="953"/>
      <c r="H1910" s="930"/>
      <c r="I1910" s="94"/>
      <c r="J1910" s="96"/>
      <c r="K1910" s="97"/>
      <c r="L1910" s="953"/>
      <c r="M1910" s="933"/>
      <c r="N1910" s="94"/>
      <c r="O1910" s="96"/>
      <c r="P1910" s="103"/>
    </row>
    <row r="1911" spans="1:16" ht="17.25" thickBot="1">
      <c r="A1911" s="957"/>
      <c r="B1911" s="961"/>
      <c r="C1911" s="927"/>
      <c r="D1911" s="94"/>
      <c r="E1911" s="96"/>
      <c r="F1911" s="97"/>
      <c r="G1911" s="961"/>
      <c r="H1911" s="930"/>
      <c r="I1911" s="94"/>
      <c r="J1911" s="96"/>
      <c r="K1911" s="97"/>
      <c r="L1911" s="961"/>
      <c r="M1911" s="933"/>
      <c r="N1911" s="94"/>
      <c r="O1911" s="96"/>
      <c r="P1911" s="104"/>
    </row>
    <row r="1912" spans="1:16">
      <c r="A1912" s="957"/>
      <c r="B1912" s="942" t="s">
        <v>126</v>
      </c>
      <c r="C1912" s="927"/>
      <c r="D1912" s="94"/>
      <c r="E1912" s="96"/>
      <c r="F1912" s="93"/>
      <c r="G1912" s="942" t="s">
        <v>126</v>
      </c>
      <c r="H1912" s="930"/>
      <c r="I1912" s="94"/>
      <c r="J1912" s="96"/>
      <c r="K1912" s="93"/>
      <c r="L1912" s="942" t="s">
        <v>126</v>
      </c>
      <c r="M1912" s="933"/>
      <c r="N1912" s="94"/>
      <c r="O1912" s="96"/>
      <c r="P1912" s="99"/>
    </row>
    <row r="1913" spans="1:16" ht="17.25" thickBot="1">
      <c r="A1913" s="957"/>
      <c r="B1913" s="943"/>
      <c r="C1913" s="927"/>
      <c r="D1913" s="94"/>
      <c r="E1913" s="96"/>
      <c r="F1913" s="101"/>
      <c r="G1913" s="943"/>
      <c r="H1913" s="930"/>
      <c r="I1913" s="94"/>
      <c r="J1913" s="96"/>
      <c r="K1913" s="101"/>
      <c r="L1913" s="943"/>
      <c r="M1913" s="933"/>
      <c r="N1913" s="94"/>
      <c r="O1913" s="96"/>
      <c r="P1913" s="104"/>
    </row>
    <row r="1914" spans="1:16">
      <c r="A1914" s="957"/>
      <c r="B1914" s="953"/>
      <c r="C1914" s="927"/>
      <c r="D1914" s="94"/>
      <c r="E1914" s="96"/>
      <c r="F1914" s="102"/>
      <c r="G1914" s="953"/>
      <c r="H1914" s="930"/>
      <c r="I1914" s="94"/>
      <c r="J1914" s="96"/>
      <c r="K1914" s="103"/>
      <c r="L1914" s="953"/>
      <c r="M1914" s="933"/>
      <c r="N1914" s="94"/>
      <c r="O1914" s="96"/>
      <c r="P1914" s="93"/>
    </row>
    <row r="1915" spans="1:16" ht="17.25" thickBot="1">
      <c r="A1915" s="957"/>
      <c r="B1915" s="954"/>
      <c r="C1915" s="927"/>
      <c r="D1915" s="94"/>
      <c r="E1915" s="96"/>
      <c r="F1915" s="99"/>
      <c r="G1915" s="954"/>
      <c r="H1915" s="930"/>
      <c r="I1915" s="94"/>
      <c r="J1915" s="96"/>
      <c r="K1915" s="104"/>
      <c r="L1915" s="954"/>
      <c r="M1915" s="933"/>
      <c r="N1915" s="94"/>
      <c r="O1915" s="96"/>
      <c r="P1915" s="97"/>
    </row>
    <row r="1916" spans="1:16">
      <c r="A1916" s="957"/>
      <c r="B1916" s="952" t="s">
        <v>127</v>
      </c>
      <c r="C1916" s="927"/>
      <c r="D1916" s="94"/>
      <c r="E1916" s="96"/>
      <c r="F1916" s="103"/>
      <c r="G1916" s="952" t="s">
        <v>127</v>
      </c>
      <c r="H1916" s="930"/>
      <c r="I1916" s="94"/>
      <c r="J1916" s="96"/>
      <c r="K1916" s="104"/>
      <c r="L1916" s="952" t="s">
        <v>127</v>
      </c>
      <c r="M1916" s="933"/>
      <c r="N1916" s="94"/>
      <c r="O1916" s="114"/>
      <c r="P1916" s="97"/>
    </row>
    <row r="1917" spans="1:16" ht="17.25" thickBot="1">
      <c r="A1917" s="957"/>
      <c r="B1917" s="943"/>
      <c r="C1917" s="927"/>
      <c r="D1917" s="94"/>
      <c r="E1917" s="96"/>
      <c r="F1917" s="104"/>
      <c r="G1917" s="943"/>
      <c r="H1917" s="930"/>
      <c r="I1917" s="94"/>
      <c r="J1917" s="96"/>
      <c r="K1917" s="99"/>
      <c r="L1917" s="943"/>
      <c r="M1917" s="933"/>
      <c r="N1917" s="113"/>
      <c r="O1917" s="96"/>
      <c r="P1917" s="112"/>
    </row>
    <row r="1918" spans="1:16">
      <c r="A1918" s="957"/>
      <c r="B1918" s="953"/>
      <c r="C1918" s="927"/>
      <c r="D1918" s="94"/>
      <c r="E1918" s="96"/>
      <c r="F1918" s="104"/>
      <c r="G1918" s="953"/>
      <c r="H1918" s="930"/>
      <c r="I1918" s="94"/>
      <c r="J1918" s="96"/>
      <c r="K1918" s="104"/>
      <c r="L1918" s="953"/>
      <c r="M1918" s="933"/>
      <c r="N1918" s="113"/>
      <c r="O1918" s="114"/>
      <c r="P1918" s="97"/>
    </row>
    <row r="1919" spans="1:16" ht="17.25" thickBot="1">
      <c r="A1919" s="957"/>
      <c r="B1919" s="954"/>
      <c r="C1919" s="927"/>
      <c r="D1919" s="94"/>
      <c r="E1919" s="96"/>
      <c r="F1919" s="99"/>
      <c r="G1919" s="954"/>
      <c r="H1919" s="930"/>
      <c r="I1919" s="94"/>
      <c r="J1919" s="96"/>
      <c r="K1919" s="93"/>
      <c r="L1919" s="954"/>
      <c r="M1919" s="933"/>
      <c r="N1919" s="94"/>
      <c r="O1919" s="114"/>
      <c r="P1919" s="104"/>
    </row>
    <row r="1920" spans="1:16">
      <c r="A1920" s="957"/>
      <c r="B1920" s="952" t="s">
        <v>128</v>
      </c>
      <c r="C1920" s="927"/>
      <c r="D1920" s="94"/>
      <c r="E1920" s="96"/>
      <c r="F1920" s="104"/>
      <c r="G1920" s="952" t="s">
        <v>128</v>
      </c>
      <c r="H1920" s="930"/>
      <c r="I1920" s="94"/>
      <c r="J1920" s="96"/>
      <c r="K1920" s="97"/>
      <c r="L1920" s="952" t="s">
        <v>128</v>
      </c>
      <c r="M1920" s="933"/>
      <c r="N1920" s="94"/>
      <c r="O1920" s="96"/>
      <c r="P1920" s="97"/>
    </row>
    <row r="1921" spans="1:16" ht="17.25" thickBot="1">
      <c r="A1921" s="957"/>
      <c r="B1921" s="943"/>
      <c r="C1921" s="927"/>
      <c r="D1921" s="94"/>
      <c r="E1921" s="96"/>
      <c r="F1921" s="93"/>
      <c r="G1921" s="943"/>
      <c r="H1921" s="930"/>
      <c r="I1921" s="94"/>
      <c r="J1921" s="114"/>
      <c r="K1921" s="97"/>
      <c r="L1921" s="943"/>
      <c r="M1921" s="933"/>
      <c r="N1921" s="113"/>
      <c r="O1921" s="114"/>
      <c r="P1921" s="97"/>
    </row>
    <row r="1922" spans="1:16">
      <c r="A1922" s="957"/>
      <c r="B1922" s="953"/>
      <c r="C1922" s="927"/>
      <c r="D1922" s="94"/>
      <c r="E1922" s="96"/>
      <c r="F1922" s="97"/>
      <c r="G1922" s="953"/>
      <c r="H1922" s="930"/>
      <c r="I1922" s="94"/>
      <c r="J1922" s="96"/>
      <c r="K1922" s="97"/>
      <c r="L1922" s="953"/>
      <c r="M1922" s="933"/>
      <c r="N1922" s="113"/>
      <c r="O1922" s="114"/>
      <c r="P1922" s="97"/>
    </row>
    <row r="1923" spans="1:16" ht="17.25" thickBot="1">
      <c r="A1923" s="957"/>
      <c r="B1923" s="954"/>
      <c r="C1923" s="927"/>
      <c r="D1923" s="94"/>
      <c r="E1923" s="96"/>
      <c r="F1923" s="93"/>
      <c r="G1923" s="954"/>
      <c r="H1923" s="930"/>
      <c r="I1923" s="94"/>
      <c r="J1923" s="114"/>
      <c r="K1923" s="97"/>
      <c r="L1923" s="954"/>
      <c r="M1923" s="933"/>
      <c r="N1923" s="94"/>
      <c r="O1923" s="114"/>
      <c r="P1923" s="97"/>
    </row>
    <row r="1924" spans="1:16">
      <c r="A1924" s="957"/>
      <c r="B1924" s="942" t="s">
        <v>129</v>
      </c>
      <c r="C1924" s="927"/>
      <c r="D1924" s="94"/>
      <c r="E1924" s="96"/>
      <c r="F1924" s="93"/>
      <c r="G1924" s="942" t="s">
        <v>129</v>
      </c>
      <c r="H1924" s="930"/>
      <c r="I1924" s="94"/>
      <c r="J1924" s="114"/>
      <c r="K1924" s="97"/>
      <c r="L1924" s="942" t="s">
        <v>129</v>
      </c>
      <c r="M1924" s="933"/>
      <c r="N1924" s="113"/>
      <c r="O1924" s="114"/>
      <c r="P1924" s="97"/>
    </row>
    <row r="1925" spans="1:16" ht="17.25" thickBot="1">
      <c r="A1925" s="957"/>
      <c r="B1925" s="943"/>
      <c r="C1925" s="927"/>
      <c r="D1925" s="94"/>
      <c r="E1925" s="96"/>
      <c r="F1925" s="93"/>
      <c r="G1925" s="943"/>
      <c r="H1925" s="930"/>
      <c r="I1925" s="94"/>
      <c r="J1925" s="114"/>
      <c r="K1925" s="97"/>
      <c r="L1925" s="943"/>
      <c r="M1925" s="933"/>
      <c r="N1925" s="94"/>
      <c r="O1925" s="114"/>
      <c r="P1925" s="97"/>
    </row>
    <row r="1926" spans="1:16">
      <c r="A1926" s="957"/>
      <c r="B1926" s="106"/>
      <c r="C1926" s="927"/>
      <c r="D1926" s="94"/>
      <c r="E1926" s="96"/>
      <c r="F1926" s="97"/>
      <c r="G1926" s="106"/>
      <c r="H1926" s="930"/>
      <c r="I1926" s="94"/>
      <c r="J1926" s="96"/>
      <c r="K1926" s="112"/>
      <c r="L1926" s="106"/>
      <c r="M1926" s="933"/>
      <c r="N1926" s="113"/>
      <c r="O1926" s="96"/>
      <c r="P1926" s="112"/>
    </row>
    <row r="1927" spans="1:16">
      <c r="A1927" s="957"/>
      <c r="B1927" s="107"/>
      <c r="C1927" s="927"/>
      <c r="D1927" s="94"/>
      <c r="E1927" s="96"/>
      <c r="F1927" s="93"/>
      <c r="G1927" s="107"/>
      <c r="H1927" s="930"/>
      <c r="I1927" s="94"/>
      <c r="J1927" s="96"/>
      <c r="K1927" s="97"/>
      <c r="L1927" s="107"/>
      <c r="M1927" s="933"/>
      <c r="N1927" s="113"/>
      <c r="O1927" s="114"/>
      <c r="P1927" s="97"/>
    </row>
    <row r="1928" spans="1:16">
      <c r="A1928" s="957"/>
      <c r="B1928" s="109"/>
      <c r="C1928" s="927"/>
      <c r="D1928" s="94"/>
      <c r="E1928" s="96"/>
      <c r="F1928" s="93"/>
      <c r="G1928" s="109"/>
      <c r="H1928" s="930"/>
      <c r="I1928" s="113"/>
      <c r="J1928" s="114"/>
      <c r="K1928" s="97"/>
      <c r="L1928" s="109"/>
      <c r="M1928" s="933"/>
      <c r="N1928" s="113"/>
      <c r="O1928" s="114"/>
      <c r="P1928" s="104"/>
    </row>
    <row r="1929" spans="1:16">
      <c r="A1929" s="957"/>
      <c r="B1929" s="110"/>
      <c r="C1929" s="927"/>
      <c r="D1929" s="94"/>
      <c r="E1929" s="96"/>
      <c r="F1929" s="93"/>
      <c r="G1929" s="110"/>
      <c r="H1929" s="930"/>
      <c r="I1929" s="113"/>
      <c r="J1929" s="114"/>
      <c r="K1929" s="104"/>
      <c r="L1929" s="110"/>
      <c r="M1929" s="933"/>
      <c r="N1929" s="111"/>
      <c r="O1929" s="96"/>
      <c r="P1929" s="97"/>
    </row>
    <row r="1930" spans="1:16">
      <c r="A1930" s="957"/>
      <c r="B1930" s="109"/>
      <c r="C1930" s="927"/>
      <c r="D1930" s="111"/>
      <c r="E1930" s="96"/>
      <c r="F1930" s="97"/>
      <c r="G1930" s="109"/>
      <c r="H1930" s="930"/>
      <c r="I1930" s="111"/>
      <c r="J1930" s="96"/>
      <c r="K1930" s="112"/>
      <c r="L1930" s="109"/>
      <c r="M1930" s="933"/>
      <c r="N1930" s="94"/>
      <c r="O1930" s="96"/>
      <c r="P1930" s="112"/>
    </row>
    <row r="1931" spans="1:16">
      <c r="A1931" s="957"/>
      <c r="B1931" s="110"/>
      <c r="C1931" s="927"/>
      <c r="D1931" s="94"/>
      <c r="E1931" s="96"/>
      <c r="F1931" s="108"/>
      <c r="G1931" s="110"/>
      <c r="H1931" s="930"/>
      <c r="I1931" s="94"/>
      <c r="J1931" s="96"/>
      <c r="K1931" s="97"/>
      <c r="L1931" s="110"/>
      <c r="M1931" s="933"/>
      <c r="N1931" s="113"/>
      <c r="O1931" s="114"/>
      <c r="P1931" s="97"/>
    </row>
    <row r="1932" spans="1:16">
      <c r="A1932" s="957"/>
      <c r="B1932" s="109"/>
      <c r="C1932" s="927"/>
      <c r="D1932" s="94"/>
      <c r="E1932" s="96"/>
      <c r="F1932" s="97"/>
      <c r="G1932" s="109"/>
      <c r="H1932" s="930"/>
      <c r="I1932" s="113"/>
      <c r="J1932" s="114"/>
      <c r="K1932" s="97"/>
      <c r="L1932" s="109"/>
      <c r="M1932" s="933"/>
      <c r="N1932" s="113"/>
      <c r="O1932" s="114"/>
      <c r="P1932" s="97"/>
    </row>
    <row r="1933" spans="1:16" ht="17.25" thickBot="1">
      <c r="A1933" s="957"/>
      <c r="B1933" s="110"/>
      <c r="C1933" s="940"/>
      <c r="D1933" s="115"/>
      <c r="E1933" s="116"/>
      <c r="F1933" s="117"/>
      <c r="G1933" s="110"/>
      <c r="H1933" s="930"/>
      <c r="I1933" s="115"/>
      <c r="J1933" s="116"/>
      <c r="K1933" s="117"/>
      <c r="L1933" s="110"/>
      <c r="M1933" s="933"/>
      <c r="N1933" s="115"/>
      <c r="O1933" s="116"/>
      <c r="P1933" s="117"/>
    </row>
    <row r="1934" spans="1:16">
      <c r="A1934" s="944" t="str">
        <f>TEXT(A1888,"AAAA")</f>
        <v>星期五</v>
      </c>
      <c r="B1934" s="109"/>
      <c r="C1934" s="926" t="s">
        <v>665</v>
      </c>
      <c r="D1934" s="118"/>
      <c r="E1934" s="119"/>
      <c r="F1934" s="97"/>
      <c r="G1934" s="109"/>
      <c r="H1934" s="929" t="s">
        <v>130</v>
      </c>
      <c r="I1934" s="118"/>
      <c r="J1934" s="119"/>
      <c r="K1934" s="97"/>
      <c r="L1934" s="109"/>
      <c r="M1934" s="932" t="s">
        <v>130</v>
      </c>
      <c r="N1934" s="118"/>
      <c r="O1934" s="119"/>
      <c r="P1934" s="97"/>
    </row>
    <row r="1935" spans="1:16">
      <c r="A1935" s="944"/>
      <c r="B1935" s="110"/>
      <c r="C1935" s="927"/>
      <c r="D1935" s="120"/>
      <c r="E1935" s="96"/>
      <c r="F1935" s="97"/>
      <c r="G1935" s="110"/>
      <c r="H1935" s="930"/>
      <c r="I1935" s="94"/>
      <c r="J1935" s="96"/>
      <c r="K1935" s="97"/>
      <c r="L1935" s="110"/>
      <c r="M1935" s="933"/>
      <c r="N1935" s="94"/>
      <c r="O1935" s="96"/>
      <c r="P1935" s="97"/>
    </row>
    <row r="1936" spans="1:16">
      <c r="A1936" s="944"/>
      <c r="B1936" s="109"/>
      <c r="C1936" s="927"/>
      <c r="D1936" s="120"/>
      <c r="E1936" s="96"/>
      <c r="F1936" s="97"/>
      <c r="G1936" s="109"/>
      <c r="H1936" s="930"/>
      <c r="I1936" s="94"/>
      <c r="J1936" s="96"/>
      <c r="K1936" s="97"/>
      <c r="L1936" s="109"/>
      <c r="M1936" s="933"/>
      <c r="N1936" s="94"/>
      <c r="O1936" s="96"/>
      <c r="P1936" s="97"/>
    </row>
    <row r="1937" spans="1:16">
      <c r="A1937" s="944"/>
      <c r="B1937" s="110"/>
      <c r="C1937" s="927"/>
      <c r="D1937" s="120"/>
      <c r="E1937" s="96"/>
      <c r="F1937" s="97"/>
      <c r="G1937" s="110"/>
      <c r="H1937" s="930"/>
      <c r="I1937" s="94"/>
      <c r="J1937" s="96"/>
      <c r="K1937" s="97"/>
      <c r="L1937" s="110"/>
      <c r="M1937" s="933"/>
      <c r="N1937" s="94"/>
      <c r="O1937" s="96"/>
      <c r="P1937" s="97"/>
    </row>
    <row r="1938" spans="1:16">
      <c r="A1938" s="944"/>
      <c r="B1938" s="109"/>
      <c r="C1938" s="927"/>
      <c r="D1938" s="120"/>
      <c r="E1938" s="96"/>
      <c r="F1938" s="97"/>
      <c r="G1938" s="109"/>
      <c r="H1938" s="930"/>
      <c r="I1938" s="94"/>
      <c r="J1938" s="96"/>
      <c r="K1938" s="97"/>
      <c r="L1938" s="109"/>
      <c r="M1938" s="933"/>
      <c r="N1938" s="94"/>
      <c r="O1938" s="96"/>
      <c r="P1938" s="97"/>
    </row>
    <row r="1939" spans="1:16">
      <c r="A1939" s="944"/>
      <c r="B1939" s="110"/>
      <c r="C1939" s="927"/>
      <c r="D1939" s="120"/>
      <c r="E1939" s="96"/>
      <c r="F1939" s="97"/>
      <c r="G1939" s="110"/>
      <c r="H1939" s="930"/>
      <c r="I1939" s="94"/>
      <c r="J1939" s="96"/>
      <c r="K1939" s="97"/>
      <c r="L1939" s="110"/>
      <c r="M1939" s="933"/>
      <c r="N1939" s="94"/>
      <c r="O1939" s="96"/>
      <c r="P1939" s="97"/>
    </row>
    <row r="1940" spans="1:16">
      <c r="A1940" s="944"/>
      <c r="B1940" s="109"/>
      <c r="C1940" s="927"/>
      <c r="D1940" s="120"/>
      <c r="E1940" s="96"/>
      <c r="F1940" s="97"/>
      <c r="G1940" s="109"/>
      <c r="H1940" s="930"/>
      <c r="I1940" s="94"/>
      <c r="J1940" s="96"/>
      <c r="K1940" s="97"/>
      <c r="L1940" s="109"/>
      <c r="M1940" s="933"/>
      <c r="N1940" s="94"/>
      <c r="O1940" s="96"/>
      <c r="P1940" s="97"/>
    </row>
    <row r="1941" spans="1:16">
      <c r="A1941" s="944"/>
      <c r="B1941" s="110"/>
      <c r="C1941" s="927"/>
      <c r="D1941" s="94"/>
      <c r="E1941" s="96"/>
      <c r="F1941" s="97"/>
      <c r="G1941" s="110"/>
      <c r="H1941" s="930"/>
      <c r="I1941" s="94"/>
      <c r="J1941" s="96"/>
      <c r="K1941" s="97"/>
      <c r="L1941" s="110"/>
      <c r="M1941" s="933"/>
      <c r="N1941" s="94"/>
      <c r="O1941" s="96"/>
      <c r="P1941" s="97"/>
    </row>
    <row r="1942" spans="1:16">
      <c r="A1942" s="944"/>
      <c r="B1942" s="107"/>
      <c r="C1942" s="927"/>
      <c r="D1942" s="113"/>
      <c r="E1942" s="114"/>
      <c r="F1942" s="104"/>
      <c r="G1942" s="107"/>
      <c r="H1942" s="930"/>
      <c r="I1942" s="113"/>
      <c r="J1942" s="114"/>
      <c r="K1942" s="97"/>
      <c r="L1942" s="107"/>
      <c r="M1942" s="933"/>
      <c r="N1942" s="113"/>
      <c r="O1942" s="114"/>
      <c r="P1942" s="97"/>
    </row>
    <row r="1943" spans="1:16" ht="17.25" thickBot="1">
      <c r="A1943" s="944"/>
      <c r="B1943" s="107"/>
      <c r="C1943" s="940"/>
      <c r="D1943" s="122" t="s">
        <v>132</v>
      </c>
      <c r="E1943" s="123" t="s">
        <v>133</v>
      </c>
      <c r="F1943" s="124"/>
      <c r="G1943" s="107"/>
      <c r="H1943" s="941"/>
      <c r="I1943" s="122" t="s">
        <v>132</v>
      </c>
      <c r="J1943" s="123" t="s">
        <v>133</v>
      </c>
      <c r="K1943" s="97"/>
      <c r="L1943" s="107"/>
      <c r="M1943" s="939"/>
      <c r="N1943" s="122" t="s">
        <v>132</v>
      </c>
      <c r="O1943" s="123" t="s">
        <v>133</v>
      </c>
      <c r="P1943" s="97"/>
    </row>
    <row r="1944" spans="1:16">
      <c r="A1944" s="105"/>
      <c r="B1944" s="109"/>
      <c r="C1944" s="926" t="s">
        <v>666</v>
      </c>
      <c r="D1944" s="118"/>
      <c r="E1944" s="119"/>
      <c r="F1944" s="125"/>
      <c r="G1944" s="109"/>
      <c r="H1944" s="929" t="s">
        <v>134</v>
      </c>
      <c r="I1944" s="118"/>
      <c r="J1944" s="119"/>
      <c r="K1944" s="125"/>
      <c r="L1944" s="109"/>
      <c r="M1944" s="932" t="s">
        <v>134</v>
      </c>
      <c r="N1944" s="118"/>
      <c r="O1944" s="119"/>
      <c r="P1944" s="125"/>
    </row>
    <row r="1945" spans="1:16">
      <c r="A1945" s="105"/>
      <c r="B1945" s="110"/>
      <c r="C1945" s="927"/>
      <c r="D1945" s="94"/>
      <c r="E1945" s="96"/>
      <c r="F1945" s="97"/>
      <c r="G1945" s="110"/>
      <c r="H1945" s="930"/>
      <c r="I1945" s="94"/>
      <c r="J1945" s="96"/>
      <c r="K1945" s="97"/>
      <c r="L1945" s="110"/>
      <c r="M1945" s="933"/>
      <c r="N1945" s="94"/>
      <c r="O1945" s="96"/>
      <c r="P1945" s="97"/>
    </row>
    <row r="1946" spans="1:16">
      <c r="A1946" s="105"/>
      <c r="B1946" s="126"/>
      <c r="C1946" s="927"/>
      <c r="D1946" s="94"/>
      <c r="E1946" s="96"/>
      <c r="F1946" s="97"/>
      <c r="G1946" s="126"/>
      <c r="H1946" s="930"/>
      <c r="I1946" s="94"/>
      <c r="J1946" s="96"/>
      <c r="K1946" s="97"/>
      <c r="L1946" s="126"/>
      <c r="M1946" s="933"/>
      <c r="N1946" s="94"/>
      <c r="O1946" s="96"/>
      <c r="P1946" s="128"/>
    </row>
    <row r="1947" spans="1:16">
      <c r="A1947" s="105"/>
      <c r="B1947" s="107"/>
      <c r="C1947" s="927"/>
      <c r="D1947" s="94"/>
      <c r="E1947" s="96"/>
      <c r="F1947" s="97"/>
      <c r="G1947" s="107"/>
      <c r="H1947" s="930"/>
      <c r="I1947" s="94"/>
      <c r="J1947" s="96"/>
      <c r="K1947" s="97"/>
      <c r="L1947" s="107"/>
      <c r="M1947" s="933"/>
      <c r="N1947" s="94"/>
      <c r="O1947" s="96"/>
      <c r="P1947" s="216"/>
    </row>
    <row r="1948" spans="1:16">
      <c r="A1948" s="105"/>
      <c r="B1948" s="109"/>
      <c r="C1948" s="927"/>
      <c r="D1948" s="94"/>
      <c r="E1948" s="96"/>
      <c r="F1948" s="97"/>
      <c r="G1948" s="109"/>
      <c r="H1948" s="930"/>
      <c r="I1948" s="94"/>
      <c r="J1948" s="96"/>
      <c r="K1948" s="97"/>
      <c r="L1948" s="109"/>
      <c r="M1948" s="933"/>
      <c r="N1948" s="94"/>
      <c r="O1948" s="96"/>
      <c r="P1948" s="97"/>
    </row>
    <row r="1949" spans="1:16">
      <c r="A1949" s="105"/>
      <c r="B1949" s="110"/>
      <c r="C1949" s="927"/>
      <c r="D1949" s="94"/>
      <c r="E1949" s="96"/>
      <c r="F1949" s="127"/>
      <c r="G1949" s="110"/>
      <c r="H1949" s="930"/>
      <c r="I1949" s="94"/>
      <c r="J1949" s="96"/>
      <c r="K1949" s="127"/>
      <c r="L1949" s="110"/>
      <c r="M1949" s="933"/>
      <c r="N1949" s="94"/>
      <c r="O1949" s="96"/>
      <c r="P1949" s="127"/>
    </row>
    <row r="1950" spans="1:16">
      <c r="A1950" s="105"/>
      <c r="B1950" s="109"/>
      <c r="C1950" s="927"/>
      <c r="D1950" s="94"/>
      <c r="E1950" s="96"/>
      <c r="F1950" s="128"/>
      <c r="G1950" s="109"/>
      <c r="H1950" s="930"/>
      <c r="I1950" s="94"/>
      <c r="J1950" s="96"/>
      <c r="K1950" s="128"/>
      <c r="L1950" s="109"/>
      <c r="M1950" s="933"/>
      <c r="N1950" s="94"/>
      <c r="O1950" s="96"/>
      <c r="P1950" s="128"/>
    </row>
    <row r="1951" spans="1:16">
      <c r="A1951" s="105"/>
      <c r="B1951" s="110"/>
      <c r="C1951" s="927"/>
      <c r="D1951" s="217"/>
      <c r="E1951" s="114"/>
      <c r="F1951" s="216"/>
      <c r="G1951" s="110"/>
      <c r="H1951" s="930"/>
      <c r="I1951" s="113"/>
      <c r="J1951" s="114"/>
      <c r="K1951" s="216"/>
      <c r="L1951" s="110"/>
      <c r="M1951" s="933"/>
      <c r="N1951" s="113"/>
      <c r="O1951" s="114"/>
      <c r="P1951" s="216"/>
    </row>
    <row r="1952" spans="1:16">
      <c r="A1952" s="105"/>
      <c r="B1952" s="109"/>
      <c r="C1952" s="927"/>
      <c r="D1952" s="217"/>
      <c r="E1952" s="114"/>
      <c r="F1952" s="216"/>
      <c r="G1952" s="109"/>
      <c r="H1952" s="930"/>
      <c r="I1952" s="113"/>
      <c r="J1952" s="114"/>
      <c r="K1952" s="216"/>
      <c r="L1952" s="109"/>
      <c r="M1952" s="933"/>
      <c r="N1952" s="113"/>
      <c r="O1952" s="114"/>
      <c r="P1952" s="216"/>
    </row>
    <row r="1953" spans="1:16" ht="17.25" thickBot="1">
      <c r="A1953" s="105"/>
      <c r="B1953" s="110"/>
      <c r="C1953" s="940"/>
      <c r="D1953" s="129"/>
      <c r="E1953" s="130"/>
      <c r="F1953" s="104"/>
      <c r="G1953" s="110"/>
      <c r="H1953" s="941"/>
      <c r="I1953" s="113"/>
      <c r="J1953" s="130"/>
      <c r="K1953" s="104"/>
      <c r="L1953" s="110"/>
      <c r="M1953" s="939"/>
      <c r="N1953" s="113"/>
      <c r="O1953" s="131"/>
      <c r="P1953" s="127"/>
    </row>
    <row r="1954" spans="1:16">
      <c r="A1954" s="132"/>
      <c r="B1954" s="109"/>
      <c r="C1954" s="926" t="s">
        <v>667</v>
      </c>
      <c r="D1954" s="118" t="s">
        <v>136</v>
      </c>
      <c r="E1954" s="133" t="s">
        <v>137</v>
      </c>
      <c r="F1954" s="125"/>
      <c r="G1954" s="109"/>
      <c r="H1954" s="929" t="s">
        <v>135</v>
      </c>
      <c r="I1954" s="118" t="s">
        <v>136</v>
      </c>
      <c r="J1954" s="133" t="s">
        <v>137</v>
      </c>
      <c r="K1954" s="125"/>
      <c r="L1954" s="109"/>
      <c r="M1954" s="932" t="s">
        <v>135</v>
      </c>
      <c r="N1954" s="118" t="s">
        <v>136</v>
      </c>
      <c r="O1954" s="133" t="s">
        <v>137</v>
      </c>
      <c r="P1954" s="125"/>
    </row>
    <row r="1955" spans="1:16">
      <c r="A1955" s="132"/>
      <c r="B1955" s="110"/>
      <c r="C1955" s="927"/>
      <c r="D1955" s="94" t="s">
        <v>141</v>
      </c>
      <c r="E1955" s="96" t="s">
        <v>142</v>
      </c>
      <c r="F1955" s="134"/>
      <c r="G1955" s="110"/>
      <c r="H1955" s="930"/>
      <c r="I1955" s="94" t="s">
        <v>141</v>
      </c>
      <c r="J1955" s="96" t="s">
        <v>142</v>
      </c>
      <c r="K1955" s="134"/>
      <c r="L1955" s="110"/>
      <c r="M1955" s="933"/>
      <c r="N1955" s="94" t="s">
        <v>141</v>
      </c>
      <c r="O1955" s="96" t="s">
        <v>142</v>
      </c>
      <c r="P1955" s="134"/>
    </row>
    <row r="1956" spans="1:16">
      <c r="A1956" s="132"/>
      <c r="B1956" s="135"/>
      <c r="C1956" s="927"/>
      <c r="D1956" s="94" t="s">
        <v>145</v>
      </c>
      <c r="E1956" s="96" t="s">
        <v>146</v>
      </c>
      <c r="F1956" s="97"/>
      <c r="G1956" s="135"/>
      <c r="H1956" s="930"/>
      <c r="I1956" s="94" t="s">
        <v>145</v>
      </c>
      <c r="J1956" s="96" t="s">
        <v>146</v>
      </c>
      <c r="K1956" s="97"/>
      <c r="L1956" s="135"/>
      <c r="M1956" s="933"/>
      <c r="N1956" s="94" t="s">
        <v>145</v>
      </c>
      <c r="O1956" s="96" t="s">
        <v>146</v>
      </c>
      <c r="P1956" s="97"/>
    </row>
    <row r="1957" spans="1:16">
      <c r="A1957" s="132"/>
      <c r="B1957" s="110"/>
      <c r="C1957" s="927"/>
      <c r="D1957" s="94" t="s">
        <v>147</v>
      </c>
      <c r="E1957" s="96" t="s">
        <v>148</v>
      </c>
      <c r="F1957" s="104"/>
      <c r="G1957" s="110"/>
      <c r="H1957" s="930"/>
      <c r="I1957" s="94" t="s">
        <v>147</v>
      </c>
      <c r="J1957" s="96" t="s">
        <v>148</v>
      </c>
      <c r="K1957" s="104"/>
      <c r="L1957" s="110"/>
      <c r="M1957" s="933"/>
      <c r="N1957" s="94" t="s">
        <v>147</v>
      </c>
      <c r="O1957" s="96" t="s">
        <v>148</v>
      </c>
      <c r="P1957" s="104"/>
    </row>
    <row r="1958" spans="1:16">
      <c r="A1958" s="132"/>
      <c r="B1958" s="135"/>
      <c r="C1958" s="927"/>
      <c r="D1958" s="94"/>
      <c r="E1958" s="114"/>
      <c r="F1958" s="136"/>
      <c r="G1958" s="135"/>
      <c r="H1958" s="930"/>
      <c r="I1958" s="94"/>
      <c r="J1958" s="114"/>
      <c r="K1958" s="136"/>
      <c r="L1958" s="135"/>
      <c r="M1958" s="933"/>
      <c r="N1958" s="94"/>
      <c r="O1958" s="114"/>
      <c r="P1958" s="136"/>
    </row>
    <row r="1959" spans="1:16">
      <c r="A1959" s="132"/>
      <c r="B1959" s="110"/>
      <c r="C1959" s="927"/>
      <c r="D1959" s="94"/>
      <c r="E1959" s="96"/>
      <c r="F1959" s="97"/>
      <c r="G1959" s="110"/>
      <c r="H1959" s="930"/>
      <c r="I1959" s="94"/>
      <c r="J1959" s="96"/>
      <c r="K1959" s="97"/>
      <c r="L1959" s="110"/>
      <c r="M1959" s="933"/>
      <c r="N1959" s="94"/>
      <c r="O1959" s="96"/>
      <c r="P1959" s="97"/>
    </row>
    <row r="1960" spans="1:16">
      <c r="A1960" s="132"/>
      <c r="B1960" s="135"/>
      <c r="C1960" s="927"/>
      <c r="D1960" s="94"/>
      <c r="E1960" s="114"/>
      <c r="F1960" s="136"/>
      <c r="G1960" s="135"/>
      <c r="H1960" s="930"/>
      <c r="I1960" s="94"/>
      <c r="J1960" s="114"/>
      <c r="K1960" s="136"/>
      <c r="L1960" s="135"/>
      <c r="M1960" s="933"/>
      <c r="N1960" s="94"/>
      <c r="O1960" s="114"/>
      <c r="P1960" s="136"/>
    </row>
    <row r="1961" spans="1:16">
      <c r="A1961" s="132"/>
      <c r="B1961" s="110"/>
      <c r="C1961" s="927"/>
      <c r="D1961" s="94"/>
      <c r="E1961" s="96"/>
      <c r="F1961" s="97"/>
      <c r="G1961" s="110"/>
      <c r="H1961" s="930"/>
      <c r="I1961" s="94"/>
      <c r="J1961" s="96"/>
      <c r="K1961" s="97"/>
      <c r="L1961" s="110"/>
      <c r="M1961" s="933"/>
      <c r="N1961" s="94"/>
      <c r="O1961" s="96"/>
      <c r="P1961" s="97"/>
    </row>
    <row r="1962" spans="1:16">
      <c r="A1962" s="132"/>
      <c r="B1962" s="135"/>
      <c r="C1962" s="927"/>
      <c r="D1962" s="94"/>
      <c r="E1962" s="96"/>
      <c r="F1962" s="97"/>
      <c r="G1962" s="135"/>
      <c r="H1962" s="930"/>
      <c r="I1962" s="94"/>
      <c r="J1962" s="96"/>
      <c r="K1962" s="97"/>
      <c r="L1962" s="135"/>
      <c r="M1962" s="933"/>
      <c r="N1962" s="94"/>
      <c r="O1962" s="96"/>
      <c r="P1962" s="97"/>
    </row>
    <row r="1963" spans="1:16" ht="17.25" thickBot="1">
      <c r="A1963" s="132"/>
      <c r="B1963" s="110"/>
      <c r="C1963" s="940"/>
      <c r="D1963" s="115"/>
      <c r="E1963" s="116"/>
      <c r="F1963" s="117"/>
      <c r="G1963" s="110"/>
      <c r="H1963" s="941"/>
      <c r="I1963" s="115"/>
      <c r="J1963" s="130"/>
      <c r="K1963" s="104"/>
      <c r="L1963" s="110"/>
      <c r="M1963" s="939"/>
      <c r="N1963" s="115"/>
      <c r="O1963" s="130"/>
      <c r="P1963" s="104"/>
    </row>
    <row r="1964" spans="1:16">
      <c r="A1964" s="132"/>
      <c r="B1964" s="135"/>
      <c r="C1964" s="926" t="s">
        <v>668</v>
      </c>
      <c r="D1964" s="137" t="s">
        <v>150</v>
      </c>
      <c r="E1964" s="138"/>
      <c r="F1964" s="139" t="s">
        <v>151</v>
      </c>
      <c r="G1964" s="135"/>
      <c r="H1964" s="929" t="s">
        <v>149</v>
      </c>
      <c r="I1964" s="137" t="s">
        <v>150</v>
      </c>
      <c r="J1964" s="138"/>
      <c r="K1964" s="139" t="s">
        <v>151</v>
      </c>
      <c r="L1964" s="135"/>
      <c r="M1964" s="932" t="s">
        <v>149</v>
      </c>
      <c r="N1964" s="137" t="s">
        <v>150</v>
      </c>
      <c r="O1964" s="138"/>
      <c r="P1964" s="139" t="s">
        <v>151</v>
      </c>
    </row>
    <row r="1965" spans="1:16">
      <c r="A1965" s="132"/>
      <c r="B1965" s="110"/>
      <c r="C1965" s="927"/>
      <c r="D1965" s="120"/>
      <c r="E1965" s="121"/>
      <c r="F1965" s="140"/>
      <c r="G1965" s="110"/>
      <c r="H1965" s="930"/>
      <c r="I1965" s="94"/>
      <c r="J1965" s="96"/>
      <c r="K1965" s="97"/>
      <c r="L1965" s="110"/>
      <c r="M1965" s="933"/>
      <c r="N1965" s="94"/>
      <c r="O1965" s="96"/>
      <c r="P1965" s="97"/>
    </row>
    <row r="1966" spans="1:16">
      <c r="A1966" s="132"/>
      <c r="B1966" s="135"/>
      <c r="C1966" s="927"/>
      <c r="D1966" s="94"/>
      <c r="E1966" s="96"/>
      <c r="F1966" s="97"/>
      <c r="G1966" s="135"/>
      <c r="H1966" s="930"/>
      <c r="I1966" s="94"/>
      <c r="J1966" s="96"/>
      <c r="K1966" s="97"/>
      <c r="L1966" s="135"/>
      <c r="M1966" s="933"/>
      <c r="N1966" s="94"/>
      <c r="O1966" s="96"/>
      <c r="P1966" s="97"/>
    </row>
    <row r="1967" spans="1:16">
      <c r="A1967" s="132"/>
      <c r="B1967" s="110"/>
      <c r="C1967" s="927"/>
      <c r="D1967" s="113"/>
      <c r="E1967" s="114"/>
      <c r="F1967" s="104"/>
      <c r="G1967" s="110"/>
      <c r="H1967" s="930"/>
      <c r="I1967" s="113"/>
      <c r="J1967" s="114"/>
      <c r="K1967" s="104"/>
      <c r="L1967" s="110"/>
      <c r="M1967" s="933"/>
      <c r="N1967" s="113"/>
      <c r="O1967" s="114"/>
      <c r="P1967" s="104"/>
    </row>
    <row r="1968" spans="1:16">
      <c r="A1968" s="935"/>
      <c r="B1968" s="135"/>
      <c r="C1968" s="927"/>
      <c r="D1968" s="94"/>
      <c r="E1968" s="96"/>
      <c r="F1968" s="97"/>
      <c r="G1968" s="135"/>
      <c r="H1968" s="930"/>
      <c r="I1968" s="94"/>
      <c r="J1968" s="96"/>
      <c r="K1968" s="97"/>
      <c r="L1968" s="135"/>
      <c r="M1968" s="933"/>
      <c r="N1968" s="94"/>
      <c r="O1968" s="96"/>
      <c r="P1968" s="97"/>
    </row>
    <row r="1969" spans="1:16">
      <c r="A1969" s="935"/>
      <c r="B1969" s="110"/>
      <c r="C1969" s="927"/>
      <c r="D1969" s="94"/>
      <c r="E1969" s="96"/>
      <c r="F1969" s="97"/>
      <c r="G1969" s="110"/>
      <c r="H1969" s="930"/>
      <c r="I1969" s="94"/>
      <c r="J1969" s="96"/>
      <c r="K1969" s="97"/>
      <c r="L1969" s="110"/>
      <c r="M1969" s="933"/>
      <c r="N1969" s="94"/>
      <c r="O1969" s="96"/>
      <c r="P1969" s="97"/>
    </row>
    <row r="1970" spans="1:16">
      <c r="A1970" s="935"/>
      <c r="B1970" s="135"/>
      <c r="C1970" s="927"/>
      <c r="D1970" s="113"/>
      <c r="E1970" s="114"/>
      <c r="F1970" s="104"/>
      <c r="G1970" s="135"/>
      <c r="H1970" s="930"/>
      <c r="I1970" s="113"/>
      <c r="J1970" s="114"/>
      <c r="K1970" s="104"/>
      <c r="L1970" s="135"/>
      <c r="M1970" s="933"/>
      <c r="N1970" s="113"/>
      <c r="O1970" s="114"/>
      <c r="P1970" s="104"/>
    </row>
    <row r="1971" spans="1:16" ht="17.25" thickBot="1">
      <c r="A1971" s="936"/>
      <c r="B1971" s="141"/>
      <c r="C1971" s="928"/>
      <c r="D1971" s="142"/>
      <c r="E1971" s="143"/>
      <c r="F1971" s="144"/>
      <c r="G1971" s="141"/>
      <c r="H1971" s="931"/>
      <c r="I1971" s="142"/>
      <c r="J1971" s="143"/>
      <c r="K1971" s="144"/>
      <c r="L1971" s="141"/>
      <c r="M1971" s="934"/>
      <c r="N1971" s="142"/>
      <c r="O1971" s="143"/>
      <c r="P1971" s="144"/>
    </row>
    <row r="1972" spans="1:16" s="146" customFormat="1" ht="27" customHeight="1" thickTop="1" thickBot="1">
      <c r="A1972" s="145"/>
      <c r="B1972" s="937" t="s">
        <v>152</v>
      </c>
      <c r="C1972" s="937"/>
      <c r="D1972" s="937"/>
      <c r="E1972" s="937"/>
      <c r="F1972" s="937"/>
      <c r="G1972" s="938" t="s">
        <v>153</v>
      </c>
      <c r="H1972" s="938"/>
      <c r="I1972" s="938"/>
      <c r="J1972" s="938"/>
      <c r="K1972" s="938"/>
      <c r="L1972" s="938"/>
      <c r="M1972" s="938"/>
      <c r="N1972" s="919" t="s">
        <v>154</v>
      </c>
      <c r="O1972" s="919"/>
      <c r="P1972" s="919"/>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20">
        <f>A1888</f>
        <v>46192</v>
      </c>
      <c r="B1974" s="923" t="s">
        <v>669</v>
      </c>
      <c r="C1974" s="160" t="s">
        <v>850</v>
      </c>
      <c r="D1974" s="161" t="s">
        <v>977</v>
      </c>
      <c r="E1974" s="162" t="s">
        <v>137</v>
      </c>
      <c r="F1974" s="163" t="s">
        <v>1546</v>
      </c>
      <c r="G1974" s="164"/>
      <c r="H1974" s="165"/>
      <c r="I1974" s="166"/>
      <c r="J1974" s="166"/>
      <c r="K1974" s="167"/>
      <c r="L1974" s="168"/>
      <c r="M1974" s="169"/>
      <c r="N1974" s="170"/>
      <c r="O1974" s="166"/>
      <c r="P1974" s="171"/>
    </row>
    <row r="1975" spans="1:16" s="172" customFormat="1">
      <c r="A1975" s="921"/>
      <c r="B1975" s="924"/>
      <c r="C1975" s="173" t="s">
        <v>4415</v>
      </c>
      <c r="D1975" s="174" t="s">
        <v>3264</v>
      </c>
      <c r="E1975" s="175" t="s">
        <v>4416</v>
      </c>
      <c r="F1975" s="176" t="s">
        <v>4417</v>
      </c>
      <c r="G1975" s="173"/>
      <c r="H1975" s="177"/>
      <c r="I1975" s="175"/>
      <c r="J1975" s="175"/>
      <c r="K1975" s="178"/>
      <c r="L1975" s="179"/>
      <c r="M1975" s="180"/>
      <c r="N1975" s="181"/>
      <c r="O1975" s="175"/>
      <c r="P1975" s="182"/>
    </row>
    <row r="1976" spans="1:16" s="172" customFormat="1">
      <c r="A1976" s="921"/>
      <c r="B1976" s="924"/>
      <c r="C1976" s="173"/>
      <c r="D1976" s="174"/>
      <c r="E1976" s="175"/>
      <c r="F1976" s="176"/>
      <c r="G1976" s="173"/>
      <c r="H1976" s="183"/>
      <c r="I1976" s="175"/>
      <c r="J1976" s="175"/>
      <c r="K1976" s="178"/>
      <c r="L1976" s="184"/>
      <c r="M1976" s="180"/>
      <c r="N1976" s="181"/>
      <c r="O1976" s="175"/>
      <c r="P1976" s="182"/>
    </row>
    <row r="1977" spans="1:16" s="172" customFormat="1">
      <c r="A1977" s="921"/>
      <c r="B1977" s="924"/>
      <c r="C1977" s="173"/>
      <c r="D1977" s="218"/>
      <c r="E1977" s="175"/>
      <c r="F1977" s="176"/>
      <c r="G1977" s="173"/>
      <c r="H1977" s="183"/>
      <c r="I1977" s="175"/>
      <c r="J1977" s="175"/>
      <c r="K1977" s="187"/>
      <c r="L1977" s="184"/>
      <c r="M1977" s="180"/>
      <c r="N1977" s="181"/>
      <c r="O1977" s="175"/>
      <c r="P1977" s="182"/>
    </row>
    <row r="1978" spans="1:16" s="172" customFormat="1">
      <c r="A1978" s="921"/>
      <c r="B1978" s="924"/>
      <c r="C1978" s="173"/>
      <c r="D1978" s="185"/>
      <c r="E1978" s="175"/>
      <c r="F1978" s="182"/>
      <c r="G1978" s="173"/>
      <c r="H1978" s="186"/>
      <c r="I1978" s="175"/>
      <c r="J1978" s="175"/>
      <c r="K1978" s="187"/>
      <c r="L1978" s="184"/>
      <c r="M1978" s="180"/>
      <c r="N1978" s="181"/>
      <c r="O1978" s="175"/>
      <c r="P1978" s="182"/>
    </row>
    <row r="1979" spans="1:16" s="172" customFormat="1">
      <c r="A1979" s="921"/>
      <c r="B1979" s="924"/>
      <c r="C1979" s="173"/>
      <c r="D1979" s="174"/>
      <c r="E1979" s="175"/>
      <c r="F1979" s="188"/>
      <c r="G1979" s="198"/>
      <c r="H1979" s="183"/>
      <c r="I1979" s="191"/>
      <c r="J1979" s="175"/>
      <c r="K1979" s="178"/>
      <c r="L1979" s="189"/>
      <c r="M1979" s="190"/>
      <c r="N1979" s="181"/>
      <c r="O1979" s="175"/>
      <c r="P1979" s="182"/>
    </row>
    <row r="1980" spans="1:16" s="172" customFormat="1">
      <c r="A1980" s="921"/>
      <c r="B1980" s="924"/>
      <c r="C1980" s="173"/>
      <c r="D1980" s="174"/>
      <c r="E1980" s="175"/>
      <c r="F1980" s="182"/>
      <c r="G1980" s="173"/>
      <c r="H1980" s="183"/>
      <c r="I1980" s="191"/>
      <c r="J1980" s="175"/>
      <c r="K1980" s="178"/>
      <c r="L1980" s="184"/>
      <c r="M1980" s="180"/>
      <c r="N1980" s="181"/>
      <c r="O1980" s="175"/>
      <c r="P1980" s="182"/>
    </row>
    <row r="1981" spans="1:16" s="172" customFormat="1">
      <c r="A1981" s="921"/>
      <c r="B1981" s="924"/>
      <c r="C1981" s="173"/>
      <c r="D1981" s="174"/>
      <c r="E1981" s="175"/>
      <c r="F1981" s="182"/>
      <c r="G1981" s="219"/>
      <c r="H1981" s="183"/>
      <c r="I1981" s="175"/>
      <c r="J1981" s="175"/>
      <c r="K1981" s="178"/>
      <c r="L1981" s="184"/>
      <c r="M1981" s="180"/>
      <c r="N1981" s="181"/>
      <c r="O1981" s="175"/>
      <c r="P1981" s="182"/>
    </row>
    <row r="1982" spans="1:16" s="172" customFormat="1">
      <c r="A1982" s="921"/>
      <c r="B1982" s="924"/>
      <c r="C1982" s="173"/>
      <c r="D1982" s="174"/>
      <c r="E1982" s="175"/>
      <c r="F1982" s="188"/>
      <c r="G1982" s="173"/>
      <c r="H1982" s="183"/>
      <c r="I1982" s="191"/>
      <c r="J1982" s="175"/>
      <c r="K1982" s="178"/>
      <c r="L1982" s="184"/>
      <c r="M1982" s="180"/>
      <c r="N1982" s="181"/>
      <c r="O1982" s="175"/>
      <c r="P1982" s="182"/>
    </row>
    <row r="1983" spans="1:16" s="172" customFormat="1">
      <c r="A1983" s="921"/>
      <c r="B1983" s="924"/>
      <c r="C1983" s="173"/>
      <c r="D1983" s="174"/>
      <c r="E1983" s="175"/>
      <c r="F1983" s="182"/>
      <c r="G1983" s="173"/>
      <c r="H1983" s="183"/>
      <c r="I1983" s="191"/>
      <c r="J1983" s="175"/>
      <c r="K1983" s="178"/>
      <c r="L1983" s="184"/>
      <c r="M1983" s="180"/>
      <c r="N1983" s="181"/>
      <c r="O1983" s="175"/>
      <c r="P1983" s="182"/>
    </row>
    <row r="1984" spans="1:16" s="172" customFormat="1">
      <c r="A1984" s="921"/>
      <c r="B1984" s="924"/>
      <c r="C1984" s="192"/>
      <c r="D1984" s="193"/>
      <c r="E1984" s="194"/>
      <c r="F1984" s="195"/>
      <c r="G1984" s="173"/>
      <c r="H1984" s="177"/>
      <c r="I1984" s="175"/>
      <c r="J1984" s="175"/>
      <c r="K1984" s="178"/>
      <c r="L1984" s="184"/>
      <c r="M1984" s="180"/>
      <c r="N1984" s="196"/>
      <c r="O1984" s="194"/>
      <c r="P1984" s="195"/>
    </row>
    <row r="1985" spans="1:16" s="172" customFormat="1">
      <c r="A1985" s="921"/>
      <c r="B1985" s="924"/>
      <c r="C1985" s="192"/>
      <c r="D1985" s="193"/>
      <c r="E1985" s="194"/>
      <c r="F1985" s="195"/>
      <c r="G1985" s="198"/>
      <c r="H1985" s="183"/>
      <c r="I1985" s="191"/>
      <c r="J1985" s="175"/>
      <c r="K1985" s="178"/>
      <c r="L1985" s="184"/>
      <c r="M1985" s="180"/>
      <c r="N1985" s="196"/>
      <c r="O1985" s="194"/>
      <c r="P1985" s="195"/>
    </row>
    <row r="1986" spans="1:16" s="172" customFormat="1">
      <c r="A1986" s="921"/>
      <c r="B1986" s="924"/>
      <c r="C1986" s="192"/>
      <c r="D1986" s="193"/>
      <c r="E1986" s="194"/>
      <c r="F1986" s="195"/>
      <c r="G1986" s="173"/>
      <c r="H1986" s="199"/>
      <c r="I1986" s="191"/>
      <c r="J1986" s="200"/>
      <c r="K1986" s="197"/>
      <c r="L1986" s="184"/>
      <c r="M1986" s="180"/>
      <c r="N1986" s="196"/>
      <c r="O1986" s="194"/>
      <c r="P1986" s="195"/>
    </row>
    <row r="1987" spans="1:16" s="172" customFormat="1">
      <c r="A1987" s="921"/>
      <c r="B1987" s="924"/>
      <c r="C1987" s="192"/>
      <c r="D1987" s="193"/>
      <c r="E1987" s="194"/>
      <c r="F1987" s="195"/>
      <c r="G1987" s="173"/>
      <c r="H1987" s="201"/>
      <c r="I1987" s="175"/>
      <c r="J1987" s="175"/>
      <c r="K1987" s="178"/>
      <c r="L1987" s="184"/>
      <c r="M1987" s="180"/>
      <c r="N1987" s="196"/>
      <c r="O1987" s="194"/>
      <c r="P1987" s="195"/>
    </row>
    <row r="1988" spans="1:16" s="172" customFormat="1">
      <c r="A1988" s="921"/>
      <c r="B1988" s="924"/>
      <c r="C1988" s="192"/>
      <c r="D1988" s="193"/>
      <c r="E1988" s="194"/>
      <c r="F1988" s="195"/>
      <c r="G1988" s="198"/>
      <c r="H1988" s="183"/>
      <c r="I1988" s="200"/>
      <c r="J1988" s="200"/>
      <c r="K1988" s="197"/>
      <c r="L1988" s="184"/>
      <c r="M1988" s="180"/>
      <c r="N1988" s="196"/>
      <c r="O1988" s="194"/>
      <c r="P1988" s="195"/>
    </row>
    <row r="1989" spans="1:16" s="172" customFormat="1">
      <c r="A1989" s="921"/>
      <c r="B1989" s="924"/>
      <c r="C1989" s="192"/>
      <c r="D1989" s="193"/>
      <c r="E1989" s="194"/>
      <c r="F1989" s="195"/>
      <c r="G1989" s="173"/>
      <c r="H1989" s="183"/>
      <c r="I1989" s="200"/>
      <c r="J1989" s="200"/>
      <c r="K1989" s="197"/>
      <c r="L1989" s="179"/>
      <c r="M1989" s="180"/>
      <c r="N1989" s="196"/>
      <c r="O1989" s="194"/>
      <c r="P1989" s="195"/>
    </row>
    <row r="1990" spans="1:16" s="172" customFormat="1">
      <c r="A1990" s="921"/>
      <c r="B1990" s="924"/>
      <c r="C1990" s="192"/>
      <c r="D1990" s="193"/>
      <c r="E1990" s="194"/>
      <c r="F1990" s="195"/>
      <c r="G1990" s="192"/>
      <c r="H1990" s="201"/>
      <c r="I1990" s="202"/>
      <c r="J1990" s="202"/>
      <c r="K1990" s="203"/>
      <c r="L1990" s="204"/>
      <c r="M1990" s="190"/>
      <c r="N1990" s="196"/>
      <c r="O1990" s="194"/>
      <c r="P1990" s="195"/>
    </row>
    <row r="1991" spans="1:16" s="172" customFormat="1">
      <c r="A1991" s="921"/>
      <c r="B1991" s="924"/>
      <c r="C1991" s="192"/>
      <c r="D1991" s="193"/>
      <c r="E1991" s="194"/>
      <c r="F1991" s="195"/>
      <c r="G1991" s="192"/>
      <c r="H1991" s="201"/>
      <c r="I1991" s="202"/>
      <c r="J1991" s="202"/>
      <c r="K1991" s="203"/>
      <c r="L1991" s="204"/>
      <c r="M1991" s="190"/>
      <c r="N1991" s="196"/>
      <c r="O1991" s="194"/>
      <c r="P1991" s="195"/>
    </row>
    <row r="1992" spans="1:16" s="172" customFormat="1">
      <c r="A1992" s="921"/>
      <c r="B1992" s="924"/>
      <c r="C1992" s="192"/>
      <c r="D1992" s="193"/>
      <c r="E1992" s="194"/>
      <c r="F1992" s="195"/>
      <c r="G1992" s="192"/>
      <c r="H1992" s="201"/>
      <c r="I1992" s="202"/>
      <c r="J1992" s="202"/>
      <c r="K1992" s="203"/>
      <c r="L1992" s="204"/>
      <c r="M1992" s="190"/>
      <c r="N1992" s="196"/>
      <c r="O1992" s="194"/>
      <c r="P1992" s="195"/>
    </row>
    <row r="1993" spans="1:16" s="172" customFormat="1" ht="17.25" thickBot="1">
      <c r="A1993" s="922"/>
      <c r="B1993" s="925"/>
      <c r="C1993" s="205"/>
      <c r="D1993" s="206"/>
      <c r="E1993" s="207"/>
      <c r="F1993" s="208"/>
      <c r="G1993" s="209"/>
      <c r="H1993" s="210"/>
      <c r="I1993" s="211"/>
      <c r="J1993" s="211"/>
      <c r="K1993" s="212"/>
      <c r="L1993" s="213"/>
      <c r="M1993" s="214"/>
      <c r="N1993" s="215"/>
      <c r="O1993" s="207"/>
      <c r="P1993" s="208"/>
    </row>
    <row r="1994" spans="1:16" s="71" customFormat="1" ht="18" customHeight="1" thickTop="1" thickBot="1">
      <c r="A1994" s="956">
        <f>A1888+1</f>
        <v>46193</v>
      </c>
      <c r="B1994" s="90" t="s">
        <v>162</v>
      </c>
      <c r="C1994" s="926" t="s">
        <v>664</v>
      </c>
      <c r="D1994" s="91" t="s">
        <v>114</v>
      </c>
      <c r="E1994" s="92" t="s">
        <v>164</v>
      </c>
      <c r="F1994" s="93"/>
      <c r="G1994" s="90" t="s">
        <v>162</v>
      </c>
      <c r="H1994" s="930" t="s">
        <v>163</v>
      </c>
      <c r="I1994" s="91" t="s">
        <v>114</v>
      </c>
      <c r="J1994" s="92" t="s">
        <v>164</v>
      </c>
      <c r="K1994" s="93"/>
      <c r="L1994" s="90" t="s">
        <v>162</v>
      </c>
      <c r="M1994" s="933" t="s">
        <v>163</v>
      </c>
      <c r="N1994" s="91" t="s">
        <v>114</v>
      </c>
      <c r="O1994" s="92" t="s">
        <v>164</v>
      </c>
      <c r="P1994" s="93"/>
    </row>
    <row r="1995" spans="1:16" ht="18" customHeight="1">
      <c r="A1995" s="957"/>
      <c r="B1995" s="958"/>
      <c r="C1995" s="927"/>
      <c r="D1995" s="94" t="s">
        <v>116</v>
      </c>
      <c r="E1995" s="95" t="s">
        <v>142</v>
      </c>
      <c r="F1995" s="93"/>
      <c r="G1995" s="958"/>
      <c r="H1995" s="930"/>
      <c r="I1995" s="94" t="s">
        <v>116</v>
      </c>
      <c r="J1995" s="95" t="s">
        <v>142</v>
      </c>
      <c r="K1995" s="93"/>
      <c r="L1995" s="958"/>
      <c r="M1995" s="933"/>
      <c r="N1995" s="94" t="s">
        <v>116</v>
      </c>
      <c r="O1995" s="95" t="s">
        <v>142</v>
      </c>
      <c r="P1995" s="93"/>
    </row>
    <row r="1996" spans="1:16" ht="17.25" thickBot="1">
      <c r="A1996" s="957"/>
      <c r="B1996" s="959"/>
      <c r="C1996" s="927"/>
      <c r="D1996" s="94" t="s">
        <v>165</v>
      </c>
      <c r="E1996" s="96" t="s">
        <v>166</v>
      </c>
      <c r="F1996" s="98"/>
      <c r="G1996" s="959"/>
      <c r="H1996" s="930"/>
      <c r="I1996" s="94" t="s">
        <v>165</v>
      </c>
      <c r="J1996" s="96" t="s">
        <v>166</v>
      </c>
      <c r="K1996" s="98"/>
      <c r="L1996" s="959"/>
      <c r="M1996" s="933"/>
      <c r="N1996" s="94" t="s">
        <v>165</v>
      </c>
      <c r="O1996" s="96" t="s">
        <v>166</v>
      </c>
      <c r="P1996" s="98"/>
    </row>
    <row r="1997" spans="1:16" ht="17.25" thickBot="1">
      <c r="A1997" s="957"/>
      <c r="B1997" s="90" t="s">
        <v>167</v>
      </c>
      <c r="C1997" s="927"/>
      <c r="D1997" s="94"/>
      <c r="E1997" s="96"/>
      <c r="F1997" s="97"/>
      <c r="G1997" s="90" t="s">
        <v>167</v>
      </c>
      <c r="H1997" s="930"/>
      <c r="I1997" s="94" t="s">
        <v>120</v>
      </c>
      <c r="J1997" s="96" t="s">
        <v>148</v>
      </c>
      <c r="K1997" s="97"/>
      <c r="L1997" s="90" t="s">
        <v>167</v>
      </c>
      <c r="M1997" s="933"/>
      <c r="N1997" s="94" t="s">
        <v>120</v>
      </c>
      <c r="O1997" s="96" t="s">
        <v>148</v>
      </c>
      <c r="P1997" s="97"/>
    </row>
    <row r="1998" spans="1:16">
      <c r="A1998" s="957"/>
      <c r="B1998" s="955"/>
      <c r="C1998" s="927"/>
      <c r="D1998" s="94"/>
      <c r="E1998" s="96"/>
      <c r="F1998" s="97"/>
      <c r="G1998" s="955"/>
      <c r="H1998" s="930"/>
      <c r="I1998" s="94"/>
      <c r="J1998" s="96"/>
      <c r="K1998" s="97"/>
      <c r="L1998" s="955"/>
      <c r="M1998" s="933"/>
      <c r="N1998" s="94"/>
      <c r="O1998" s="96"/>
      <c r="P1998" s="97"/>
    </row>
    <row r="1999" spans="1:16">
      <c r="A1999" s="957"/>
      <c r="B1999" s="948"/>
      <c r="C1999" s="927"/>
      <c r="D1999" s="94"/>
      <c r="E1999" s="96"/>
      <c r="F1999" s="97"/>
      <c r="G1999" s="948"/>
      <c r="H1999" s="930"/>
      <c r="I1999" s="94"/>
      <c r="J1999" s="96"/>
      <c r="K1999" s="97"/>
      <c r="L1999" s="948"/>
      <c r="M1999" s="933"/>
      <c r="N1999" s="94"/>
      <c r="O1999" s="96"/>
      <c r="P1999" s="97"/>
    </row>
    <row r="2000" spans="1:16">
      <c r="A2000" s="957"/>
      <c r="B2000" s="947"/>
      <c r="C2000" s="927"/>
      <c r="D2000" s="94"/>
      <c r="E2000" s="96"/>
      <c r="F2000" s="93"/>
      <c r="G2000" s="947"/>
      <c r="H2000" s="930"/>
      <c r="I2000" s="94"/>
      <c r="J2000" s="96"/>
      <c r="K2000" s="93"/>
      <c r="L2000" s="947"/>
      <c r="M2000" s="933"/>
      <c r="N2000" s="94"/>
      <c r="O2000" s="96"/>
      <c r="P2000" s="93"/>
    </row>
    <row r="2001" spans="1:16">
      <c r="A2001" s="957"/>
      <c r="B2001" s="948"/>
      <c r="C2001" s="927"/>
      <c r="D2001" s="94"/>
      <c r="E2001" s="96"/>
      <c r="F2001" s="99"/>
      <c r="G2001" s="948"/>
      <c r="H2001" s="930"/>
      <c r="I2001" s="94"/>
      <c r="J2001" s="96"/>
      <c r="K2001" s="99"/>
      <c r="L2001" s="948"/>
      <c r="M2001" s="933"/>
      <c r="N2001" s="94"/>
      <c r="O2001" s="96"/>
      <c r="P2001" s="93"/>
    </row>
    <row r="2002" spans="1:16">
      <c r="A2002" s="957"/>
      <c r="B2002" s="947"/>
      <c r="C2002" s="927"/>
      <c r="D2002" s="94"/>
      <c r="E2002" s="96"/>
      <c r="F2002" s="102"/>
      <c r="G2002" s="947"/>
      <c r="H2002" s="930"/>
      <c r="I2002" s="94"/>
      <c r="J2002" s="96"/>
      <c r="K2002" s="102"/>
      <c r="L2002" s="947"/>
      <c r="M2002" s="933"/>
      <c r="N2002" s="94"/>
      <c r="O2002" s="96"/>
      <c r="P2002" s="99"/>
    </row>
    <row r="2003" spans="1:16" ht="17.25" thickBot="1">
      <c r="A2003" s="957"/>
      <c r="B2003" s="948"/>
      <c r="C2003" s="927"/>
      <c r="D2003" s="94"/>
      <c r="E2003" s="96"/>
      <c r="F2003" s="99"/>
      <c r="G2003" s="948"/>
      <c r="H2003" s="930"/>
      <c r="I2003" s="94"/>
      <c r="J2003" s="96"/>
      <c r="K2003" s="99"/>
      <c r="L2003" s="948"/>
      <c r="M2003" s="933"/>
      <c r="N2003" s="94"/>
      <c r="O2003" s="96"/>
      <c r="P2003" s="99"/>
    </row>
    <row r="2004" spans="1:16" ht="17.25" thickBot="1">
      <c r="A2004" s="957"/>
      <c r="B2004" s="100" t="s">
        <v>168</v>
      </c>
      <c r="C2004" s="927"/>
      <c r="D2004" s="94"/>
      <c r="E2004" s="96"/>
      <c r="F2004" s="99"/>
      <c r="G2004" s="100" t="s">
        <v>168</v>
      </c>
      <c r="H2004" s="930"/>
      <c r="I2004" s="94"/>
      <c r="J2004" s="96"/>
      <c r="K2004" s="99"/>
      <c r="L2004" s="100" t="s">
        <v>168</v>
      </c>
      <c r="M2004" s="933"/>
      <c r="N2004" s="94"/>
      <c r="O2004" s="96"/>
      <c r="P2004" s="99"/>
    </row>
    <row r="2005" spans="1:16">
      <c r="A2005" s="957"/>
      <c r="B2005" s="949"/>
      <c r="C2005" s="927"/>
      <c r="D2005" s="94"/>
      <c r="E2005" s="96"/>
      <c r="F2005" s="99"/>
      <c r="G2005" s="949"/>
      <c r="H2005" s="930"/>
      <c r="I2005" s="94"/>
      <c r="J2005" s="96"/>
      <c r="K2005" s="99"/>
      <c r="L2005" s="949"/>
      <c r="M2005" s="933"/>
      <c r="N2005" s="94"/>
      <c r="O2005" s="96"/>
      <c r="P2005" s="99"/>
    </row>
    <row r="2006" spans="1:16">
      <c r="A2006" s="957"/>
      <c r="B2006" s="950"/>
      <c r="C2006" s="927"/>
      <c r="D2006" s="94"/>
      <c r="E2006" s="96"/>
      <c r="F2006" s="99"/>
      <c r="G2006" s="950"/>
      <c r="H2006" s="930"/>
      <c r="I2006" s="94"/>
      <c r="J2006" s="96"/>
      <c r="K2006" s="99"/>
      <c r="L2006" s="950"/>
      <c r="M2006" s="933"/>
      <c r="N2006" s="94"/>
      <c r="O2006" s="96"/>
      <c r="P2006" s="97"/>
    </row>
    <row r="2007" spans="1:16" ht="17.25" thickBot="1">
      <c r="A2007" s="957"/>
      <c r="B2007" s="951"/>
      <c r="C2007" s="927"/>
      <c r="D2007" s="94"/>
      <c r="E2007" s="96"/>
      <c r="F2007" s="97"/>
      <c r="G2007" s="951"/>
      <c r="H2007" s="930"/>
      <c r="I2007" s="94"/>
      <c r="J2007" s="96"/>
      <c r="K2007" s="97"/>
      <c r="L2007" s="951"/>
      <c r="M2007" s="933"/>
      <c r="N2007" s="94"/>
      <c r="O2007" s="96"/>
      <c r="P2007" s="97"/>
    </row>
    <row r="2008" spans="1:16" ht="17.25" thickBot="1">
      <c r="A2008" s="957"/>
      <c r="B2008" s="100" t="s">
        <v>123</v>
      </c>
      <c r="C2008" s="927"/>
      <c r="D2008" s="94"/>
      <c r="E2008" s="96"/>
      <c r="F2008" s="97"/>
      <c r="G2008" s="100" t="s">
        <v>123</v>
      </c>
      <c r="H2008" s="930"/>
      <c r="I2008" s="94"/>
      <c r="J2008" s="96"/>
      <c r="K2008" s="97"/>
      <c r="L2008" s="100" t="s">
        <v>123</v>
      </c>
      <c r="M2008" s="933"/>
      <c r="N2008" s="94"/>
      <c r="O2008" s="96"/>
      <c r="P2008" s="97"/>
    </row>
    <row r="2009" spans="1:16">
      <c r="A2009" s="957"/>
      <c r="B2009" s="962"/>
      <c r="C2009" s="927"/>
      <c r="D2009" s="94"/>
      <c r="E2009" s="96"/>
      <c r="F2009" s="97"/>
      <c r="G2009" s="962"/>
      <c r="H2009" s="930"/>
      <c r="I2009" s="94"/>
      <c r="J2009" s="96"/>
      <c r="K2009" s="97"/>
      <c r="L2009" s="962"/>
      <c r="M2009" s="933"/>
      <c r="N2009" s="94"/>
      <c r="O2009" s="96"/>
      <c r="P2009" s="97"/>
    </row>
    <row r="2010" spans="1:16">
      <c r="A2010" s="957"/>
      <c r="B2010" s="963"/>
      <c r="C2010" s="927"/>
      <c r="D2010" s="94"/>
      <c r="E2010" s="96"/>
      <c r="F2010" s="97"/>
      <c r="G2010" s="963"/>
      <c r="H2010" s="930"/>
      <c r="I2010" s="94"/>
      <c r="J2010" s="96"/>
      <c r="K2010" s="97"/>
      <c r="L2010" s="963"/>
      <c r="M2010" s="933"/>
      <c r="N2010" s="94"/>
      <c r="O2010" s="96"/>
      <c r="P2010" s="97"/>
    </row>
    <row r="2011" spans="1:16" ht="17.25" thickBot="1">
      <c r="A2011" s="957"/>
      <c r="B2011" s="964"/>
      <c r="C2011" s="927"/>
      <c r="D2011" s="94"/>
      <c r="E2011" s="96"/>
      <c r="F2011" s="97"/>
      <c r="G2011" s="964"/>
      <c r="H2011" s="930"/>
      <c r="I2011" s="94"/>
      <c r="J2011" s="96"/>
      <c r="K2011" s="97"/>
      <c r="L2011" s="964"/>
      <c r="M2011" s="933"/>
      <c r="N2011" s="94"/>
      <c r="O2011" s="96"/>
      <c r="P2011" s="97"/>
    </row>
    <row r="2012" spans="1:16">
      <c r="A2012" s="957"/>
      <c r="B2012" s="945" t="s">
        <v>124</v>
      </c>
      <c r="C2012" s="927"/>
      <c r="D2012" s="94"/>
      <c r="E2012" s="96"/>
      <c r="F2012" s="97"/>
      <c r="G2012" s="945" t="s">
        <v>124</v>
      </c>
      <c r="H2012" s="930"/>
      <c r="I2012" s="94"/>
      <c r="J2012" s="96"/>
      <c r="K2012" s="97"/>
      <c r="L2012" s="945" t="s">
        <v>124</v>
      </c>
      <c r="M2012" s="933"/>
      <c r="N2012" s="94"/>
      <c r="O2012" s="96"/>
      <c r="P2012" s="97"/>
    </row>
    <row r="2013" spans="1:16" ht="17.25" thickBot="1">
      <c r="A2013" s="957"/>
      <c r="B2013" s="946"/>
      <c r="C2013" s="927"/>
      <c r="D2013" s="94"/>
      <c r="E2013" s="96"/>
      <c r="F2013" s="97"/>
      <c r="G2013" s="946"/>
      <c r="H2013" s="930"/>
      <c r="I2013" s="94"/>
      <c r="J2013" s="96"/>
      <c r="K2013" s="97"/>
      <c r="L2013" s="946"/>
      <c r="M2013" s="933"/>
      <c r="N2013" s="94"/>
      <c r="O2013" s="96"/>
      <c r="P2013" s="93"/>
    </row>
    <row r="2014" spans="1:16" ht="17.25" thickTop="1">
      <c r="A2014" s="957"/>
      <c r="B2014" s="960" t="s">
        <v>125</v>
      </c>
      <c r="C2014" s="927"/>
      <c r="D2014" s="94"/>
      <c r="E2014" s="96"/>
      <c r="F2014" s="93"/>
      <c r="G2014" s="960" t="s">
        <v>125</v>
      </c>
      <c r="H2014" s="930"/>
      <c r="I2014" s="94"/>
      <c r="J2014" s="96"/>
      <c r="K2014" s="93"/>
      <c r="L2014" s="960" t="s">
        <v>125</v>
      </c>
      <c r="M2014" s="933"/>
      <c r="N2014" s="94"/>
      <c r="O2014" s="96"/>
      <c r="P2014" s="97"/>
    </row>
    <row r="2015" spans="1:16" ht="17.25" thickBot="1">
      <c r="A2015" s="957"/>
      <c r="B2015" s="943"/>
      <c r="C2015" s="927"/>
      <c r="D2015" s="94"/>
      <c r="E2015" s="96"/>
      <c r="F2015" s="93"/>
      <c r="G2015" s="943"/>
      <c r="H2015" s="930"/>
      <c r="I2015" s="94"/>
      <c r="J2015" s="96"/>
      <c r="K2015" s="93"/>
      <c r="L2015" s="943"/>
      <c r="M2015" s="933"/>
      <c r="N2015" s="94"/>
      <c r="O2015" s="96"/>
      <c r="P2015" s="101"/>
    </row>
    <row r="2016" spans="1:16">
      <c r="A2016" s="957"/>
      <c r="B2016" s="953"/>
      <c r="C2016" s="927"/>
      <c r="D2016" s="94"/>
      <c r="E2016" s="96"/>
      <c r="F2016" s="97"/>
      <c r="G2016" s="953"/>
      <c r="H2016" s="930"/>
      <c r="I2016" s="94"/>
      <c r="J2016" s="96"/>
      <c r="K2016" s="97"/>
      <c r="L2016" s="953"/>
      <c r="M2016" s="933"/>
      <c r="N2016" s="94"/>
      <c r="O2016" s="96"/>
      <c r="P2016" s="103"/>
    </row>
    <row r="2017" spans="1:16" ht="17.25" thickBot="1">
      <c r="A2017" s="957"/>
      <c r="B2017" s="961"/>
      <c r="C2017" s="927"/>
      <c r="D2017" s="94"/>
      <c r="E2017" s="96"/>
      <c r="F2017" s="97"/>
      <c r="G2017" s="961"/>
      <c r="H2017" s="930"/>
      <c r="I2017" s="94"/>
      <c r="J2017" s="96"/>
      <c r="K2017" s="97"/>
      <c r="L2017" s="961"/>
      <c r="M2017" s="933"/>
      <c r="N2017" s="94"/>
      <c r="O2017" s="96"/>
      <c r="P2017" s="104"/>
    </row>
    <row r="2018" spans="1:16">
      <c r="A2018" s="957"/>
      <c r="B2018" s="942" t="s">
        <v>126</v>
      </c>
      <c r="C2018" s="927"/>
      <c r="D2018" s="94"/>
      <c r="E2018" s="96"/>
      <c r="F2018" s="93"/>
      <c r="G2018" s="942" t="s">
        <v>126</v>
      </c>
      <c r="H2018" s="930"/>
      <c r="I2018" s="94"/>
      <c r="J2018" s="96"/>
      <c r="K2018" s="93"/>
      <c r="L2018" s="942" t="s">
        <v>126</v>
      </c>
      <c r="M2018" s="933"/>
      <c r="N2018" s="94"/>
      <c r="O2018" s="96"/>
      <c r="P2018" s="99"/>
    </row>
    <row r="2019" spans="1:16" ht="17.25" thickBot="1">
      <c r="A2019" s="957"/>
      <c r="B2019" s="943"/>
      <c r="C2019" s="927"/>
      <c r="D2019" s="94"/>
      <c r="E2019" s="96"/>
      <c r="F2019" s="101"/>
      <c r="G2019" s="943"/>
      <c r="H2019" s="930"/>
      <c r="I2019" s="94"/>
      <c r="J2019" s="96"/>
      <c r="K2019" s="101"/>
      <c r="L2019" s="943"/>
      <c r="M2019" s="933"/>
      <c r="N2019" s="94"/>
      <c r="O2019" s="96"/>
      <c r="P2019" s="104"/>
    </row>
    <row r="2020" spans="1:16">
      <c r="A2020" s="957"/>
      <c r="B2020" s="953"/>
      <c r="C2020" s="927"/>
      <c r="D2020" s="94"/>
      <c r="E2020" s="96"/>
      <c r="F2020" s="102"/>
      <c r="G2020" s="953"/>
      <c r="H2020" s="930"/>
      <c r="I2020" s="94"/>
      <c r="J2020" s="96"/>
      <c r="K2020" s="103"/>
      <c r="L2020" s="953"/>
      <c r="M2020" s="933"/>
      <c r="N2020" s="94"/>
      <c r="O2020" s="96"/>
      <c r="P2020" s="93"/>
    </row>
    <row r="2021" spans="1:16" ht="17.25" thickBot="1">
      <c r="A2021" s="957"/>
      <c r="B2021" s="954"/>
      <c r="C2021" s="927"/>
      <c r="D2021" s="94"/>
      <c r="E2021" s="96"/>
      <c r="F2021" s="99"/>
      <c r="G2021" s="954"/>
      <c r="H2021" s="930"/>
      <c r="I2021" s="94"/>
      <c r="J2021" s="96"/>
      <c r="K2021" s="104"/>
      <c r="L2021" s="954"/>
      <c r="M2021" s="933"/>
      <c r="N2021" s="94"/>
      <c r="O2021" s="96"/>
      <c r="P2021" s="97"/>
    </row>
    <row r="2022" spans="1:16">
      <c r="A2022" s="957"/>
      <c r="B2022" s="952" t="s">
        <v>127</v>
      </c>
      <c r="C2022" s="927"/>
      <c r="D2022" s="94"/>
      <c r="E2022" s="96"/>
      <c r="F2022" s="103"/>
      <c r="G2022" s="952" t="s">
        <v>127</v>
      </c>
      <c r="H2022" s="930"/>
      <c r="I2022" s="94"/>
      <c r="J2022" s="96"/>
      <c r="K2022" s="104"/>
      <c r="L2022" s="952" t="s">
        <v>127</v>
      </c>
      <c r="M2022" s="933"/>
      <c r="N2022" s="94"/>
      <c r="O2022" s="114"/>
      <c r="P2022" s="97"/>
    </row>
    <row r="2023" spans="1:16" ht="17.25" thickBot="1">
      <c r="A2023" s="957"/>
      <c r="B2023" s="943"/>
      <c r="C2023" s="927"/>
      <c r="D2023" s="94"/>
      <c r="E2023" s="96"/>
      <c r="F2023" s="104"/>
      <c r="G2023" s="943"/>
      <c r="H2023" s="930"/>
      <c r="I2023" s="94"/>
      <c r="J2023" s="96"/>
      <c r="K2023" s="99"/>
      <c r="L2023" s="943"/>
      <c r="M2023" s="933"/>
      <c r="N2023" s="113"/>
      <c r="O2023" s="96"/>
      <c r="P2023" s="112"/>
    </row>
    <row r="2024" spans="1:16">
      <c r="A2024" s="957"/>
      <c r="B2024" s="953"/>
      <c r="C2024" s="927"/>
      <c r="D2024" s="94"/>
      <c r="E2024" s="96"/>
      <c r="F2024" s="104"/>
      <c r="G2024" s="953"/>
      <c r="H2024" s="930"/>
      <c r="I2024" s="94"/>
      <c r="J2024" s="96"/>
      <c r="K2024" s="104"/>
      <c r="L2024" s="953"/>
      <c r="M2024" s="933"/>
      <c r="N2024" s="113"/>
      <c r="O2024" s="114"/>
      <c r="P2024" s="97"/>
    </row>
    <row r="2025" spans="1:16" ht="17.25" thickBot="1">
      <c r="A2025" s="957"/>
      <c r="B2025" s="954"/>
      <c r="C2025" s="927"/>
      <c r="D2025" s="94"/>
      <c r="E2025" s="96"/>
      <c r="F2025" s="99"/>
      <c r="G2025" s="954"/>
      <c r="H2025" s="930"/>
      <c r="I2025" s="94"/>
      <c r="J2025" s="96"/>
      <c r="K2025" s="93"/>
      <c r="L2025" s="954"/>
      <c r="M2025" s="933"/>
      <c r="N2025" s="94"/>
      <c r="O2025" s="114"/>
      <c r="P2025" s="104"/>
    </row>
    <row r="2026" spans="1:16">
      <c r="A2026" s="957"/>
      <c r="B2026" s="952" t="s">
        <v>128</v>
      </c>
      <c r="C2026" s="927"/>
      <c r="D2026" s="94"/>
      <c r="E2026" s="96"/>
      <c r="F2026" s="104"/>
      <c r="G2026" s="952" t="s">
        <v>128</v>
      </c>
      <c r="H2026" s="930"/>
      <c r="I2026" s="94"/>
      <c r="J2026" s="96"/>
      <c r="K2026" s="97"/>
      <c r="L2026" s="952" t="s">
        <v>128</v>
      </c>
      <c r="M2026" s="933"/>
      <c r="N2026" s="94"/>
      <c r="O2026" s="96"/>
      <c r="P2026" s="97"/>
    </row>
    <row r="2027" spans="1:16" ht="17.25" thickBot="1">
      <c r="A2027" s="957"/>
      <c r="B2027" s="943"/>
      <c r="C2027" s="927"/>
      <c r="D2027" s="94"/>
      <c r="E2027" s="96"/>
      <c r="F2027" s="93"/>
      <c r="G2027" s="943"/>
      <c r="H2027" s="930"/>
      <c r="I2027" s="94"/>
      <c r="J2027" s="114"/>
      <c r="K2027" s="97"/>
      <c r="L2027" s="943"/>
      <c r="M2027" s="933"/>
      <c r="N2027" s="113"/>
      <c r="O2027" s="114"/>
      <c r="P2027" s="97"/>
    </row>
    <row r="2028" spans="1:16">
      <c r="A2028" s="957"/>
      <c r="B2028" s="953"/>
      <c r="C2028" s="927"/>
      <c r="D2028" s="94"/>
      <c r="E2028" s="96"/>
      <c r="F2028" s="97"/>
      <c r="G2028" s="953"/>
      <c r="H2028" s="930"/>
      <c r="I2028" s="94"/>
      <c r="J2028" s="96"/>
      <c r="K2028" s="97"/>
      <c r="L2028" s="953"/>
      <c r="M2028" s="933"/>
      <c r="N2028" s="113"/>
      <c r="O2028" s="114"/>
      <c r="P2028" s="97"/>
    </row>
    <row r="2029" spans="1:16" ht="17.25" thickBot="1">
      <c r="A2029" s="957"/>
      <c r="B2029" s="954"/>
      <c r="C2029" s="927"/>
      <c r="D2029" s="94"/>
      <c r="E2029" s="96"/>
      <c r="F2029" s="93"/>
      <c r="G2029" s="954"/>
      <c r="H2029" s="930"/>
      <c r="I2029" s="94"/>
      <c r="J2029" s="114"/>
      <c r="K2029" s="97"/>
      <c r="L2029" s="954"/>
      <c r="M2029" s="933"/>
      <c r="N2029" s="94"/>
      <c r="O2029" s="114"/>
      <c r="P2029" s="97"/>
    </row>
    <row r="2030" spans="1:16">
      <c r="A2030" s="957"/>
      <c r="B2030" s="942" t="s">
        <v>129</v>
      </c>
      <c r="C2030" s="927"/>
      <c r="D2030" s="94"/>
      <c r="E2030" s="96"/>
      <c r="F2030" s="93"/>
      <c r="G2030" s="942" t="s">
        <v>129</v>
      </c>
      <c r="H2030" s="930"/>
      <c r="I2030" s="94"/>
      <c r="J2030" s="114"/>
      <c r="K2030" s="97"/>
      <c r="L2030" s="942" t="s">
        <v>129</v>
      </c>
      <c r="M2030" s="933"/>
      <c r="N2030" s="113"/>
      <c r="O2030" s="114"/>
      <c r="P2030" s="97"/>
    </row>
    <row r="2031" spans="1:16" ht="17.25" thickBot="1">
      <c r="A2031" s="957"/>
      <c r="B2031" s="943"/>
      <c r="C2031" s="927"/>
      <c r="D2031" s="94"/>
      <c r="E2031" s="96"/>
      <c r="F2031" s="93"/>
      <c r="G2031" s="943"/>
      <c r="H2031" s="930"/>
      <c r="I2031" s="94"/>
      <c r="J2031" s="114"/>
      <c r="K2031" s="97"/>
      <c r="L2031" s="943"/>
      <c r="M2031" s="933"/>
      <c r="N2031" s="94"/>
      <c r="O2031" s="114"/>
      <c r="P2031" s="97"/>
    </row>
    <row r="2032" spans="1:16">
      <c r="A2032" s="957"/>
      <c r="B2032" s="106"/>
      <c r="C2032" s="927"/>
      <c r="D2032" s="94"/>
      <c r="E2032" s="96"/>
      <c r="F2032" s="97"/>
      <c r="G2032" s="106"/>
      <c r="H2032" s="930"/>
      <c r="I2032" s="94"/>
      <c r="J2032" s="96"/>
      <c r="K2032" s="112"/>
      <c r="L2032" s="106"/>
      <c r="M2032" s="933"/>
      <c r="N2032" s="113"/>
      <c r="O2032" s="96"/>
      <c r="P2032" s="112"/>
    </row>
    <row r="2033" spans="1:16">
      <c r="A2033" s="957"/>
      <c r="B2033" s="107"/>
      <c r="C2033" s="927"/>
      <c r="D2033" s="94"/>
      <c r="E2033" s="96"/>
      <c r="F2033" s="93"/>
      <c r="G2033" s="107"/>
      <c r="H2033" s="930"/>
      <c r="I2033" s="94"/>
      <c r="J2033" s="96"/>
      <c r="K2033" s="97"/>
      <c r="L2033" s="107"/>
      <c r="M2033" s="933"/>
      <c r="N2033" s="113"/>
      <c r="O2033" s="114"/>
      <c r="P2033" s="97"/>
    </row>
    <row r="2034" spans="1:16">
      <c r="A2034" s="957"/>
      <c r="B2034" s="109"/>
      <c r="C2034" s="927"/>
      <c r="D2034" s="94"/>
      <c r="E2034" s="96"/>
      <c r="F2034" s="93"/>
      <c r="G2034" s="109"/>
      <c r="H2034" s="930"/>
      <c r="I2034" s="113"/>
      <c r="J2034" s="114"/>
      <c r="K2034" s="97"/>
      <c r="L2034" s="109"/>
      <c r="M2034" s="933"/>
      <c r="N2034" s="113"/>
      <c r="O2034" s="114"/>
      <c r="P2034" s="104"/>
    </row>
    <row r="2035" spans="1:16">
      <c r="A2035" s="957"/>
      <c r="B2035" s="110"/>
      <c r="C2035" s="927"/>
      <c r="D2035" s="94"/>
      <c r="E2035" s="96"/>
      <c r="F2035" s="93"/>
      <c r="G2035" s="110"/>
      <c r="H2035" s="930"/>
      <c r="I2035" s="113"/>
      <c r="J2035" s="114"/>
      <c r="K2035" s="104"/>
      <c r="L2035" s="110"/>
      <c r="M2035" s="933"/>
      <c r="N2035" s="111"/>
      <c r="O2035" s="96"/>
      <c r="P2035" s="97"/>
    </row>
    <row r="2036" spans="1:16">
      <c r="A2036" s="957"/>
      <c r="B2036" s="109"/>
      <c r="C2036" s="927"/>
      <c r="D2036" s="111"/>
      <c r="E2036" s="96"/>
      <c r="F2036" s="97"/>
      <c r="G2036" s="109"/>
      <c r="H2036" s="930"/>
      <c r="I2036" s="111"/>
      <c r="J2036" s="96"/>
      <c r="K2036" s="112"/>
      <c r="L2036" s="109"/>
      <c r="M2036" s="933"/>
      <c r="N2036" s="94"/>
      <c r="O2036" s="96"/>
      <c r="P2036" s="112"/>
    </row>
    <row r="2037" spans="1:16">
      <c r="A2037" s="957"/>
      <c r="B2037" s="110"/>
      <c r="C2037" s="927"/>
      <c r="D2037" s="94"/>
      <c r="E2037" s="96"/>
      <c r="F2037" s="108"/>
      <c r="G2037" s="110"/>
      <c r="H2037" s="930"/>
      <c r="I2037" s="94"/>
      <c r="J2037" s="96"/>
      <c r="K2037" s="97"/>
      <c r="L2037" s="110"/>
      <c r="M2037" s="933"/>
      <c r="N2037" s="113"/>
      <c r="O2037" s="114"/>
      <c r="P2037" s="97"/>
    </row>
    <row r="2038" spans="1:16">
      <c r="A2038" s="957"/>
      <c r="B2038" s="109"/>
      <c r="C2038" s="927"/>
      <c r="D2038" s="94"/>
      <c r="E2038" s="96"/>
      <c r="F2038" s="97"/>
      <c r="G2038" s="109"/>
      <c r="H2038" s="930"/>
      <c r="I2038" s="113"/>
      <c r="J2038" s="114"/>
      <c r="K2038" s="97"/>
      <c r="L2038" s="109"/>
      <c r="M2038" s="933"/>
      <c r="N2038" s="113"/>
      <c r="O2038" s="114"/>
      <c r="P2038" s="97"/>
    </row>
    <row r="2039" spans="1:16" ht="17.25" thickBot="1">
      <c r="A2039" s="957"/>
      <c r="B2039" s="110"/>
      <c r="C2039" s="940"/>
      <c r="D2039" s="115"/>
      <c r="E2039" s="116"/>
      <c r="F2039" s="117"/>
      <c r="G2039" s="110"/>
      <c r="H2039" s="930"/>
      <c r="I2039" s="115"/>
      <c r="J2039" s="116"/>
      <c r="K2039" s="117"/>
      <c r="L2039" s="110"/>
      <c r="M2039" s="933"/>
      <c r="N2039" s="115"/>
      <c r="O2039" s="116"/>
      <c r="P2039" s="117"/>
    </row>
    <row r="2040" spans="1:16">
      <c r="A2040" s="944" t="str">
        <f>TEXT(A1994,"AAAA")</f>
        <v>星期六</v>
      </c>
      <c r="B2040" s="109"/>
      <c r="C2040" s="926" t="s">
        <v>665</v>
      </c>
      <c r="D2040" s="118"/>
      <c r="E2040" s="119"/>
      <c r="F2040" s="97"/>
      <c r="G2040" s="109"/>
      <c r="H2040" s="929" t="s">
        <v>130</v>
      </c>
      <c r="I2040" s="118"/>
      <c r="J2040" s="119"/>
      <c r="K2040" s="97"/>
      <c r="L2040" s="109"/>
      <c r="M2040" s="932" t="s">
        <v>130</v>
      </c>
      <c r="N2040" s="118"/>
      <c r="O2040" s="119"/>
      <c r="P2040" s="97"/>
    </row>
    <row r="2041" spans="1:16">
      <c r="A2041" s="944"/>
      <c r="B2041" s="110"/>
      <c r="C2041" s="927"/>
      <c r="D2041" s="120"/>
      <c r="E2041" s="96"/>
      <c r="F2041" s="97"/>
      <c r="G2041" s="110"/>
      <c r="H2041" s="930"/>
      <c r="I2041" s="94"/>
      <c r="J2041" s="96"/>
      <c r="K2041" s="97"/>
      <c r="L2041" s="110"/>
      <c r="M2041" s="933"/>
      <c r="N2041" s="94"/>
      <c r="O2041" s="96"/>
      <c r="P2041" s="97"/>
    </row>
    <row r="2042" spans="1:16">
      <c r="A2042" s="944"/>
      <c r="B2042" s="109"/>
      <c r="C2042" s="927"/>
      <c r="D2042" s="120"/>
      <c r="E2042" s="96"/>
      <c r="F2042" s="97"/>
      <c r="G2042" s="109"/>
      <c r="H2042" s="930"/>
      <c r="I2042" s="94"/>
      <c r="J2042" s="96"/>
      <c r="K2042" s="97"/>
      <c r="L2042" s="109"/>
      <c r="M2042" s="933"/>
      <c r="N2042" s="94"/>
      <c r="O2042" s="96"/>
      <c r="P2042" s="97"/>
    </row>
    <row r="2043" spans="1:16">
      <c r="A2043" s="944"/>
      <c r="B2043" s="110"/>
      <c r="C2043" s="927"/>
      <c r="D2043" s="120"/>
      <c r="E2043" s="96"/>
      <c r="F2043" s="97"/>
      <c r="G2043" s="110"/>
      <c r="H2043" s="930"/>
      <c r="I2043" s="94"/>
      <c r="J2043" s="96"/>
      <c r="K2043" s="97"/>
      <c r="L2043" s="110"/>
      <c r="M2043" s="933"/>
      <c r="N2043" s="94"/>
      <c r="O2043" s="96"/>
      <c r="P2043" s="97"/>
    </row>
    <row r="2044" spans="1:16">
      <c r="A2044" s="944"/>
      <c r="B2044" s="109"/>
      <c r="C2044" s="927"/>
      <c r="D2044" s="120"/>
      <c r="E2044" s="96"/>
      <c r="F2044" s="97"/>
      <c r="G2044" s="109"/>
      <c r="H2044" s="930"/>
      <c r="I2044" s="94"/>
      <c r="J2044" s="96"/>
      <c r="K2044" s="97"/>
      <c r="L2044" s="109"/>
      <c r="M2044" s="933"/>
      <c r="N2044" s="94"/>
      <c r="O2044" s="96"/>
      <c r="P2044" s="97"/>
    </row>
    <row r="2045" spans="1:16">
      <c r="A2045" s="944"/>
      <c r="B2045" s="110"/>
      <c r="C2045" s="927"/>
      <c r="D2045" s="120"/>
      <c r="E2045" s="96"/>
      <c r="F2045" s="97"/>
      <c r="G2045" s="110"/>
      <c r="H2045" s="930"/>
      <c r="I2045" s="94"/>
      <c r="J2045" s="96"/>
      <c r="K2045" s="97"/>
      <c r="L2045" s="110"/>
      <c r="M2045" s="933"/>
      <c r="N2045" s="94"/>
      <c r="O2045" s="96"/>
      <c r="P2045" s="97"/>
    </row>
    <row r="2046" spans="1:16">
      <c r="A2046" s="944"/>
      <c r="B2046" s="109"/>
      <c r="C2046" s="927"/>
      <c r="D2046" s="120"/>
      <c r="E2046" s="96"/>
      <c r="F2046" s="97"/>
      <c r="G2046" s="109"/>
      <c r="H2046" s="930"/>
      <c r="I2046" s="94"/>
      <c r="J2046" s="96"/>
      <c r="K2046" s="97"/>
      <c r="L2046" s="109"/>
      <c r="M2046" s="933"/>
      <c r="N2046" s="94"/>
      <c r="O2046" s="96"/>
      <c r="P2046" s="97"/>
    </row>
    <row r="2047" spans="1:16">
      <c r="A2047" s="944"/>
      <c r="B2047" s="110"/>
      <c r="C2047" s="927"/>
      <c r="D2047" s="94"/>
      <c r="E2047" s="96"/>
      <c r="F2047" s="97"/>
      <c r="G2047" s="110"/>
      <c r="H2047" s="930"/>
      <c r="I2047" s="94"/>
      <c r="J2047" s="96"/>
      <c r="K2047" s="97"/>
      <c r="L2047" s="110"/>
      <c r="M2047" s="933"/>
      <c r="N2047" s="94"/>
      <c r="O2047" s="96"/>
      <c r="P2047" s="97"/>
    </row>
    <row r="2048" spans="1:16">
      <c r="A2048" s="944"/>
      <c r="B2048" s="107"/>
      <c r="C2048" s="927"/>
      <c r="D2048" s="113"/>
      <c r="E2048" s="114"/>
      <c r="F2048" s="104"/>
      <c r="G2048" s="107"/>
      <c r="H2048" s="930"/>
      <c r="I2048" s="113"/>
      <c r="J2048" s="114"/>
      <c r="K2048" s="97"/>
      <c r="L2048" s="107"/>
      <c r="M2048" s="933"/>
      <c r="N2048" s="113"/>
      <c r="O2048" s="114"/>
      <c r="P2048" s="97"/>
    </row>
    <row r="2049" spans="1:16" ht="17.25" thickBot="1">
      <c r="A2049" s="944"/>
      <c r="B2049" s="107"/>
      <c r="C2049" s="940"/>
      <c r="D2049" s="122" t="s">
        <v>132</v>
      </c>
      <c r="E2049" s="123" t="s">
        <v>133</v>
      </c>
      <c r="F2049" s="124"/>
      <c r="G2049" s="107"/>
      <c r="H2049" s="941"/>
      <c r="I2049" s="122" t="s">
        <v>132</v>
      </c>
      <c r="J2049" s="123" t="s">
        <v>133</v>
      </c>
      <c r="K2049" s="97"/>
      <c r="L2049" s="107"/>
      <c r="M2049" s="939"/>
      <c r="N2049" s="122" t="s">
        <v>132</v>
      </c>
      <c r="O2049" s="123" t="s">
        <v>133</v>
      </c>
      <c r="P2049" s="97"/>
    </row>
    <row r="2050" spans="1:16">
      <c r="A2050" s="105"/>
      <c r="B2050" s="109"/>
      <c r="C2050" s="926" t="s">
        <v>666</v>
      </c>
      <c r="D2050" s="118"/>
      <c r="E2050" s="119"/>
      <c r="F2050" s="125"/>
      <c r="G2050" s="109"/>
      <c r="H2050" s="929" t="s">
        <v>134</v>
      </c>
      <c r="I2050" s="118"/>
      <c r="J2050" s="119"/>
      <c r="K2050" s="125"/>
      <c r="L2050" s="109"/>
      <c r="M2050" s="932" t="s">
        <v>134</v>
      </c>
      <c r="N2050" s="118"/>
      <c r="O2050" s="119"/>
      <c r="P2050" s="125"/>
    </row>
    <row r="2051" spans="1:16">
      <c r="A2051" s="105"/>
      <c r="B2051" s="110"/>
      <c r="C2051" s="927"/>
      <c r="D2051" s="94"/>
      <c r="E2051" s="96"/>
      <c r="F2051" s="97"/>
      <c r="G2051" s="110"/>
      <c r="H2051" s="930"/>
      <c r="I2051" s="94"/>
      <c r="J2051" s="96"/>
      <c r="K2051" s="97"/>
      <c r="L2051" s="110"/>
      <c r="M2051" s="933"/>
      <c r="N2051" s="94"/>
      <c r="O2051" s="96"/>
      <c r="P2051" s="97"/>
    </row>
    <row r="2052" spans="1:16">
      <c r="A2052" s="105"/>
      <c r="B2052" s="126"/>
      <c r="C2052" s="927"/>
      <c r="D2052" s="94"/>
      <c r="E2052" s="96"/>
      <c r="F2052" s="97"/>
      <c r="G2052" s="126"/>
      <c r="H2052" s="930"/>
      <c r="I2052" s="94"/>
      <c r="J2052" s="96"/>
      <c r="K2052" s="97"/>
      <c r="L2052" s="126"/>
      <c r="M2052" s="933"/>
      <c r="N2052" s="94"/>
      <c r="O2052" s="96"/>
      <c r="P2052" s="128"/>
    </row>
    <row r="2053" spans="1:16">
      <c r="A2053" s="105"/>
      <c r="B2053" s="107"/>
      <c r="C2053" s="927"/>
      <c r="D2053" s="94"/>
      <c r="E2053" s="96"/>
      <c r="F2053" s="97"/>
      <c r="G2053" s="107"/>
      <c r="H2053" s="930"/>
      <c r="I2053" s="94"/>
      <c r="J2053" s="96"/>
      <c r="K2053" s="97"/>
      <c r="L2053" s="107"/>
      <c r="M2053" s="933"/>
      <c r="N2053" s="94"/>
      <c r="O2053" s="96"/>
      <c r="P2053" s="216"/>
    </row>
    <row r="2054" spans="1:16">
      <c r="A2054" s="105"/>
      <c r="B2054" s="109"/>
      <c r="C2054" s="927"/>
      <c r="D2054" s="94"/>
      <c r="E2054" s="96"/>
      <c r="F2054" s="97"/>
      <c r="G2054" s="109"/>
      <c r="H2054" s="930"/>
      <c r="I2054" s="94"/>
      <c r="J2054" s="96"/>
      <c r="K2054" s="97"/>
      <c r="L2054" s="109"/>
      <c r="M2054" s="933"/>
      <c r="N2054" s="94"/>
      <c r="O2054" s="96"/>
      <c r="P2054" s="97"/>
    </row>
    <row r="2055" spans="1:16">
      <c r="A2055" s="105"/>
      <c r="B2055" s="110"/>
      <c r="C2055" s="927"/>
      <c r="D2055" s="94"/>
      <c r="E2055" s="96"/>
      <c r="F2055" s="127"/>
      <c r="G2055" s="110"/>
      <c r="H2055" s="930"/>
      <c r="I2055" s="94"/>
      <c r="J2055" s="96"/>
      <c r="K2055" s="127"/>
      <c r="L2055" s="110"/>
      <c r="M2055" s="933"/>
      <c r="N2055" s="94"/>
      <c r="O2055" s="96"/>
      <c r="P2055" s="127"/>
    </row>
    <row r="2056" spans="1:16">
      <c r="A2056" s="105"/>
      <c r="B2056" s="109"/>
      <c r="C2056" s="927"/>
      <c r="D2056" s="94"/>
      <c r="E2056" s="96"/>
      <c r="F2056" s="128"/>
      <c r="G2056" s="109"/>
      <c r="H2056" s="930"/>
      <c r="I2056" s="94"/>
      <c r="J2056" s="96"/>
      <c r="K2056" s="128"/>
      <c r="L2056" s="109"/>
      <c r="M2056" s="933"/>
      <c r="N2056" s="94"/>
      <c r="O2056" s="96"/>
      <c r="P2056" s="128"/>
    </row>
    <row r="2057" spans="1:16">
      <c r="A2057" s="105"/>
      <c r="B2057" s="110"/>
      <c r="C2057" s="927"/>
      <c r="D2057" s="217"/>
      <c r="E2057" s="114"/>
      <c r="F2057" s="216"/>
      <c r="G2057" s="110"/>
      <c r="H2057" s="930"/>
      <c r="I2057" s="113"/>
      <c r="J2057" s="114"/>
      <c r="K2057" s="216"/>
      <c r="L2057" s="110"/>
      <c r="M2057" s="933"/>
      <c r="N2057" s="113"/>
      <c r="O2057" s="114"/>
      <c r="P2057" s="216"/>
    </row>
    <row r="2058" spans="1:16">
      <c r="A2058" s="105"/>
      <c r="B2058" s="109"/>
      <c r="C2058" s="927"/>
      <c r="D2058" s="217"/>
      <c r="E2058" s="114"/>
      <c r="F2058" s="216"/>
      <c r="G2058" s="109"/>
      <c r="H2058" s="930"/>
      <c r="I2058" s="113"/>
      <c r="J2058" s="114"/>
      <c r="K2058" s="216"/>
      <c r="L2058" s="109"/>
      <c r="M2058" s="933"/>
      <c r="N2058" s="113"/>
      <c r="O2058" s="114"/>
      <c r="P2058" s="216"/>
    </row>
    <row r="2059" spans="1:16" ht="17.25" thickBot="1">
      <c r="A2059" s="105"/>
      <c r="B2059" s="110"/>
      <c r="C2059" s="940"/>
      <c r="D2059" s="129"/>
      <c r="E2059" s="130"/>
      <c r="F2059" s="104"/>
      <c r="G2059" s="110"/>
      <c r="H2059" s="941"/>
      <c r="I2059" s="113"/>
      <c r="J2059" s="130"/>
      <c r="K2059" s="104"/>
      <c r="L2059" s="110"/>
      <c r="M2059" s="939"/>
      <c r="N2059" s="113"/>
      <c r="O2059" s="131"/>
      <c r="P2059" s="127"/>
    </row>
    <row r="2060" spans="1:16">
      <c r="A2060" s="132"/>
      <c r="B2060" s="109"/>
      <c r="C2060" s="926" t="s">
        <v>667</v>
      </c>
      <c r="D2060" s="118" t="s">
        <v>136</v>
      </c>
      <c r="E2060" s="133" t="s">
        <v>137</v>
      </c>
      <c r="F2060" s="125"/>
      <c r="G2060" s="109"/>
      <c r="H2060" s="929" t="s">
        <v>135</v>
      </c>
      <c r="I2060" s="118" t="s">
        <v>136</v>
      </c>
      <c r="J2060" s="133" t="s">
        <v>137</v>
      </c>
      <c r="K2060" s="125"/>
      <c r="L2060" s="109"/>
      <c r="M2060" s="932" t="s">
        <v>135</v>
      </c>
      <c r="N2060" s="118" t="s">
        <v>136</v>
      </c>
      <c r="O2060" s="133" t="s">
        <v>137</v>
      </c>
      <c r="P2060" s="125"/>
    </row>
    <row r="2061" spans="1:16">
      <c r="A2061" s="132"/>
      <c r="B2061" s="110"/>
      <c r="C2061" s="927"/>
      <c r="D2061" s="94" t="s">
        <v>141</v>
      </c>
      <c r="E2061" s="96" t="s">
        <v>142</v>
      </c>
      <c r="F2061" s="134"/>
      <c r="G2061" s="110"/>
      <c r="H2061" s="930"/>
      <c r="I2061" s="94" t="s">
        <v>141</v>
      </c>
      <c r="J2061" s="96" t="s">
        <v>142</v>
      </c>
      <c r="K2061" s="134"/>
      <c r="L2061" s="110"/>
      <c r="M2061" s="933"/>
      <c r="N2061" s="94" t="s">
        <v>141</v>
      </c>
      <c r="O2061" s="96" t="s">
        <v>142</v>
      </c>
      <c r="P2061" s="134"/>
    </row>
    <row r="2062" spans="1:16">
      <c r="A2062" s="132"/>
      <c r="B2062" s="135"/>
      <c r="C2062" s="927"/>
      <c r="D2062" s="94" t="s">
        <v>145</v>
      </c>
      <c r="E2062" s="96" t="s">
        <v>146</v>
      </c>
      <c r="F2062" s="97"/>
      <c r="G2062" s="135"/>
      <c r="H2062" s="930"/>
      <c r="I2062" s="94" t="s">
        <v>145</v>
      </c>
      <c r="J2062" s="96" t="s">
        <v>146</v>
      </c>
      <c r="K2062" s="97"/>
      <c r="L2062" s="135"/>
      <c r="M2062" s="933"/>
      <c r="N2062" s="94" t="s">
        <v>145</v>
      </c>
      <c r="O2062" s="96" t="s">
        <v>146</v>
      </c>
      <c r="P2062" s="97"/>
    </row>
    <row r="2063" spans="1:16">
      <c r="A2063" s="132"/>
      <c r="B2063" s="110"/>
      <c r="C2063" s="927"/>
      <c r="D2063" s="94" t="s">
        <v>147</v>
      </c>
      <c r="E2063" s="96" t="s">
        <v>148</v>
      </c>
      <c r="F2063" s="104"/>
      <c r="G2063" s="110"/>
      <c r="H2063" s="930"/>
      <c r="I2063" s="94" t="s">
        <v>147</v>
      </c>
      <c r="J2063" s="96" t="s">
        <v>148</v>
      </c>
      <c r="K2063" s="104"/>
      <c r="L2063" s="110"/>
      <c r="M2063" s="933"/>
      <c r="N2063" s="94" t="s">
        <v>147</v>
      </c>
      <c r="O2063" s="96" t="s">
        <v>148</v>
      </c>
      <c r="P2063" s="104"/>
    </row>
    <row r="2064" spans="1:16">
      <c r="A2064" s="132"/>
      <c r="B2064" s="135"/>
      <c r="C2064" s="927"/>
      <c r="D2064" s="94"/>
      <c r="E2064" s="114"/>
      <c r="F2064" s="136"/>
      <c r="G2064" s="135"/>
      <c r="H2064" s="930"/>
      <c r="I2064" s="94"/>
      <c r="J2064" s="114"/>
      <c r="K2064" s="136"/>
      <c r="L2064" s="135"/>
      <c r="M2064" s="933"/>
      <c r="N2064" s="94"/>
      <c r="O2064" s="114"/>
      <c r="P2064" s="136"/>
    </row>
    <row r="2065" spans="1:16">
      <c r="A2065" s="132"/>
      <c r="B2065" s="110"/>
      <c r="C2065" s="927"/>
      <c r="D2065" s="94"/>
      <c r="E2065" s="96"/>
      <c r="F2065" s="97"/>
      <c r="G2065" s="110"/>
      <c r="H2065" s="930"/>
      <c r="I2065" s="94"/>
      <c r="J2065" s="96"/>
      <c r="K2065" s="97"/>
      <c r="L2065" s="110"/>
      <c r="M2065" s="933"/>
      <c r="N2065" s="94"/>
      <c r="O2065" s="96"/>
      <c r="P2065" s="97"/>
    </row>
    <row r="2066" spans="1:16">
      <c r="A2066" s="132"/>
      <c r="B2066" s="135"/>
      <c r="C2066" s="927"/>
      <c r="D2066" s="94"/>
      <c r="E2066" s="114"/>
      <c r="F2066" s="136"/>
      <c r="G2066" s="135"/>
      <c r="H2066" s="930"/>
      <c r="I2066" s="94"/>
      <c r="J2066" s="114"/>
      <c r="K2066" s="136"/>
      <c r="L2066" s="135"/>
      <c r="M2066" s="933"/>
      <c r="N2066" s="94"/>
      <c r="O2066" s="114"/>
      <c r="P2066" s="136"/>
    </row>
    <row r="2067" spans="1:16">
      <c r="A2067" s="132"/>
      <c r="B2067" s="110"/>
      <c r="C2067" s="927"/>
      <c r="D2067" s="94"/>
      <c r="E2067" s="96"/>
      <c r="F2067" s="97"/>
      <c r="G2067" s="110"/>
      <c r="H2067" s="930"/>
      <c r="I2067" s="94"/>
      <c r="J2067" s="96"/>
      <c r="K2067" s="97"/>
      <c r="L2067" s="110"/>
      <c r="M2067" s="933"/>
      <c r="N2067" s="94"/>
      <c r="O2067" s="96"/>
      <c r="P2067" s="97"/>
    </row>
    <row r="2068" spans="1:16">
      <c r="A2068" s="132"/>
      <c r="B2068" s="135"/>
      <c r="C2068" s="927"/>
      <c r="D2068" s="94"/>
      <c r="E2068" s="96"/>
      <c r="F2068" s="97"/>
      <c r="G2068" s="135"/>
      <c r="H2068" s="930"/>
      <c r="I2068" s="94"/>
      <c r="J2068" s="96"/>
      <c r="K2068" s="97"/>
      <c r="L2068" s="135"/>
      <c r="M2068" s="933"/>
      <c r="N2068" s="94"/>
      <c r="O2068" s="96"/>
      <c r="P2068" s="97"/>
    </row>
    <row r="2069" spans="1:16" ht="17.25" thickBot="1">
      <c r="A2069" s="132"/>
      <c r="B2069" s="110"/>
      <c r="C2069" s="940"/>
      <c r="D2069" s="115"/>
      <c r="E2069" s="116"/>
      <c r="F2069" s="117"/>
      <c r="G2069" s="110"/>
      <c r="H2069" s="941"/>
      <c r="I2069" s="115"/>
      <c r="J2069" s="130"/>
      <c r="K2069" s="104"/>
      <c r="L2069" s="110"/>
      <c r="M2069" s="939"/>
      <c r="N2069" s="115"/>
      <c r="O2069" s="130"/>
      <c r="P2069" s="104"/>
    </row>
    <row r="2070" spans="1:16">
      <c r="A2070" s="132"/>
      <c r="B2070" s="135"/>
      <c r="C2070" s="926" t="s">
        <v>668</v>
      </c>
      <c r="D2070" s="137" t="s">
        <v>150</v>
      </c>
      <c r="E2070" s="138"/>
      <c r="F2070" s="139" t="s">
        <v>151</v>
      </c>
      <c r="G2070" s="135"/>
      <c r="H2070" s="929" t="s">
        <v>149</v>
      </c>
      <c r="I2070" s="137" t="s">
        <v>150</v>
      </c>
      <c r="J2070" s="138"/>
      <c r="K2070" s="139" t="s">
        <v>151</v>
      </c>
      <c r="L2070" s="135"/>
      <c r="M2070" s="932" t="s">
        <v>149</v>
      </c>
      <c r="N2070" s="137" t="s">
        <v>150</v>
      </c>
      <c r="O2070" s="138"/>
      <c r="P2070" s="139" t="s">
        <v>151</v>
      </c>
    </row>
    <row r="2071" spans="1:16">
      <c r="A2071" s="132"/>
      <c r="B2071" s="110"/>
      <c r="C2071" s="927"/>
      <c r="D2071" s="120"/>
      <c r="E2071" s="121"/>
      <c r="F2071" s="140"/>
      <c r="G2071" s="110"/>
      <c r="H2071" s="930"/>
      <c r="I2071" s="94"/>
      <c r="J2071" s="96"/>
      <c r="K2071" s="97"/>
      <c r="L2071" s="110"/>
      <c r="M2071" s="933"/>
      <c r="N2071" s="94"/>
      <c r="O2071" s="96"/>
      <c r="P2071" s="97"/>
    </row>
    <row r="2072" spans="1:16">
      <c r="A2072" s="132"/>
      <c r="B2072" s="135"/>
      <c r="C2072" s="927"/>
      <c r="D2072" s="94"/>
      <c r="E2072" s="96"/>
      <c r="F2072" s="97"/>
      <c r="G2072" s="135"/>
      <c r="H2072" s="930"/>
      <c r="I2072" s="94"/>
      <c r="J2072" s="96"/>
      <c r="K2072" s="97"/>
      <c r="L2072" s="135"/>
      <c r="M2072" s="933"/>
      <c r="N2072" s="94"/>
      <c r="O2072" s="96"/>
      <c r="P2072" s="97"/>
    </row>
    <row r="2073" spans="1:16">
      <c r="A2073" s="132"/>
      <c r="B2073" s="110"/>
      <c r="C2073" s="927"/>
      <c r="D2073" s="113"/>
      <c r="E2073" s="114"/>
      <c r="F2073" s="104"/>
      <c r="G2073" s="110"/>
      <c r="H2073" s="930"/>
      <c r="I2073" s="113"/>
      <c r="J2073" s="114"/>
      <c r="K2073" s="104"/>
      <c r="L2073" s="110"/>
      <c r="M2073" s="933"/>
      <c r="N2073" s="113"/>
      <c r="O2073" s="114"/>
      <c r="P2073" s="104"/>
    </row>
    <row r="2074" spans="1:16">
      <c r="A2074" s="935"/>
      <c r="B2074" s="135"/>
      <c r="C2074" s="927"/>
      <c r="D2074" s="94"/>
      <c r="E2074" s="96"/>
      <c r="F2074" s="97"/>
      <c r="G2074" s="135"/>
      <c r="H2074" s="930"/>
      <c r="I2074" s="94"/>
      <c r="J2074" s="96"/>
      <c r="K2074" s="97"/>
      <c r="L2074" s="135"/>
      <c r="M2074" s="933"/>
      <c r="N2074" s="94"/>
      <c r="O2074" s="96"/>
      <c r="P2074" s="97"/>
    </row>
    <row r="2075" spans="1:16">
      <c r="A2075" s="935"/>
      <c r="B2075" s="110"/>
      <c r="C2075" s="927"/>
      <c r="D2075" s="94"/>
      <c r="E2075" s="96"/>
      <c r="F2075" s="97"/>
      <c r="G2075" s="110"/>
      <c r="H2075" s="930"/>
      <c r="I2075" s="94"/>
      <c r="J2075" s="96"/>
      <c r="K2075" s="97"/>
      <c r="L2075" s="110"/>
      <c r="M2075" s="933"/>
      <c r="N2075" s="94"/>
      <c r="O2075" s="96"/>
      <c r="P2075" s="97"/>
    </row>
    <row r="2076" spans="1:16">
      <c r="A2076" s="935"/>
      <c r="B2076" s="135"/>
      <c r="C2076" s="927"/>
      <c r="D2076" s="113"/>
      <c r="E2076" s="114"/>
      <c r="F2076" s="104"/>
      <c r="G2076" s="135"/>
      <c r="H2076" s="930"/>
      <c r="I2076" s="113"/>
      <c r="J2076" s="114"/>
      <c r="K2076" s="104"/>
      <c r="L2076" s="135"/>
      <c r="M2076" s="933"/>
      <c r="N2076" s="113"/>
      <c r="O2076" s="114"/>
      <c r="P2076" s="104"/>
    </row>
    <row r="2077" spans="1:16" ht="17.25" thickBot="1">
      <c r="A2077" s="936"/>
      <c r="B2077" s="141"/>
      <c r="C2077" s="928"/>
      <c r="D2077" s="142"/>
      <c r="E2077" s="143"/>
      <c r="F2077" s="144"/>
      <c r="G2077" s="141"/>
      <c r="H2077" s="931"/>
      <c r="I2077" s="142"/>
      <c r="J2077" s="143"/>
      <c r="K2077" s="144"/>
      <c r="L2077" s="141"/>
      <c r="M2077" s="934"/>
      <c r="N2077" s="142"/>
      <c r="O2077" s="143"/>
      <c r="P2077" s="144"/>
    </row>
    <row r="2078" spans="1:16" s="146" customFormat="1" ht="27" customHeight="1" thickTop="1" thickBot="1">
      <c r="A2078" s="145"/>
      <c r="B2078" s="937" t="s">
        <v>152</v>
      </c>
      <c r="C2078" s="937"/>
      <c r="D2078" s="937"/>
      <c r="E2078" s="937"/>
      <c r="F2078" s="937"/>
      <c r="G2078" s="938" t="s">
        <v>153</v>
      </c>
      <c r="H2078" s="938"/>
      <c r="I2078" s="938"/>
      <c r="J2078" s="938"/>
      <c r="K2078" s="938"/>
      <c r="L2078" s="938"/>
      <c r="M2078" s="938"/>
      <c r="N2078" s="919" t="s">
        <v>154</v>
      </c>
      <c r="O2078" s="919"/>
      <c r="P2078" s="919"/>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20">
        <f>A1994</f>
        <v>46193</v>
      </c>
      <c r="B2080" s="923" t="s">
        <v>669</v>
      </c>
      <c r="C2080" s="160" t="s">
        <v>850</v>
      </c>
      <c r="D2080" s="161" t="s">
        <v>977</v>
      </c>
      <c r="E2080" s="162" t="s">
        <v>137</v>
      </c>
      <c r="F2080" s="163" t="s">
        <v>1546</v>
      </c>
      <c r="G2080" s="164"/>
      <c r="H2080" s="165"/>
      <c r="I2080" s="166"/>
      <c r="J2080" s="166"/>
      <c r="K2080" s="167"/>
      <c r="L2080" s="168"/>
      <c r="M2080" s="169"/>
      <c r="N2080" s="170"/>
      <c r="O2080" s="166"/>
      <c r="P2080" s="171"/>
    </row>
    <row r="2081" spans="1:16" s="172" customFormat="1">
      <c r="A2081" s="921"/>
      <c r="B2081" s="924"/>
      <c r="C2081" s="173" t="s">
        <v>4415</v>
      </c>
      <c r="D2081" s="174" t="s">
        <v>3264</v>
      </c>
      <c r="E2081" s="175" t="s">
        <v>4416</v>
      </c>
      <c r="F2081" s="176" t="s">
        <v>4417</v>
      </c>
      <c r="G2081" s="173"/>
      <c r="H2081" s="177"/>
      <c r="I2081" s="175"/>
      <c r="J2081" s="175"/>
      <c r="K2081" s="178"/>
      <c r="L2081" s="179"/>
      <c r="M2081" s="180"/>
      <c r="N2081" s="181"/>
      <c r="O2081" s="175"/>
      <c r="P2081" s="182"/>
    </row>
    <row r="2082" spans="1:16" s="172" customFormat="1">
      <c r="A2082" s="921"/>
      <c r="B2082" s="924"/>
      <c r="C2082" s="173"/>
      <c r="D2082" s="174"/>
      <c r="E2082" s="175"/>
      <c r="F2082" s="176"/>
      <c r="G2082" s="173"/>
      <c r="H2082" s="183"/>
      <c r="I2082" s="175"/>
      <c r="J2082" s="175"/>
      <c r="K2082" s="178"/>
      <c r="L2082" s="184"/>
      <c r="M2082" s="180"/>
      <c r="N2082" s="181"/>
      <c r="O2082" s="175"/>
      <c r="P2082" s="182"/>
    </row>
    <row r="2083" spans="1:16" s="172" customFormat="1">
      <c r="A2083" s="921"/>
      <c r="B2083" s="924"/>
      <c r="C2083" s="173"/>
      <c r="D2083" s="218"/>
      <c r="E2083" s="175"/>
      <c r="F2083" s="176"/>
      <c r="G2083" s="173"/>
      <c r="H2083" s="183"/>
      <c r="I2083" s="175"/>
      <c r="J2083" s="175"/>
      <c r="K2083" s="187"/>
      <c r="L2083" s="184"/>
      <c r="M2083" s="180"/>
      <c r="N2083" s="181"/>
      <c r="O2083" s="175"/>
      <c r="P2083" s="182"/>
    </row>
    <row r="2084" spans="1:16" s="172" customFormat="1">
      <c r="A2084" s="921"/>
      <c r="B2084" s="924"/>
      <c r="C2084" s="173"/>
      <c r="D2084" s="185"/>
      <c r="E2084" s="175"/>
      <c r="F2084" s="182"/>
      <c r="G2084" s="173"/>
      <c r="H2084" s="186"/>
      <c r="I2084" s="175"/>
      <c r="J2084" s="175"/>
      <c r="K2084" s="187"/>
      <c r="L2084" s="184"/>
      <c r="M2084" s="180"/>
      <c r="N2084" s="181"/>
      <c r="O2084" s="175"/>
      <c r="P2084" s="182"/>
    </row>
    <row r="2085" spans="1:16" s="172" customFormat="1">
      <c r="A2085" s="921"/>
      <c r="B2085" s="924"/>
      <c r="C2085" s="173"/>
      <c r="D2085" s="174"/>
      <c r="E2085" s="175"/>
      <c r="F2085" s="188"/>
      <c r="G2085" s="198"/>
      <c r="H2085" s="183"/>
      <c r="I2085" s="191"/>
      <c r="J2085" s="175"/>
      <c r="K2085" s="178"/>
      <c r="L2085" s="189"/>
      <c r="M2085" s="190"/>
      <c r="N2085" s="181"/>
      <c r="O2085" s="175"/>
      <c r="P2085" s="182"/>
    </row>
    <row r="2086" spans="1:16" s="172" customFormat="1">
      <c r="A2086" s="921"/>
      <c r="B2086" s="924"/>
      <c r="C2086" s="173"/>
      <c r="D2086" s="174"/>
      <c r="E2086" s="175"/>
      <c r="F2086" s="182"/>
      <c r="G2086" s="173"/>
      <c r="H2086" s="183"/>
      <c r="I2086" s="191"/>
      <c r="J2086" s="175"/>
      <c r="K2086" s="178"/>
      <c r="L2086" s="184"/>
      <c r="M2086" s="180"/>
      <c r="N2086" s="181"/>
      <c r="O2086" s="175"/>
      <c r="P2086" s="182"/>
    </row>
    <row r="2087" spans="1:16" s="172" customFormat="1">
      <c r="A2087" s="921"/>
      <c r="B2087" s="924"/>
      <c r="C2087" s="173"/>
      <c r="D2087" s="174"/>
      <c r="E2087" s="175"/>
      <c r="F2087" s="182"/>
      <c r="G2087" s="219"/>
      <c r="H2087" s="183"/>
      <c r="I2087" s="175"/>
      <c r="J2087" s="175"/>
      <c r="K2087" s="178"/>
      <c r="L2087" s="184"/>
      <c r="M2087" s="180"/>
      <c r="N2087" s="181"/>
      <c r="O2087" s="175"/>
      <c r="P2087" s="182"/>
    </row>
    <row r="2088" spans="1:16" s="172" customFormat="1">
      <c r="A2088" s="921"/>
      <c r="B2088" s="924"/>
      <c r="C2088" s="173"/>
      <c r="D2088" s="174"/>
      <c r="E2088" s="175"/>
      <c r="F2088" s="188"/>
      <c r="G2088" s="173"/>
      <c r="H2088" s="183"/>
      <c r="I2088" s="191"/>
      <c r="J2088" s="175"/>
      <c r="K2088" s="178"/>
      <c r="L2088" s="184"/>
      <c r="M2088" s="180"/>
      <c r="N2088" s="181"/>
      <c r="O2088" s="175"/>
      <c r="P2088" s="182"/>
    </row>
    <row r="2089" spans="1:16" s="172" customFormat="1">
      <c r="A2089" s="921"/>
      <c r="B2089" s="924"/>
      <c r="C2089" s="173"/>
      <c r="D2089" s="174"/>
      <c r="E2089" s="175"/>
      <c r="F2089" s="182"/>
      <c r="G2089" s="173"/>
      <c r="H2089" s="183"/>
      <c r="I2089" s="191"/>
      <c r="J2089" s="175"/>
      <c r="K2089" s="178"/>
      <c r="L2089" s="184"/>
      <c r="M2089" s="180"/>
      <c r="N2089" s="181"/>
      <c r="O2089" s="175"/>
      <c r="P2089" s="182"/>
    </row>
    <row r="2090" spans="1:16" s="172" customFormat="1">
      <c r="A2090" s="921"/>
      <c r="B2090" s="924"/>
      <c r="C2090" s="192"/>
      <c r="D2090" s="193"/>
      <c r="E2090" s="194"/>
      <c r="F2090" s="195"/>
      <c r="G2090" s="173"/>
      <c r="H2090" s="177"/>
      <c r="I2090" s="175"/>
      <c r="J2090" s="175"/>
      <c r="K2090" s="178"/>
      <c r="L2090" s="184"/>
      <c r="M2090" s="180"/>
      <c r="N2090" s="196"/>
      <c r="O2090" s="194"/>
      <c r="P2090" s="195"/>
    </row>
    <row r="2091" spans="1:16" s="172" customFormat="1">
      <c r="A2091" s="921"/>
      <c r="B2091" s="924"/>
      <c r="C2091" s="192"/>
      <c r="D2091" s="193"/>
      <c r="E2091" s="194"/>
      <c r="F2091" s="195"/>
      <c r="G2091" s="198"/>
      <c r="H2091" s="183"/>
      <c r="I2091" s="191"/>
      <c r="J2091" s="175"/>
      <c r="K2091" s="178"/>
      <c r="L2091" s="184"/>
      <c r="M2091" s="180"/>
      <c r="N2091" s="196"/>
      <c r="O2091" s="194"/>
      <c r="P2091" s="195"/>
    </row>
    <row r="2092" spans="1:16" s="172" customFormat="1">
      <c r="A2092" s="921"/>
      <c r="B2092" s="924"/>
      <c r="C2092" s="192"/>
      <c r="D2092" s="193"/>
      <c r="E2092" s="194"/>
      <c r="F2092" s="195"/>
      <c r="G2092" s="173"/>
      <c r="H2092" s="199"/>
      <c r="I2092" s="191"/>
      <c r="J2092" s="200"/>
      <c r="K2092" s="197"/>
      <c r="L2092" s="184"/>
      <c r="M2092" s="180"/>
      <c r="N2092" s="196"/>
      <c r="O2092" s="194"/>
      <c r="P2092" s="195"/>
    </row>
    <row r="2093" spans="1:16" s="172" customFormat="1">
      <c r="A2093" s="921"/>
      <c r="B2093" s="924"/>
      <c r="C2093" s="192"/>
      <c r="D2093" s="193"/>
      <c r="E2093" s="194"/>
      <c r="F2093" s="195"/>
      <c r="G2093" s="173"/>
      <c r="H2093" s="201"/>
      <c r="I2093" s="175"/>
      <c r="J2093" s="175"/>
      <c r="K2093" s="178"/>
      <c r="L2093" s="184"/>
      <c r="M2093" s="180"/>
      <c r="N2093" s="196"/>
      <c r="O2093" s="194"/>
      <c r="P2093" s="195"/>
    </row>
    <row r="2094" spans="1:16" s="172" customFormat="1">
      <c r="A2094" s="921"/>
      <c r="B2094" s="924"/>
      <c r="C2094" s="192"/>
      <c r="D2094" s="193"/>
      <c r="E2094" s="194"/>
      <c r="F2094" s="195"/>
      <c r="G2094" s="198"/>
      <c r="H2094" s="183"/>
      <c r="I2094" s="200"/>
      <c r="J2094" s="200"/>
      <c r="K2094" s="197"/>
      <c r="L2094" s="184"/>
      <c r="M2094" s="180"/>
      <c r="N2094" s="196"/>
      <c r="O2094" s="194"/>
      <c r="P2094" s="195"/>
    </row>
    <row r="2095" spans="1:16" s="172" customFormat="1">
      <c r="A2095" s="921"/>
      <c r="B2095" s="924"/>
      <c r="C2095" s="192"/>
      <c r="D2095" s="193"/>
      <c r="E2095" s="194"/>
      <c r="F2095" s="195"/>
      <c r="G2095" s="173"/>
      <c r="H2095" s="183"/>
      <c r="I2095" s="200"/>
      <c r="J2095" s="200"/>
      <c r="K2095" s="197"/>
      <c r="L2095" s="179"/>
      <c r="M2095" s="180"/>
      <c r="N2095" s="196"/>
      <c r="O2095" s="194"/>
      <c r="P2095" s="195"/>
    </row>
    <row r="2096" spans="1:16" s="172" customFormat="1">
      <c r="A2096" s="921"/>
      <c r="B2096" s="924"/>
      <c r="C2096" s="192"/>
      <c r="D2096" s="193"/>
      <c r="E2096" s="194"/>
      <c r="F2096" s="195"/>
      <c r="G2096" s="192"/>
      <c r="H2096" s="201"/>
      <c r="I2096" s="202"/>
      <c r="J2096" s="202"/>
      <c r="K2096" s="203"/>
      <c r="L2096" s="204"/>
      <c r="M2096" s="190"/>
      <c r="N2096" s="196"/>
      <c r="O2096" s="194"/>
      <c r="P2096" s="195"/>
    </row>
    <row r="2097" spans="1:16" s="172" customFormat="1">
      <c r="A2097" s="921"/>
      <c r="B2097" s="924"/>
      <c r="C2097" s="192"/>
      <c r="D2097" s="193"/>
      <c r="E2097" s="194"/>
      <c r="F2097" s="195"/>
      <c r="G2097" s="192"/>
      <c r="H2097" s="201"/>
      <c r="I2097" s="202"/>
      <c r="J2097" s="202"/>
      <c r="K2097" s="203"/>
      <c r="L2097" s="204"/>
      <c r="M2097" s="190"/>
      <c r="N2097" s="196"/>
      <c r="O2097" s="194"/>
      <c r="P2097" s="195"/>
    </row>
    <row r="2098" spans="1:16" s="172" customFormat="1">
      <c r="A2098" s="921"/>
      <c r="B2098" s="924"/>
      <c r="C2098" s="192"/>
      <c r="D2098" s="193"/>
      <c r="E2098" s="194"/>
      <c r="F2098" s="195"/>
      <c r="G2098" s="192"/>
      <c r="H2098" s="201"/>
      <c r="I2098" s="202"/>
      <c r="J2098" s="202"/>
      <c r="K2098" s="203"/>
      <c r="L2098" s="204"/>
      <c r="M2098" s="190"/>
      <c r="N2098" s="196"/>
      <c r="O2098" s="194"/>
      <c r="P2098" s="195"/>
    </row>
    <row r="2099" spans="1:16" s="172" customFormat="1" ht="17.25" thickBot="1">
      <c r="A2099" s="922"/>
      <c r="B2099" s="925"/>
      <c r="C2099" s="205"/>
      <c r="D2099" s="206"/>
      <c r="E2099" s="207"/>
      <c r="F2099" s="208"/>
      <c r="G2099" s="209"/>
      <c r="H2099" s="210"/>
      <c r="I2099" s="211"/>
      <c r="J2099" s="211"/>
      <c r="K2099" s="212"/>
      <c r="L2099" s="213"/>
      <c r="M2099" s="214"/>
      <c r="N2099" s="215"/>
      <c r="O2099" s="207"/>
      <c r="P2099" s="208"/>
    </row>
    <row r="2100" spans="1:16" s="71" customFormat="1" ht="18" customHeight="1" thickTop="1" thickBot="1">
      <c r="A2100" s="956">
        <f>A1994+1</f>
        <v>46194</v>
      </c>
      <c r="B2100" s="90" t="s">
        <v>162</v>
      </c>
      <c r="C2100" s="926" t="s">
        <v>664</v>
      </c>
      <c r="D2100" s="91" t="s">
        <v>114</v>
      </c>
      <c r="E2100" s="92" t="s">
        <v>164</v>
      </c>
      <c r="F2100" s="93"/>
      <c r="G2100" s="90" t="s">
        <v>162</v>
      </c>
      <c r="H2100" s="930" t="s">
        <v>163</v>
      </c>
      <c r="I2100" s="91" t="s">
        <v>114</v>
      </c>
      <c r="J2100" s="92" t="s">
        <v>164</v>
      </c>
      <c r="K2100" s="93"/>
      <c r="L2100" s="90" t="s">
        <v>162</v>
      </c>
      <c r="M2100" s="933" t="s">
        <v>163</v>
      </c>
      <c r="N2100" s="91" t="s">
        <v>114</v>
      </c>
      <c r="O2100" s="92" t="s">
        <v>164</v>
      </c>
      <c r="P2100" s="93"/>
    </row>
    <row r="2101" spans="1:16" ht="18" customHeight="1">
      <c r="A2101" s="957"/>
      <c r="B2101" s="958"/>
      <c r="C2101" s="927"/>
      <c r="D2101" s="94" t="s">
        <v>116</v>
      </c>
      <c r="E2101" s="95" t="s">
        <v>142</v>
      </c>
      <c r="F2101" s="93"/>
      <c r="G2101" s="958"/>
      <c r="H2101" s="930"/>
      <c r="I2101" s="94" t="s">
        <v>116</v>
      </c>
      <c r="J2101" s="95" t="s">
        <v>142</v>
      </c>
      <c r="K2101" s="93"/>
      <c r="L2101" s="958"/>
      <c r="M2101" s="933"/>
      <c r="N2101" s="94" t="s">
        <v>116</v>
      </c>
      <c r="O2101" s="95" t="s">
        <v>142</v>
      </c>
      <c r="P2101" s="93"/>
    </row>
    <row r="2102" spans="1:16" ht="17.25" thickBot="1">
      <c r="A2102" s="957"/>
      <c r="B2102" s="959"/>
      <c r="C2102" s="927"/>
      <c r="D2102" s="94" t="s">
        <v>165</v>
      </c>
      <c r="E2102" s="96" t="s">
        <v>166</v>
      </c>
      <c r="F2102" s="98"/>
      <c r="G2102" s="959"/>
      <c r="H2102" s="930"/>
      <c r="I2102" s="94" t="s">
        <v>165</v>
      </c>
      <c r="J2102" s="96" t="s">
        <v>166</v>
      </c>
      <c r="K2102" s="98"/>
      <c r="L2102" s="959"/>
      <c r="M2102" s="933"/>
      <c r="N2102" s="94" t="s">
        <v>165</v>
      </c>
      <c r="O2102" s="96" t="s">
        <v>166</v>
      </c>
      <c r="P2102" s="98"/>
    </row>
    <row r="2103" spans="1:16" ht="17.25" thickBot="1">
      <c r="A2103" s="957"/>
      <c r="B2103" s="90" t="s">
        <v>167</v>
      </c>
      <c r="C2103" s="927"/>
      <c r="D2103" s="94"/>
      <c r="E2103" s="96"/>
      <c r="F2103" s="97"/>
      <c r="G2103" s="90" t="s">
        <v>167</v>
      </c>
      <c r="H2103" s="930"/>
      <c r="I2103" s="94" t="s">
        <v>120</v>
      </c>
      <c r="J2103" s="96" t="s">
        <v>148</v>
      </c>
      <c r="K2103" s="97"/>
      <c r="L2103" s="90" t="s">
        <v>167</v>
      </c>
      <c r="M2103" s="933"/>
      <c r="N2103" s="94" t="s">
        <v>120</v>
      </c>
      <c r="O2103" s="96" t="s">
        <v>148</v>
      </c>
      <c r="P2103" s="97"/>
    </row>
    <row r="2104" spans="1:16">
      <c r="A2104" s="957"/>
      <c r="B2104" s="955"/>
      <c r="C2104" s="927"/>
      <c r="D2104" s="94"/>
      <c r="E2104" s="96"/>
      <c r="F2104" s="97"/>
      <c r="G2104" s="955"/>
      <c r="H2104" s="930"/>
      <c r="I2104" s="94"/>
      <c r="J2104" s="96"/>
      <c r="K2104" s="97"/>
      <c r="L2104" s="955"/>
      <c r="M2104" s="933"/>
      <c r="N2104" s="94"/>
      <c r="O2104" s="96"/>
      <c r="P2104" s="97"/>
    </row>
    <row r="2105" spans="1:16">
      <c r="A2105" s="957"/>
      <c r="B2105" s="948"/>
      <c r="C2105" s="927"/>
      <c r="D2105" s="94"/>
      <c r="E2105" s="96"/>
      <c r="F2105" s="97"/>
      <c r="G2105" s="948"/>
      <c r="H2105" s="930"/>
      <c r="I2105" s="94"/>
      <c r="J2105" s="96"/>
      <c r="K2105" s="97"/>
      <c r="L2105" s="948"/>
      <c r="M2105" s="933"/>
      <c r="N2105" s="94"/>
      <c r="O2105" s="96"/>
      <c r="P2105" s="97"/>
    </row>
    <row r="2106" spans="1:16">
      <c r="A2106" s="957"/>
      <c r="B2106" s="947"/>
      <c r="C2106" s="927"/>
      <c r="D2106" s="94"/>
      <c r="E2106" s="96"/>
      <c r="F2106" s="93"/>
      <c r="G2106" s="947"/>
      <c r="H2106" s="930"/>
      <c r="I2106" s="94"/>
      <c r="J2106" s="96"/>
      <c r="K2106" s="93"/>
      <c r="L2106" s="947"/>
      <c r="M2106" s="933"/>
      <c r="N2106" s="94"/>
      <c r="O2106" s="96"/>
      <c r="P2106" s="93"/>
    </row>
    <row r="2107" spans="1:16">
      <c r="A2107" s="957"/>
      <c r="B2107" s="948"/>
      <c r="C2107" s="927"/>
      <c r="D2107" s="94"/>
      <c r="E2107" s="96"/>
      <c r="F2107" s="99"/>
      <c r="G2107" s="948"/>
      <c r="H2107" s="930"/>
      <c r="I2107" s="94"/>
      <c r="J2107" s="96"/>
      <c r="K2107" s="99"/>
      <c r="L2107" s="948"/>
      <c r="M2107" s="933"/>
      <c r="N2107" s="94"/>
      <c r="O2107" s="96"/>
      <c r="P2107" s="93"/>
    </row>
    <row r="2108" spans="1:16">
      <c r="A2108" s="957"/>
      <c r="B2108" s="947"/>
      <c r="C2108" s="927"/>
      <c r="D2108" s="94"/>
      <c r="E2108" s="96"/>
      <c r="F2108" s="102"/>
      <c r="G2108" s="947"/>
      <c r="H2108" s="930"/>
      <c r="I2108" s="94"/>
      <c r="J2108" s="96"/>
      <c r="K2108" s="102"/>
      <c r="L2108" s="947"/>
      <c r="M2108" s="933"/>
      <c r="N2108" s="94"/>
      <c r="O2108" s="96"/>
      <c r="P2108" s="99"/>
    </row>
    <row r="2109" spans="1:16" ht="17.25" thickBot="1">
      <c r="A2109" s="957"/>
      <c r="B2109" s="948"/>
      <c r="C2109" s="927"/>
      <c r="D2109" s="94"/>
      <c r="E2109" s="96"/>
      <c r="F2109" s="99"/>
      <c r="G2109" s="948"/>
      <c r="H2109" s="930"/>
      <c r="I2109" s="94"/>
      <c r="J2109" s="96"/>
      <c r="K2109" s="99"/>
      <c r="L2109" s="948"/>
      <c r="M2109" s="933"/>
      <c r="N2109" s="94"/>
      <c r="O2109" s="96"/>
      <c r="P2109" s="99"/>
    </row>
    <row r="2110" spans="1:16" ht="17.25" thickBot="1">
      <c r="A2110" s="957"/>
      <c r="B2110" s="100" t="s">
        <v>168</v>
      </c>
      <c r="C2110" s="927"/>
      <c r="D2110" s="94"/>
      <c r="E2110" s="96"/>
      <c r="F2110" s="99"/>
      <c r="G2110" s="100" t="s">
        <v>168</v>
      </c>
      <c r="H2110" s="930"/>
      <c r="I2110" s="94"/>
      <c r="J2110" s="96"/>
      <c r="K2110" s="99"/>
      <c r="L2110" s="100" t="s">
        <v>168</v>
      </c>
      <c r="M2110" s="933"/>
      <c r="N2110" s="94"/>
      <c r="O2110" s="96"/>
      <c r="P2110" s="99"/>
    </row>
    <row r="2111" spans="1:16">
      <c r="A2111" s="957"/>
      <c r="B2111" s="949"/>
      <c r="C2111" s="927"/>
      <c r="D2111" s="94"/>
      <c r="E2111" s="96"/>
      <c r="F2111" s="99"/>
      <c r="G2111" s="949"/>
      <c r="H2111" s="930"/>
      <c r="I2111" s="94"/>
      <c r="J2111" s="96"/>
      <c r="K2111" s="99"/>
      <c r="L2111" s="949"/>
      <c r="M2111" s="933"/>
      <c r="N2111" s="94"/>
      <c r="O2111" s="96"/>
      <c r="P2111" s="99"/>
    </row>
    <row r="2112" spans="1:16">
      <c r="A2112" s="957"/>
      <c r="B2112" s="950"/>
      <c r="C2112" s="927"/>
      <c r="D2112" s="94"/>
      <c r="E2112" s="96"/>
      <c r="F2112" s="99"/>
      <c r="G2112" s="950"/>
      <c r="H2112" s="930"/>
      <c r="I2112" s="94"/>
      <c r="J2112" s="96"/>
      <c r="K2112" s="99"/>
      <c r="L2112" s="950"/>
      <c r="M2112" s="933"/>
      <c r="N2112" s="94"/>
      <c r="O2112" s="96"/>
      <c r="P2112" s="97"/>
    </row>
    <row r="2113" spans="1:16" ht="17.25" thickBot="1">
      <c r="A2113" s="957"/>
      <c r="B2113" s="951"/>
      <c r="C2113" s="927"/>
      <c r="D2113" s="94"/>
      <c r="E2113" s="96"/>
      <c r="F2113" s="97"/>
      <c r="G2113" s="951"/>
      <c r="H2113" s="930"/>
      <c r="I2113" s="94"/>
      <c r="J2113" s="96"/>
      <c r="K2113" s="97"/>
      <c r="L2113" s="951"/>
      <c r="M2113" s="933"/>
      <c r="N2113" s="94"/>
      <c r="O2113" s="96"/>
      <c r="P2113" s="97"/>
    </row>
    <row r="2114" spans="1:16" ht="17.25" thickBot="1">
      <c r="A2114" s="957"/>
      <c r="B2114" s="100" t="s">
        <v>123</v>
      </c>
      <c r="C2114" s="927"/>
      <c r="D2114" s="94"/>
      <c r="E2114" s="96"/>
      <c r="F2114" s="97"/>
      <c r="G2114" s="100" t="s">
        <v>123</v>
      </c>
      <c r="H2114" s="930"/>
      <c r="I2114" s="94"/>
      <c r="J2114" s="96"/>
      <c r="K2114" s="97"/>
      <c r="L2114" s="100" t="s">
        <v>123</v>
      </c>
      <c r="M2114" s="933"/>
      <c r="N2114" s="94"/>
      <c r="O2114" s="96"/>
      <c r="P2114" s="97"/>
    </row>
    <row r="2115" spans="1:16">
      <c r="A2115" s="957"/>
      <c r="B2115" s="962"/>
      <c r="C2115" s="927"/>
      <c r="D2115" s="94"/>
      <c r="E2115" s="96"/>
      <c r="F2115" s="97"/>
      <c r="G2115" s="962"/>
      <c r="H2115" s="930"/>
      <c r="I2115" s="94"/>
      <c r="J2115" s="96"/>
      <c r="K2115" s="97"/>
      <c r="L2115" s="962"/>
      <c r="M2115" s="933"/>
      <c r="N2115" s="94"/>
      <c r="O2115" s="96"/>
      <c r="P2115" s="97"/>
    </row>
    <row r="2116" spans="1:16">
      <c r="A2116" s="957"/>
      <c r="B2116" s="963"/>
      <c r="C2116" s="927"/>
      <c r="D2116" s="94"/>
      <c r="E2116" s="96"/>
      <c r="F2116" s="97"/>
      <c r="G2116" s="963"/>
      <c r="H2116" s="930"/>
      <c r="I2116" s="94"/>
      <c r="J2116" s="96"/>
      <c r="K2116" s="97"/>
      <c r="L2116" s="963"/>
      <c r="M2116" s="933"/>
      <c r="N2116" s="94"/>
      <c r="O2116" s="96"/>
      <c r="P2116" s="97"/>
    </row>
    <row r="2117" spans="1:16" ht="17.25" thickBot="1">
      <c r="A2117" s="957"/>
      <c r="B2117" s="964"/>
      <c r="C2117" s="927"/>
      <c r="D2117" s="94"/>
      <c r="E2117" s="96"/>
      <c r="F2117" s="97"/>
      <c r="G2117" s="964"/>
      <c r="H2117" s="930"/>
      <c r="I2117" s="94"/>
      <c r="J2117" s="96"/>
      <c r="K2117" s="97"/>
      <c r="L2117" s="964"/>
      <c r="M2117" s="933"/>
      <c r="N2117" s="94"/>
      <c r="O2117" s="96"/>
      <c r="P2117" s="97"/>
    </row>
    <row r="2118" spans="1:16">
      <c r="A2118" s="957"/>
      <c r="B2118" s="945" t="s">
        <v>124</v>
      </c>
      <c r="C2118" s="927"/>
      <c r="D2118" s="94"/>
      <c r="E2118" s="96"/>
      <c r="F2118" s="97"/>
      <c r="G2118" s="945" t="s">
        <v>124</v>
      </c>
      <c r="H2118" s="930"/>
      <c r="I2118" s="94"/>
      <c r="J2118" s="96"/>
      <c r="K2118" s="97"/>
      <c r="L2118" s="945" t="s">
        <v>124</v>
      </c>
      <c r="M2118" s="933"/>
      <c r="N2118" s="94"/>
      <c r="O2118" s="96"/>
      <c r="P2118" s="97"/>
    </row>
    <row r="2119" spans="1:16" ht="17.25" thickBot="1">
      <c r="A2119" s="957"/>
      <c r="B2119" s="946"/>
      <c r="C2119" s="927"/>
      <c r="D2119" s="94"/>
      <c r="E2119" s="96"/>
      <c r="F2119" s="97"/>
      <c r="G2119" s="946"/>
      <c r="H2119" s="930"/>
      <c r="I2119" s="94"/>
      <c r="J2119" s="96"/>
      <c r="K2119" s="97"/>
      <c r="L2119" s="946"/>
      <c r="M2119" s="933"/>
      <c r="N2119" s="94"/>
      <c r="O2119" s="96"/>
      <c r="P2119" s="93"/>
    </row>
    <row r="2120" spans="1:16" ht="17.25" thickTop="1">
      <c r="A2120" s="957"/>
      <c r="B2120" s="960" t="s">
        <v>125</v>
      </c>
      <c r="C2120" s="927"/>
      <c r="D2120" s="94"/>
      <c r="E2120" s="96"/>
      <c r="F2120" s="93"/>
      <c r="G2120" s="960" t="s">
        <v>125</v>
      </c>
      <c r="H2120" s="930"/>
      <c r="I2120" s="94"/>
      <c r="J2120" s="96"/>
      <c r="K2120" s="93"/>
      <c r="L2120" s="960" t="s">
        <v>125</v>
      </c>
      <c r="M2120" s="933"/>
      <c r="N2120" s="94"/>
      <c r="O2120" s="96"/>
      <c r="P2120" s="97"/>
    </row>
    <row r="2121" spans="1:16" ht="17.25" thickBot="1">
      <c r="A2121" s="957"/>
      <c r="B2121" s="943"/>
      <c r="C2121" s="927"/>
      <c r="D2121" s="94"/>
      <c r="E2121" s="96"/>
      <c r="F2121" s="93"/>
      <c r="G2121" s="943"/>
      <c r="H2121" s="930"/>
      <c r="I2121" s="94"/>
      <c r="J2121" s="96"/>
      <c r="K2121" s="93"/>
      <c r="L2121" s="943"/>
      <c r="M2121" s="933"/>
      <c r="N2121" s="94"/>
      <c r="O2121" s="96"/>
      <c r="P2121" s="101"/>
    </row>
    <row r="2122" spans="1:16">
      <c r="A2122" s="957"/>
      <c r="B2122" s="953"/>
      <c r="C2122" s="927"/>
      <c r="D2122" s="94"/>
      <c r="E2122" s="96"/>
      <c r="F2122" s="97"/>
      <c r="G2122" s="953"/>
      <c r="H2122" s="930"/>
      <c r="I2122" s="94"/>
      <c r="J2122" s="96"/>
      <c r="K2122" s="97"/>
      <c r="L2122" s="953"/>
      <c r="M2122" s="933"/>
      <c r="N2122" s="94"/>
      <c r="O2122" s="96"/>
      <c r="P2122" s="103"/>
    </row>
    <row r="2123" spans="1:16" ht="17.25" thickBot="1">
      <c r="A2123" s="957"/>
      <c r="B2123" s="961"/>
      <c r="C2123" s="927"/>
      <c r="D2123" s="94"/>
      <c r="E2123" s="96"/>
      <c r="F2123" s="97"/>
      <c r="G2123" s="961"/>
      <c r="H2123" s="930"/>
      <c r="I2123" s="94"/>
      <c r="J2123" s="96"/>
      <c r="K2123" s="97"/>
      <c r="L2123" s="961"/>
      <c r="M2123" s="933"/>
      <c r="N2123" s="94"/>
      <c r="O2123" s="96"/>
      <c r="P2123" s="104"/>
    </row>
    <row r="2124" spans="1:16">
      <c r="A2124" s="957"/>
      <c r="B2124" s="942" t="s">
        <v>126</v>
      </c>
      <c r="C2124" s="927"/>
      <c r="D2124" s="94"/>
      <c r="E2124" s="96"/>
      <c r="F2124" s="93"/>
      <c r="G2124" s="942" t="s">
        <v>126</v>
      </c>
      <c r="H2124" s="930"/>
      <c r="I2124" s="94"/>
      <c r="J2124" s="96"/>
      <c r="K2124" s="93"/>
      <c r="L2124" s="942" t="s">
        <v>126</v>
      </c>
      <c r="M2124" s="933"/>
      <c r="N2124" s="94"/>
      <c r="O2124" s="96"/>
      <c r="P2124" s="99"/>
    </row>
    <row r="2125" spans="1:16" ht="17.25" thickBot="1">
      <c r="A2125" s="957"/>
      <c r="B2125" s="943"/>
      <c r="C2125" s="927"/>
      <c r="D2125" s="94"/>
      <c r="E2125" s="96"/>
      <c r="F2125" s="101"/>
      <c r="G2125" s="943"/>
      <c r="H2125" s="930"/>
      <c r="I2125" s="94"/>
      <c r="J2125" s="96"/>
      <c r="K2125" s="101"/>
      <c r="L2125" s="943"/>
      <c r="M2125" s="933"/>
      <c r="N2125" s="94"/>
      <c r="O2125" s="96"/>
      <c r="P2125" s="104"/>
    </row>
    <row r="2126" spans="1:16">
      <c r="A2126" s="957"/>
      <c r="B2126" s="953"/>
      <c r="C2126" s="927"/>
      <c r="D2126" s="94"/>
      <c r="E2126" s="96"/>
      <c r="F2126" s="102"/>
      <c r="G2126" s="953"/>
      <c r="H2126" s="930"/>
      <c r="I2126" s="94"/>
      <c r="J2126" s="96"/>
      <c r="K2126" s="103"/>
      <c r="L2126" s="953"/>
      <c r="M2126" s="933"/>
      <c r="N2126" s="94"/>
      <c r="O2126" s="96"/>
      <c r="P2126" s="93"/>
    </row>
    <row r="2127" spans="1:16" ht="17.25" thickBot="1">
      <c r="A2127" s="957"/>
      <c r="B2127" s="954"/>
      <c r="C2127" s="927"/>
      <c r="D2127" s="94"/>
      <c r="E2127" s="96"/>
      <c r="F2127" s="99"/>
      <c r="G2127" s="954"/>
      <c r="H2127" s="930"/>
      <c r="I2127" s="94"/>
      <c r="J2127" s="96"/>
      <c r="K2127" s="104"/>
      <c r="L2127" s="954"/>
      <c r="M2127" s="933"/>
      <c r="N2127" s="94"/>
      <c r="O2127" s="96"/>
      <c r="P2127" s="97"/>
    </row>
    <row r="2128" spans="1:16">
      <c r="A2128" s="957"/>
      <c r="B2128" s="952" t="s">
        <v>127</v>
      </c>
      <c r="C2128" s="927"/>
      <c r="D2128" s="94"/>
      <c r="E2128" s="96"/>
      <c r="F2128" s="103"/>
      <c r="G2128" s="952" t="s">
        <v>127</v>
      </c>
      <c r="H2128" s="930"/>
      <c r="I2128" s="94"/>
      <c r="J2128" s="96"/>
      <c r="K2128" s="104"/>
      <c r="L2128" s="952" t="s">
        <v>127</v>
      </c>
      <c r="M2128" s="933"/>
      <c r="N2128" s="94"/>
      <c r="O2128" s="114"/>
      <c r="P2128" s="97"/>
    </row>
    <row r="2129" spans="1:16" ht="17.25" thickBot="1">
      <c r="A2129" s="957"/>
      <c r="B2129" s="943"/>
      <c r="C2129" s="927"/>
      <c r="D2129" s="94"/>
      <c r="E2129" s="96"/>
      <c r="F2129" s="104"/>
      <c r="G2129" s="943"/>
      <c r="H2129" s="930"/>
      <c r="I2129" s="94"/>
      <c r="J2129" s="96"/>
      <c r="K2129" s="99"/>
      <c r="L2129" s="943"/>
      <c r="M2129" s="933"/>
      <c r="N2129" s="113"/>
      <c r="O2129" s="96"/>
      <c r="P2129" s="112"/>
    </row>
    <row r="2130" spans="1:16">
      <c r="A2130" s="957"/>
      <c r="B2130" s="953"/>
      <c r="C2130" s="927"/>
      <c r="D2130" s="94"/>
      <c r="E2130" s="96"/>
      <c r="F2130" s="104"/>
      <c r="G2130" s="953"/>
      <c r="H2130" s="930"/>
      <c r="I2130" s="94"/>
      <c r="J2130" s="96"/>
      <c r="K2130" s="104"/>
      <c r="L2130" s="953"/>
      <c r="M2130" s="933"/>
      <c r="N2130" s="113"/>
      <c r="O2130" s="114"/>
      <c r="P2130" s="97"/>
    </row>
    <row r="2131" spans="1:16" ht="17.25" thickBot="1">
      <c r="A2131" s="957"/>
      <c r="B2131" s="954"/>
      <c r="C2131" s="927"/>
      <c r="D2131" s="94"/>
      <c r="E2131" s="96"/>
      <c r="F2131" s="99"/>
      <c r="G2131" s="954"/>
      <c r="H2131" s="930"/>
      <c r="I2131" s="94"/>
      <c r="J2131" s="96"/>
      <c r="K2131" s="93"/>
      <c r="L2131" s="954"/>
      <c r="M2131" s="933"/>
      <c r="N2131" s="94"/>
      <c r="O2131" s="114"/>
      <c r="P2131" s="104"/>
    </row>
    <row r="2132" spans="1:16">
      <c r="A2132" s="957"/>
      <c r="B2132" s="952" t="s">
        <v>128</v>
      </c>
      <c r="C2132" s="927"/>
      <c r="D2132" s="94"/>
      <c r="E2132" s="96"/>
      <c r="F2132" s="104"/>
      <c r="G2132" s="952" t="s">
        <v>128</v>
      </c>
      <c r="H2132" s="930"/>
      <c r="I2132" s="94"/>
      <c r="J2132" s="96"/>
      <c r="K2132" s="97"/>
      <c r="L2132" s="952" t="s">
        <v>128</v>
      </c>
      <c r="M2132" s="933"/>
      <c r="N2132" s="94"/>
      <c r="O2132" s="96"/>
      <c r="P2132" s="97"/>
    </row>
    <row r="2133" spans="1:16" ht="17.25" thickBot="1">
      <c r="A2133" s="957"/>
      <c r="B2133" s="943"/>
      <c r="C2133" s="927"/>
      <c r="D2133" s="94"/>
      <c r="E2133" s="96"/>
      <c r="F2133" s="93"/>
      <c r="G2133" s="943"/>
      <c r="H2133" s="930"/>
      <c r="I2133" s="94"/>
      <c r="J2133" s="114"/>
      <c r="K2133" s="97"/>
      <c r="L2133" s="943"/>
      <c r="M2133" s="933"/>
      <c r="N2133" s="113"/>
      <c r="O2133" s="114"/>
      <c r="P2133" s="97"/>
    </row>
    <row r="2134" spans="1:16">
      <c r="A2134" s="957"/>
      <c r="B2134" s="953"/>
      <c r="C2134" s="927"/>
      <c r="D2134" s="94"/>
      <c r="E2134" s="96"/>
      <c r="F2134" s="97"/>
      <c r="G2134" s="953"/>
      <c r="H2134" s="930"/>
      <c r="I2134" s="94"/>
      <c r="J2134" s="96"/>
      <c r="K2134" s="97"/>
      <c r="L2134" s="953"/>
      <c r="M2134" s="933"/>
      <c r="N2134" s="113"/>
      <c r="O2134" s="114"/>
      <c r="P2134" s="97"/>
    </row>
    <row r="2135" spans="1:16" ht="17.25" thickBot="1">
      <c r="A2135" s="957"/>
      <c r="B2135" s="954"/>
      <c r="C2135" s="927"/>
      <c r="D2135" s="94"/>
      <c r="E2135" s="96"/>
      <c r="F2135" s="93"/>
      <c r="G2135" s="954"/>
      <c r="H2135" s="930"/>
      <c r="I2135" s="94"/>
      <c r="J2135" s="114"/>
      <c r="K2135" s="97"/>
      <c r="L2135" s="954"/>
      <c r="M2135" s="933"/>
      <c r="N2135" s="94"/>
      <c r="O2135" s="114"/>
      <c r="P2135" s="97"/>
    </row>
    <row r="2136" spans="1:16">
      <c r="A2136" s="957"/>
      <c r="B2136" s="942" t="s">
        <v>129</v>
      </c>
      <c r="C2136" s="927"/>
      <c r="D2136" s="94"/>
      <c r="E2136" s="96"/>
      <c r="F2136" s="93"/>
      <c r="G2136" s="942" t="s">
        <v>129</v>
      </c>
      <c r="H2136" s="930"/>
      <c r="I2136" s="94"/>
      <c r="J2136" s="114"/>
      <c r="K2136" s="97"/>
      <c r="L2136" s="942" t="s">
        <v>129</v>
      </c>
      <c r="M2136" s="933"/>
      <c r="N2136" s="113"/>
      <c r="O2136" s="114"/>
      <c r="P2136" s="97"/>
    </row>
    <row r="2137" spans="1:16" ht="17.25" thickBot="1">
      <c r="A2137" s="957"/>
      <c r="B2137" s="943"/>
      <c r="C2137" s="927"/>
      <c r="D2137" s="94"/>
      <c r="E2137" s="96"/>
      <c r="F2137" s="93"/>
      <c r="G2137" s="943"/>
      <c r="H2137" s="930"/>
      <c r="I2137" s="94"/>
      <c r="J2137" s="114"/>
      <c r="K2137" s="97"/>
      <c r="L2137" s="943"/>
      <c r="M2137" s="933"/>
      <c r="N2137" s="94"/>
      <c r="O2137" s="114"/>
      <c r="P2137" s="97"/>
    </row>
    <row r="2138" spans="1:16">
      <c r="A2138" s="957"/>
      <c r="B2138" s="106"/>
      <c r="C2138" s="927"/>
      <c r="D2138" s="94"/>
      <c r="E2138" s="96"/>
      <c r="F2138" s="97"/>
      <c r="G2138" s="106"/>
      <c r="H2138" s="930"/>
      <c r="I2138" s="94"/>
      <c r="J2138" s="96"/>
      <c r="K2138" s="112"/>
      <c r="L2138" s="106"/>
      <c r="M2138" s="933"/>
      <c r="N2138" s="113"/>
      <c r="O2138" s="96"/>
      <c r="P2138" s="112"/>
    </row>
    <row r="2139" spans="1:16">
      <c r="A2139" s="957"/>
      <c r="B2139" s="107"/>
      <c r="C2139" s="927"/>
      <c r="D2139" s="94"/>
      <c r="E2139" s="96"/>
      <c r="F2139" s="93"/>
      <c r="G2139" s="107"/>
      <c r="H2139" s="930"/>
      <c r="I2139" s="94"/>
      <c r="J2139" s="96"/>
      <c r="K2139" s="97"/>
      <c r="L2139" s="107"/>
      <c r="M2139" s="933"/>
      <c r="N2139" s="113"/>
      <c r="O2139" s="114"/>
      <c r="P2139" s="97"/>
    </row>
    <row r="2140" spans="1:16">
      <c r="A2140" s="957"/>
      <c r="B2140" s="109"/>
      <c r="C2140" s="927"/>
      <c r="D2140" s="94"/>
      <c r="E2140" s="96"/>
      <c r="F2140" s="93"/>
      <c r="G2140" s="109"/>
      <c r="H2140" s="930"/>
      <c r="I2140" s="113"/>
      <c r="J2140" s="114"/>
      <c r="K2140" s="97"/>
      <c r="L2140" s="109"/>
      <c r="M2140" s="933"/>
      <c r="N2140" s="113"/>
      <c r="O2140" s="114"/>
      <c r="P2140" s="104"/>
    </row>
    <row r="2141" spans="1:16">
      <c r="A2141" s="957"/>
      <c r="B2141" s="110"/>
      <c r="C2141" s="927"/>
      <c r="D2141" s="94"/>
      <c r="E2141" s="96"/>
      <c r="F2141" s="93"/>
      <c r="G2141" s="110"/>
      <c r="H2141" s="930"/>
      <c r="I2141" s="113"/>
      <c r="J2141" s="114"/>
      <c r="K2141" s="104"/>
      <c r="L2141" s="110"/>
      <c r="M2141" s="933"/>
      <c r="N2141" s="111"/>
      <c r="O2141" s="96"/>
      <c r="P2141" s="97"/>
    </row>
    <row r="2142" spans="1:16">
      <c r="A2142" s="957"/>
      <c r="B2142" s="109"/>
      <c r="C2142" s="927"/>
      <c r="D2142" s="111"/>
      <c r="E2142" s="96"/>
      <c r="F2142" s="97"/>
      <c r="G2142" s="109"/>
      <c r="H2142" s="930"/>
      <c r="I2142" s="111"/>
      <c r="J2142" s="96"/>
      <c r="K2142" s="112"/>
      <c r="L2142" s="109"/>
      <c r="M2142" s="933"/>
      <c r="N2142" s="94"/>
      <c r="O2142" s="96"/>
      <c r="P2142" s="112"/>
    </row>
    <row r="2143" spans="1:16">
      <c r="A2143" s="957"/>
      <c r="B2143" s="110"/>
      <c r="C2143" s="927"/>
      <c r="D2143" s="94"/>
      <c r="E2143" s="96"/>
      <c r="F2143" s="108"/>
      <c r="G2143" s="110"/>
      <c r="H2143" s="930"/>
      <c r="I2143" s="94"/>
      <c r="J2143" s="96"/>
      <c r="K2143" s="97"/>
      <c r="L2143" s="110"/>
      <c r="M2143" s="933"/>
      <c r="N2143" s="113"/>
      <c r="O2143" s="114"/>
      <c r="P2143" s="97"/>
    </row>
    <row r="2144" spans="1:16">
      <c r="A2144" s="957"/>
      <c r="B2144" s="109"/>
      <c r="C2144" s="927"/>
      <c r="D2144" s="94"/>
      <c r="E2144" s="96"/>
      <c r="F2144" s="97"/>
      <c r="G2144" s="109"/>
      <c r="H2144" s="930"/>
      <c r="I2144" s="113"/>
      <c r="J2144" s="114"/>
      <c r="K2144" s="97"/>
      <c r="L2144" s="109"/>
      <c r="M2144" s="933"/>
      <c r="N2144" s="113"/>
      <c r="O2144" s="114"/>
      <c r="P2144" s="97"/>
    </row>
    <row r="2145" spans="1:16" ht="17.25" thickBot="1">
      <c r="A2145" s="957"/>
      <c r="B2145" s="110"/>
      <c r="C2145" s="940"/>
      <c r="D2145" s="115"/>
      <c r="E2145" s="116"/>
      <c r="F2145" s="117"/>
      <c r="G2145" s="110"/>
      <c r="H2145" s="930"/>
      <c r="I2145" s="115"/>
      <c r="J2145" s="116"/>
      <c r="K2145" s="117"/>
      <c r="L2145" s="110"/>
      <c r="M2145" s="933"/>
      <c r="N2145" s="115"/>
      <c r="O2145" s="116"/>
      <c r="P2145" s="117"/>
    </row>
    <row r="2146" spans="1:16">
      <c r="A2146" s="944" t="str">
        <f>TEXT(A2100,"AAAA")</f>
        <v>星期日</v>
      </c>
      <c r="B2146" s="109"/>
      <c r="C2146" s="926" t="s">
        <v>665</v>
      </c>
      <c r="D2146" s="118"/>
      <c r="E2146" s="119"/>
      <c r="F2146" s="97"/>
      <c r="G2146" s="109"/>
      <c r="H2146" s="929" t="s">
        <v>130</v>
      </c>
      <c r="I2146" s="118"/>
      <c r="J2146" s="119"/>
      <c r="K2146" s="97"/>
      <c r="L2146" s="109"/>
      <c r="M2146" s="932" t="s">
        <v>130</v>
      </c>
      <c r="N2146" s="118"/>
      <c r="O2146" s="119"/>
      <c r="P2146" s="97"/>
    </row>
    <row r="2147" spans="1:16">
      <c r="A2147" s="944"/>
      <c r="B2147" s="110"/>
      <c r="C2147" s="927"/>
      <c r="D2147" s="120"/>
      <c r="E2147" s="96"/>
      <c r="F2147" s="97"/>
      <c r="G2147" s="110"/>
      <c r="H2147" s="930"/>
      <c r="I2147" s="94"/>
      <c r="J2147" s="96"/>
      <c r="K2147" s="97"/>
      <c r="L2147" s="110"/>
      <c r="M2147" s="933"/>
      <c r="N2147" s="94"/>
      <c r="O2147" s="96"/>
      <c r="P2147" s="97"/>
    </row>
    <row r="2148" spans="1:16">
      <c r="A2148" s="944"/>
      <c r="B2148" s="109"/>
      <c r="C2148" s="927"/>
      <c r="D2148" s="120"/>
      <c r="E2148" s="96"/>
      <c r="F2148" s="97"/>
      <c r="G2148" s="109"/>
      <c r="H2148" s="930"/>
      <c r="I2148" s="94"/>
      <c r="J2148" s="96"/>
      <c r="K2148" s="97"/>
      <c r="L2148" s="109"/>
      <c r="M2148" s="933"/>
      <c r="N2148" s="94"/>
      <c r="O2148" s="96"/>
      <c r="P2148" s="97"/>
    </row>
    <row r="2149" spans="1:16">
      <c r="A2149" s="944"/>
      <c r="B2149" s="110"/>
      <c r="C2149" s="927"/>
      <c r="D2149" s="120"/>
      <c r="E2149" s="96"/>
      <c r="F2149" s="97"/>
      <c r="G2149" s="110"/>
      <c r="H2149" s="930"/>
      <c r="I2149" s="94"/>
      <c r="J2149" s="96"/>
      <c r="K2149" s="97"/>
      <c r="L2149" s="110"/>
      <c r="M2149" s="933"/>
      <c r="N2149" s="94"/>
      <c r="O2149" s="96"/>
      <c r="P2149" s="97"/>
    </row>
    <row r="2150" spans="1:16">
      <c r="A2150" s="944"/>
      <c r="B2150" s="109"/>
      <c r="C2150" s="927"/>
      <c r="D2150" s="120"/>
      <c r="E2150" s="96"/>
      <c r="F2150" s="97"/>
      <c r="G2150" s="109"/>
      <c r="H2150" s="930"/>
      <c r="I2150" s="94"/>
      <c r="J2150" s="96"/>
      <c r="K2150" s="97"/>
      <c r="L2150" s="109"/>
      <c r="M2150" s="933"/>
      <c r="N2150" s="94"/>
      <c r="O2150" s="96"/>
      <c r="P2150" s="97"/>
    </row>
    <row r="2151" spans="1:16">
      <c r="A2151" s="944"/>
      <c r="B2151" s="110"/>
      <c r="C2151" s="927"/>
      <c r="D2151" s="120"/>
      <c r="E2151" s="96"/>
      <c r="F2151" s="97"/>
      <c r="G2151" s="110"/>
      <c r="H2151" s="930"/>
      <c r="I2151" s="94"/>
      <c r="J2151" s="96"/>
      <c r="K2151" s="97"/>
      <c r="L2151" s="110"/>
      <c r="M2151" s="933"/>
      <c r="N2151" s="94"/>
      <c r="O2151" s="96"/>
      <c r="P2151" s="97"/>
    </row>
    <row r="2152" spans="1:16">
      <c r="A2152" s="944"/>
      <c r="B2152" s="109"/>
      <c r="C2152" s="927"/>
      <c r="D2152" s="120"/>
      <c r="E2152" s="96"/>
      <c r="F2152" s="97"/>
      <c r="G2152" s="109"/>
      <c r="H2152" s="930"/>
      <c r="I2152" s="94"/>
      <c r="J2152" s="96"/>
      <c r="K2152" s="97"/>
      <c r="L2152" s="109"/>
      <c r="M2152" s="933"/>
      <c r="N2152" s="94"/>
      <c r="O2152" s="96"/>
      <c r="P2152" s="97"/>
    </row>
    <row r="2153" spans="1:16">
      <c r="A2153" s="944"/>
      <c r="B2153" s="110"/>
      <c r="C2153" s="927"/>
      <c r="D2153" s="94"/>
      <c r="E2153" s="96"/>
      <c r="F2153" s="97"/>
      <c r="G2153" s="110"/>
      <c r="H2153" s="930"/>
      <c r="I2153" s="94"/>
      <c r="J2153" s="96"/>
      <c r="K2153" s="97"/>
      <c r="L2153" s="110"/>
      <c r="M2153" s="933"/>
      <c r="N2153" s="94"/>
      <c r="O2153" s="96"/>
      <c r="P2153" s="97"/>
    </row>
    <row r="2154" spans="1:16">
      <c r="A2154" s="944"/>
      <c r="B2154" s="107"/>
      <c r="C2154" s="927"/>
      <c r="D2154" s="113"/>
      <c r="E2154" s="114"/>
      <c r="F2154" s="104"/>
      <c r="G2154" s="107"/>
      <c r="H2154" s="930"/>
      <c r="I2154" s="113"/>
      <c r="J2154" s="114"/>
      <c r="K2154" s="97"/>
      <c r="L2154" s="107"/>
      <c r="M2154" s="933"/>
      <c r="N2154" s="113"/>
      <c r="O2154" s="114"/>
      <c r="P2154" s="97"/>
    </row>
    <row r="2155" spans="1:16" ht="17.25" thickBot="1">
      <c r="A2155" s="944"/>
      <c r="B2155" s="107"/>
      <c r="C2155" s="940"/>
      <c r="D2155" s="122" t="s">
        <v>132</v>
      </c>
      <c r="E2155" s="123" t="s">
        <v>133</v>
      </c>
      <c r="F2155" s="124"/>
      <c r="G2155" s="107"/>
      <c r="H2155" s="941"/>
      <c r="I2155" s="122" t="s">
        <v>132</v>
      </c>
      <c r="J2155" s="123" t="s">
        <v>133</v>
      </c>
      <c r="K2155" s="97"/>
      <c r="L2155" s="107"/>
      <c r="M2155" s="939"/>
      <c r="N2155" s="122" t="s">
        <v>132</v>
      </c>
      <c r="O2155" s="123" t="s">
        <v>133</v>
      </c>
      <c r="P2155" s="97"/>
    </row>
    <row r="2156" spans="1:16">
      <c r="A2156" s="105"/>
      <c r="B2156" s="109"/>
      <c r="C2156" s="926" t="s">
        <v>666</v>
      </c>
      <c r="D2156" s="118"/>
      <c r="E2156" s="119"/>
      <c r="F2156" s="125"/>
      <c r="G2156" s="109"/>
      <c r="H2156" s="929" t="s">
        <v>134</v>
      </c>
      <c r="I2156" s="118"/>
      <c r="J2156" s="119"/>
      <c r="K2156" s="125"/>
      <c r="L2156" s="109"/>
      <c r="M2156" s="932" t="s">
        <v>134</v>
      </c>
      <c r="N2156" s="118"/>
      <c r="O2156" s="119"/>
      <c r="P2156" s="125"/>
    </row>
    <row r="2157" spans="1:16">
      <c r="A2157" s="105"/>
      <c r="B2157" s="110"/>
      <c r="C2157" s="927"/>
      <c r="D2157" s="94"/>
      <c r="E2157" s="96"/>
      <c r="F2157" s="97"/>
      <c r="G2157" s="110"/>
      <c r="H2157" s="930"/>
      <c r="I2157" s="94"/>
      <c r="J2157" s="96"/>
      <c r="K2157" s="97"/>
      <c r="L2157" s="110"/>
      <c r="M2157" s="933"/>
      <c r="N2157" s="94"/>
      <c r="O2157" s="96"/>
      <c r="P2157" s="97"/>
    </row>
    <row r="2158" spans="1:16">
      <c r="A2158" s="105"/>
      <c r="B2158" s="126"/>
      <c r="C2158" s="927"/>
      <c r="D2158" s="94"/>
      <c r="E2158" s="96"/>
      <c r="F2158" s="97"/>
      <c r="G2158" s="126"/>
      <c r="H2158" s="930"/>
      <c r="I2158" s="94"/>
      <c r="J2158" s="96"/>
      <c r="K2158" s="97"/>
      <c r="L2158" s="126"/>
      <c r="M2158" s="933"/>
      <c r="N2158" s="94"/>
      <c r="O2158" s="96"/>
      <c r="P2158" s="128"/>
    </row>
    <row r="2159" spans="1:16">
      <c r="A2159" s="105"/>
      <c r="B2159" s="107"/>
      <c r="C2159" s="927"/>
      <c r="D2159" s="94"/>
      <c r="E2159" s="96"/>
      <c r="F2159" s="97"/>
      <c r="G2159" s="107"/>
      <c r="H2159" s="930"/>
      <c r="I2159" s="94"/>
      <c r="J2159" s="96"/>
      <c r="K2159" s="97"/>
      <c r="L2159" s="107"/>
      <c r="M2159" s="933"/>
      <c r="N2159" s="94"/>
      <c r="O2159" s="96"/>
      <c r="P2159" s="216"/>
    </row>
    <row r="2160" spans="1:16">
      <c r="A2160" s="105"/>
      <c r="B2160" s="109"/>
      <c r="C2160" s="927"/>
      <c r="D2160" s="94"/>
      <c r="E2160" s="96"/>
      <c r="F2160" s="97"/>
      <c r="G2160" s="109"/>
      <c r="H2160" s="930"/>
      <c r="I2160" s="94"/>
      <c r="J2160" s="96"/>
      <c r="K2160" s="97"/>
      <c r="L2160" s="109"/>
      <c r="M2160" s="933"/>
      <c r="N2160" s="94"/>
      <c r="O2160" s="96"/>
      <c r="P2160" s="97"/>
    </row>
    <row r="2161" spans="1:16">
      <c r="A2161" s="105"/>
      <c r="B2161" s="110"/>
      <c r="C2161" s="927"/>
      <c r="D2161" s="94"/>
      <c r="E2161" s="96"/>
      <c r="F2161" s="127"/>
      <c r="G2161" s="110"/>
      <c r="H2161" s="930"/>
      <c r="I2161" s="94"/>
      <c r="J2161" s="96"/>
      <c r="K2161" s="127"/>
      <c r="L2161" s="110"/>
      <c r="M2161" s="933"/>
      <c r="N2161" s="94"/>
      <c r="O2161" s="96"/>
      <c r="P2161" s="127"/>
    </row>
    <row r="2162" spans="1:16">
      <c r="A2162" s="105"/>
      <c r="B2162" s="109"/>
      <c r="C2162" s="927"/>
      <c r="D2162" s="94"/>
      <c r="E2162" s="96"/>
      <c r="F2162" s="128"/>
      <c r="G2162" s="109"/>
      <c r="H2162" s="930"/>
      <c r="I2162" s="94"/>
      <c r="J2162" s="96"/>
      <c r="K2162" s="128"/>
      <c r="L2162" s="109"/>
      <c r="M2162" s="933"/>
      <c r="N2162" s="94"/>
      <c r="O2162" s="96"/>
      <c r="P2162" s="128"/>
    </row>
    <row r="2163" spans="1:16">
      <c r="A2163" s="105"/>
      <c r="B2163" s="110"/>
      <c r="C2163" s="927"/>
      <c r="D2163" s="217"/>
      <c r="E2163" s="114"/>
      <c r="F2163" s="216"/>
      <c r="G2163" s="110"/>
      <c r="H2163" s="930"/>
      <c r="I2163" s="113"/>
      <c r="J2163" s="114"/>
      <c r="K2163" s="216"/>
      <c r="L2163" s="110"/>
      <c r="M2163" s="933"/>
      <c r="N2163" s="113"/>
      <c r="O2163" s="114"/>
      <c r="P2163" s="216"/>
    </row>
    <row r="2164" spans="1:16">
      <c r="A2164" s="105"/>
      <c r="B2164" s="109"/>
      <c r="C2164" s="927"/>
      <c r="D2164" s="217"/>
      <c r="E2164" s="114"/>
      <c r="F2164" s="216"/>
      <c r="G2164" s="109"/>
      <c r="H2164" s="930"/>
      <c r="I2164" s="113"/>
      <c r="J2164" s="114"/>
      <c r="K2164" s="216"/>
      <c r="L2164" s="109"/>
      <c r="M2164" s="933"/>
      <c r="N2164" s="113"/>
      <c r="O2164" s="114"/>
      <c r="P2164" s="216"/>
    </row>
    <row r="2165" spans="1:16" ht="17.25" thickBot="1">
      <c r="A2165" s="105"/>
      <c r="B2165" s="110"/>
      <c r="C2165" s="940"/>
      <c r="D2165" s="129"/>
      <c r="E2165" s="130"/>
      <c r="F2165" s="104"/>
      <c r="G2165" s="110"/>
      <c r="H2165" s="941"/>
      <c r="I2165" s="113"/>
      <c r="J2165" s="130"/>
      <c r="K2165" s="104"/>
      <c r="L2165" s="110"/>
      <c r="M2165" s="939"/>
      <c r="N2165" s="113"/>
      <c r="O2165" s="131"/>
      <c r="P2165" s="127"/>
    </row>
    <row r="2166" spans="1:16">
      <c r="A2166" s="132"/>
      <c r="B2166" s="109"/>
      <c r="C2166" s="926" t="s">
        <v>667</v>
      </c>
      <c r="D2166" s="118" t="s">
        <v>136</v>
      </c>
      <c r="E2166" s="133" t="s">
        <v>137</v>
      </c>
      <c r="F2166" s="125"/>
      <c r="G2166" s="109"/>
      <c r="H2166" s="929" t="s">
        <v>135</v>
      </c>
      <c r="I2166" s="118" t="s">
        <v>136</v>
      </c>
      <c r="J2166" s="133" t="s">
        <v>137</v>
      </c>
      <c r="K2166" s="125"/>
      <c r="L2166" s="109"/>
      <c r="M2166" s="932" t="s">
        <v>135</v>
      </c>
      <c r="N2166" s="118" t="s">
        <v>136</v>
      </c>
      <c r="O2166" s="133" t="s">
        <v>137</v>
      </c>
      <c r="P2166" s="125"/>
    </row>
    <row r="2167" spans="1:16">
      <c r="A2167" s="132"/>
      <c r="B2167" s="110"/>
      <c r="C2167" s="927"/>
      <c r="D2167" s="94" t="s">
        <v>141</v>
      </c>
      <c r="E2167" s="96" t="s">
        <v>142</v>
      </c>
      <c r="F2167" s="134"/>
      <c r="G2167" s="110"/>
      <c r="H2167" s="930"/>
      <c r="I2167" s="94" t="s">
        <v>141</v>
      </c>
      <c r="J2167" s="96" t="s">
        <v>142</v>
      </c>
      <c r="K2167" s="134"/>
      <c r="L2167" s="110"/>
      <c r="M2167" s="933"/>
      <c r="N2167" s="94" t="s">
        <v>141</v>
      </c>
      <c r="O2167" s="96" t="s">
        <v>142</v>
      </c>
      <c r="P2167" s="134"/>
    </row>
    <row r="2168" spans="1:16">
      <c r="A2168" s="132"/>
      <c r="B2168" s="135"/>
      <c r="C2168" s="927"/>
      <c r="D2168" s="94" t="s">
        <v>145</v>
      </c>
      <c r="E2168" s="96" t="s">
        <v>146</v>
      </c>
      <c r="F2168" s="97"/>
      <c r="G2168" s="135"/>
      <c r="H2168" s="930"/>
      <c r="I2168" s="94" t="s">
        <v>145</v>
      </c>
      <c r="J2168" s="96" t="s">
        <v>146</v>
      </c>
      <c r="K2168" s="97"/>
      <c r="L2168" s="135"/>
      <c r="M2168" s="933"/>
      <c r="N2168" s="94" t="s">
        <v>145</v>
      </c>
      <c r="O2168" s="96" t="s">
        <v>146</v>
      </c>
      <c r="P2168" s="97"/>
    </row>
    <row r="2169" spans="1:16">
      <c r="A2169" s="132"/>
      <c r="B2169" s="110"/>
      <c r="C2169" s="927"/>
      <c r="D2169" s="94" t="s">
        <v>147</v>
      </c>
      <c r="E2169" s="96" t="s">
        <v>148</v>
      </c>
      <c r="F2169" s="104"/>
      <c r="G2169" s="110"/>
      <c r="H2169" s="930"/>
      <c r="I2169" s="94" t="s">
        <v>147</v>
      </c>
      <c r="J2169" s="96" t="s">
        <v>148</v>
      </c>
      <c r="K2169" s="104"/>
      <c r="L2169" s="110"/>
      <c r="M2169" s="933"/>
      <c r="N2169" s="94" t="s">
        <v>147</v>
      </c>
      <c r="O2169" s="96" t="s">
        <v>148</v>
      </c>
      <c r="P2169" s="104"/>
    </row>
    <row r="2170" spans="1:16">
      <c r="A2170" s="132"/>
      <c r="B2170" s="135"/>
      <c r="C2170" s="927"/>
      <c r="D2170" s="94"/>
      <c r="E2170" s="114"/>
      <c r="F2170" s="136"/>
      <c r="G2170" s="135"/>
      <c r="H2170" s="930"/>
      <c r="I2170" s="94"/>
      <c r="J2170" s="114"/>
      <c r="K2170" s="136"/>
      <c r="L2170" s="135"/>
      <c r="M2170" s="933"/>
      <c r="N2170" s="94"/>
      <c r="O2170" s="114"/>
      <c r="P2170" s="136"/>
    </row>
    <row r="2171" spans="1:16">
      <c r="A2171" s="132"/>
      <c r="B2171" s="110"/>
      <c r="C2171" s="927"/>
      <c r="D2171" s="94"/>
      <c r="E2171" s="96"/>
      <c r="F2171" s="97"/>
      <c r="G2171" s="110"/>
      <c r="H2171" s="930"/>
      <c r="I2171" s="94"/>
      <c r="J2171" s="96"/>
      <c r="K2171" s="97"/>
      <c r="L2171" s="110"/>
      <c r="M2171" s="933"/>
      <c r="N2171" s="94"/>
      <c r="O2171" s="96"/>
      <c r="P2171" s="97"/>
    </row>
    <row r="2172" spans="1:16">
      <c r="A2172" s="132"/>
      <c r="B2172" s="135"/>
      <c r="C2172" s="927"/>
      <c r="D2172" s="94"/>
      <c r="E2172" s="114"/>
      <c r="F2172" s="136"/>
      <c r="G2172" s="135"/>
      <c r="H2172" s="930"/>
      <c r="I2172" s="94"/>
      <c r="J2172" s="114"/>
      <c r="K2172" s="136"/>
      <c r="L2172" s="135"/>
      <c r="M2172" s="933"/>
      <c r="N2172" s="94"/>
      <c r="O2172" s="114"/>
      <c r="P2172" s="136"/>
    </row>
    <row r="2173" spans="1:16">
      <c r="A2173" s="132"/>
      <c r="B2173" s="110"/>
      <c r="C2173" s="927"/>
      <c r="D2173" s="94"/>
      <c r="E2173" s="96"/>
      <c r="F2173" s="97"/>
      <c r="G2173" s="110"/>
      <c r="H2173" s="930"/>
      <c r="I2173" s="94"/>
      <c r="J2173" s="96"/>
      <c r="K2173" s="97"/>
      <c r="L2173" s="110"/>
      <c r="M2173" s="933"/>
      <c r="N2173" s="94"/>
      <c r="O2173" s="96"/>
      <c r="P2173" s="97"/>
    </row>
    <row r="2174" spans="1:16">
      <c r="A2174" s="132"/>
      <c r="B2174" s="135"/>
      <c r="C2174" s="927"/>
      <c r="D2174" s="94"/>
      <c r="E2174" s="96"/>
      <c r="F2174" s="97"/>
      <c r="G2174" s="135"/>
      <c r="H2174" s="930"/>
      <c r="I2174" s="94"/>
      <c r="J2174" s="96"/>
      <c r="K2174" s="97"/>
      <c r="L2174" s="135"/>
      <c r="M2174" s="933"/>
      <c r="N2174" s="94"/>
      <c r="O2174" s="96"/>
      <c r="P2174" s="97"/>
    </row>
    <row r="2175" spans="1:16" ht="17.25" thickBot="1">
      <c r="A2175" s="132"/>
      <c r="B2175" s="110"/>
      <c r="C2175" s="940"/>
      <c r="D2175" s="115"/>
      <c r="E2175" s="116"/>
      <c r="F2175" s="117"/>
      <c r="G2175" s="110"/>
      <c r="H2175" s="941"/>
      <c r="I2175" s="115"/>
      <c r="J2175" s="130"/>
      <c r="K2175" s="104"/>
      <c r="L2175" s="110"/>
      <c r="M2175" s="939"/>
      <c r="N2175" s="115"/>
      <c r="O2175" s="130"/>
      <c r="P2175" s="104"/>
    </row>
    <row r="2176" spans="1:16">
      <c r="A2176" s="132"/>
      <c r="B2176" s="135"/>
      <c r="C2176" s="926" t="s">
        <v>668</v>
      </c>
      <c r="D2176" s="137" t="s">
        <v>150</v>
      </c>
      <c r="E2176" s="138"/>
      <c r="F2176" s="139" t="s">
        <v>151</v>
      </c>
      <c r="G2176" s="135"/>
      <c r="H2176" s="929" t="s">
        <v>149</v>
      </c>
      <c r="I2176" s="137" t="s">
        <v>150</v>
      </c>
      <c r="J2176" s="138"/>
      <c r="K2176" s="139" t="s">
        <v>151</v>
      </c>
      <c r="L2176" s="135"/>
      <c r="M2176" s="932" t="s">
        <v>149</v>
      </c>
      <c r="N2176" s="137" t="s">
        <v>150</v>
      </c>
      <c r="O2176" s="138"/>
      <c r="P2176" s="139" t="s">
        <v>151</v>
      </c>
    </row>
    <row r="2177" spans="1:16">
      <c r="A2177" s="132"/>
      <c r="B2177" s="110"/>
      <c r="C2177" s="927"/>
      <c r="D2177" s="120"/>
      <c r="E2177" s="121"/>
      <c r="F2177" s="140"/>
      <c r="G2177" s="110"/>
      <c r="H2177" s="930"/>
      <c r="I2177" s="94"/>
      <c r="J2177" s="96"/>
      <c r="K2177" s="97"/>
      <c r="L2177" s="110"/>
      <c r="M2177" s="933"/>
      <c r="N2177" s="94"/>
      <c r="O2177" s="96"/>
      <c r="P2177" s="97"/>
    </row>
    <row r="2178" spans="1:16">
      <c r="A2178" s="132"/>
      <c r="B2178" s="135"/>
      <c r="C2178" s="927"/>
      <c r="D2178" s="94"/>
      <c r="E2178" s="96"/>
      <c r="F2178" s="97"/>
      <c r="G2178" s="135"/>
      <c r="H2178" s="930"/>
      <c r="I2178" s="94"/>
      <c r="J2178" s="96"/>
      <c r="K2178" s="97"/>
      <c r="L2178" s="135"/>
      <c r="M2178" s="933"/>
      <c r="N2178" s="94"/>
      <c r="O2178" s="96"/>
      <c r="P2178" s="97"/>
    </row>
    <row r="2179" spans="1:16">
      <c r="A2179" s="132"/>
      <c r="B2179" s="110"/>
      <c r="C2179" s="927"/>
      <c r="D2179" s="113"/>
      <c r="E2179" s="114"/>
      <c r="F2179" s="104"/>
      <c r="G2179" s="110"/>
      <c r="H2179" s="930"/>
      <c r="I2179" s="113"/>
      <c r="J2179" s="114"/>
      <c r="K2179" s="104"/>
      <c r="L2179" s="110"/>
      <c r="M2179" s="933"/>
      <c r="N2179" s="113"/>
      <c r="O2179" s="114"/>
      <c r="P2179" s="104"/>
    </row>
    <row r="2180" spans="1:16">
      <c r="A2180" s="935"/>
      <c r="B2180" s="135"/>
      <c r="C2180" s="927"/>
      <c r="D2180" s="94"/>
      <c r="E2180" s="96"/>
      <c r="F2180" s="97"/>
      <c r="G2180" s="135"/>
      <c r="H2180" s="930"/>
      <c r="I2180" s="94"/>
      <c r="J2180" s="96"/>
      <c r="K2180" s="97"/>
      <c r="L2180" s="135"/>
      <c r="M2180" s="933"/>
      <c r="N2180" s="94"/>
      <c r="O2180" s="96"/>
      <c r="P2180" s="97"/>
    </row>
    <row r="2181" spans="1:16">
      <c r="A2181" s="935"/>
      <c r="B2181" s="110"/>
      <c r="C2181" s="927"/>
      <c r="D2181" s="94"/>
      <c r="E2181" s="96"/>
      <c r="F2181" s="97"/>
      <c r="G2181" s="110"/>
      <c r="H2181" s="930"/>
      <c r="I2181" s="94"/>
      <c r="J2181" s="96"/>
      <c r="K2181" s="97"/>
      <c r="L2181" s="110"/>
      <c r="M2181" s="933"/>
      <c r="N2181" s="94"/>
      <c r="O2181" s="96"/>
      <c r="P2181" s="97"/>
    </row>
    <row r="2182" spans="1:16">
      <c r="A2182" s="935"/>
      <c r="B2182" s="135"/>
      <c r="C2182" s="927"/>
      <c r="D2182" s="113"/>
      <c r="E2182" s="114"/>
      <c r="F2182" s="104"/>
      <c r="G2182" s="135"/>
      <c r="H2182" s="930"/>
      <c r="I2182" s="113"/>
      <c r="J2182" s="114"/>
      <c r="K2182" s="104"/>
      <c r="L2182" s="135"/>
      <c r="M2182" s="933"/>
      <c r="N2182" s="113"/>
      <c r="O2182" s="114"/>
      <c r="P2182" s="104"/>
    </row>
    <row r="2183" spans="1:16" ht="17.25" thickBot="1">
      <c r="A2183" s="936"/>
      <c r="B2183" s="141"/>
      <c r="C2183" s="928"/>
      <c r="D2183" s="142"/>
      <c r="E2183" s="143"/>
      <c r="F2183" s="144"/>
      <c r="G2183" s="141"/>
      <c r="H2183" s="931"/>
      <c r="I2183" s="142"/>
      <c r="J2183" s="143"/>
      <c r="K2183" s="144"/>
      <c r="L2183" s="141"/>
      <c r="M2183" s="934"/>
      <c r="N2183" s="142"/>
      <c r="O2183" s="143"/>
      <c r="P2183" s="144"/>
    </row>
    <row r="2184" spans="1:16" s="146" customFormat="1" ht="27" customHeight="1" thickTop="1" thickBot="1">
      <c r="A2184" s="145"/>
      <c r="B2184" s="937" t="s">
        <v>152</v>
      </c>
      <c r="C2184" s="937"/>
      <c r="D2184" s="937"/>
      <c r="E2184" s="937"/>
      <c r="F2184" s="937"/>
      <c r="G2184" s="938" t="s">
        <v>153</v>
      </c>
      <c r="H2184" s="938"/>
      <c r="I2184" s="938"/>
      <c r="J2184" s="938"/>
      <c r="K2184" s="938"/>
      <c r="L2184" s="938"/>
      <c r="M2184" s="938"/>
      <c r="N2184" s="919" t="s">
        <v>154</v>
      </c>
      <c r="O2184" s="919"/>
      <c r="P2184" s="919"/>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20">
        <f>A2100</f>
        <v>46194</v>
      </c>
      <c r="B2186" s="923" t="s">
        <v>669</v>
      </c>
      <c r="C2186" s="160" t="s">
        <v>850</v>
      </c>
      <c r="D2186" s="161" t="s">
        <v>977</v>
      </c>
      <c r="E2186" s="162" t="s">
        <v>137</v>
      </c>
      <c r="F2186" s="163" t="s">
        <v>1691</v>
      </c>
      <c r="G2186" s="164" t="s">
        <v>1550</v>
      </c>
      <c r="H2186" s="165" t="s">
        <v>4432</v>
      </c>
      <c r="I2186" s="166" t="s">
        <v>1893</v>
      </c>
      <c r="J2186" s="166" t="s">
        <v>4433</v>
      </c>
      <c r="K2186" s="167" t="s">
        <v>4434</v>
      </c>
      <c r="L2186" s="168"/>
      <c r="M2186" s="169"/>
      <c r="N2186" s="170"/>
      <c r="O2186" s="166"/>
      <c r="P2186" s="171"/>
    </row>
    <row r="2187" spans="1:16" s="172" customFormat="1">
      <c r="A2187" s="921"/>
      <c r="B2187" s="924"/>
      <c r="C2187" s="173" t="s">
        <v>4415</v>
      </c>
      <c r="D2187" s="174" t="s">
        <v>3264</v>
      </c>
      <c r="E2187" s="175" t="s">
        <v>4416</v>
      </c>
      <c r="F2187" s="176" t="s">
        <v>4417</v>
      </c>
      <c r="G2187" s="173"/>
      <c r="H2187" s="177"/>
      <c r="I2187" s="175"/>
      <c r="J2187" s="175"/>
      <c r="K2187" s="178"/>
      <c r="L2187" s="179"/>
      <c r="M2187" s="180"/>
      <c r="N2187" s="181"/>
      <c r="O2187" s="175"/>
      <c r="P2187" s="182"/>
    </row>
    <row r="2188" spans="1:16" s="172" customFormat="1">
      <c r="A2188" s="921"/>
      <c r="B2188" s="924"/>
      <c r="C2188" s="173"/>
      <c r="D2188" s="174"/>
      <c r="E2188" s="175"/>
      <c r="F2188" s="176"/>
      <c r="G2188" s="173"/>
      <c r="H2188" s="183"/>
      <c r="I2188" s="175"/>
      <c r="J2188" s="175"/>
      <c r="K2188" s="178"/>
      <c r="L2188" s="184"/>
      <c r="M2188" s="180"/>
      <c r="N2188" s="181"/>
      <c r="O2188" s="175"/>
      <c r="P2188" s="182"/>
    </row>
    <row r="2189" spans="1:16" s="172" customFormat="1">
      <c r="A2189" s="921"/>
      <c r="B2189" s="924"/>
      <c r="C2189" s="173"/>
      <c r="D2189" s="218"/>
      <c r="E2189" s="175"/>
      <c r="F2189" s="176"/>
      <c r="G2189" s="173"/>
      <c r="H2189" s="183"/>
      <c r="I2189" s="175"/>
      <c r="J2189" s="175"/>
      <c r="K2189" s="187"/>
      <c r="L2189" s="184"/>
      <c r="M2189" s="180"/>
      <c r="N2189" s="181"/>
      <c r="O2189" s="175"/>
      <c r="P2189" s="182"/>
    </row>
    <row r="2190" spans="1:16" s="172" customFormat="1">
      <c r="A2190" s="921"/>
      <c r="B2190" s="924"/>
      <c r="C2190" s="173"/>
      <c r="D2190" s="185"/>
      <c r="E2190" s="175"/>
      <c r="F2190" s="182"/>
      <c r="G2190" s="173"/>
      <c r="H2190" s="186"/>
      <c r="I2190" s="175"/>
      <c r="J2190" s="175"/>
      <c r="K2190" s="187"/>
      <c r="L2190" s="184"/>
      <c r="M2190" s="180"/>
      <c r="N2190" s="181"/>
      <c r="O2190" s="175"/>
      <c r="P2190" s="182"/>
    </row>
    <row r="2191" spans="1:16" s="172" customFormat="1">
      <c r="A2191" s="921"/>
      <c r="B2191" s="924"/>
      <c r="C2191" s="173"/>
      <c r="D2191" s="174"/>
      <c r="E2191" s="175"/>
      <c r="F2191" s="188"/>
      <c r="G2191" s="198"/>
      <c r="H2191" s="183"/>
      <c r="I2191" s="191"/>
      <c r="J2191" s="175"/>
      <c r="K2191" s="178"/>
      <c r="L2191" s="189"/>
      <c r="M2191" s="190"/>
      <c r="N2191" s="181"/>
      <c r="O2191" s="175"/>
      <c r="P2191" s="182"/>
    </row>
    <row r="2192" spans="1:16" s="172" customFormat="1">
      <c r="A2192" s="921"/>
      <c r="B2192" s="924"/>
      <c r="C2192" s="173"/>
      <c r="D2192" s="174"/>
      <c r="E2192" s="175"/>
      <c r="F2192" s="182"/>
      <c r="G2192" s="173"/>
      <c r="H2192" s="183"/>
      <c r="I2192" s="191"/>
      <c r="J2192" s="175"/>
      <c r="K2192" s="178"/>
      <c r="L2192" s="184"/>
      <c r="M2192" s="180"/>
      <c r="N2192" s="181"/>
      <c r="O2192" s="175"/>
      <c r="P2192" s="182"/>
    </row>
    <row r="2193" spans="1:16" s="172" customFormat="1">
      <c r="A2193" s="921"/>
      <c r="B2193" s="924"/>
      <c r="C2193" s="173"/>
      <c r="D2193" s="174"/>
      <c r="E2193" s="175"/>
      <c r="F2193" s="182"/>
      <c r="G2193" s="219"/>
      <c r="H2193" s="183"/>
      <c r="I2193" s="175"/>
      <c r="J2193" s="175"/>
      <c r="K2193" s="178"/>
      <c r="L2193" s="184"/>
      <c r="M2193" s="180"/>
      <c r="N2193" s="181"/>
      <c r="O2193" s="175"/>
      <c r="P2193" s="182"/>
    </row>
    <row r="2194" spans="1:16" s="172" customFormat="1">
      <c r="A2194" s="921"/>
      <c r="B2194" s="924"/>
      <c r="C2194" s="173"/>
      <c r="D2194" s="174"/>
      <c r="E2194" s="175"/>
      <c r="F2194" s="188"/>
      <c r="G2194" s="173"/>
      <c r="H2194" s="183"/>
      <c r="I2194" s="191"/>
      <c r="J2194" s="175"/>
      <c r="K2194" s="178"/>
      <c r="L2194" s="184"/>
      <c r="M2194" s="180"/>
      <c r="N2194" s="181"/>
      <c r="O2194" s="175"/>
      <c r="P2194" s="182"/>
    </row>
    <row r="2195" spans="1:16" s="172" customFormat="1">
      <c r="A2195" s="921"/>
      <c r="B2195" s="924"/>
      <c r="C2195" s="173"/>
      <c r="D2195" s="174"/>
      <c r="E2195" s="175"/>
      <c r="F2195" s="182"/>
      <c r="G2195" s="173"/>
      <c r="H2195" s="183"/>
      <c r="I2195" s="191"/>
      <c r="J2195" s="175"/>
      <c r="K2195" s="178"/>
      <c r="L2195" s="184"/>
      <c r="M2195" s="180"/>
      <c r="N2195" s="181"/>
      <c r="O2195" s="175"/>
      <c r="P2195" s="182"/>
    </row>
    <row r="2196" spans="1:16" s="172" customFormat="1">
      <c r="A2196" s="921"/>
      <c r="B2196" s="924"/>
      <c r="C2196" s="192"/>
      <c r="D2196" s="193"/>
      <c r="E2196" s="194"/>
      <c r="F2196" s="195"/>
      <c r="G2196" s="173"/>
      <c r="H2196" s="177"/>
      <c r="I2196" s="175"/>
      <c r="J2196" s="175"/>
      <c r="K2196" s="178"/>
      <c r="L2196" s="184"/>
      <c r="M2196" s="180"/>
      <c r="N2196" s="196"/>
      <c r="O2196" s="194"/>
      <c r="P2196" s="195"/>
    </row>
    <row r="2197" spans="1:16" s="172" customFormat="1">
      <c r="A2197" s="921"/>
      <c r="B2197" s="924"/>
      <c r="C2197" s="192"/>
      <c r="D2197" s="193"/>
      <c r="E2197" s="194"/>
      <c r="F2197" s="195"/>
      <c r="G2197" s="198"/>
      <c r="H2197" s="183"/>
      <c r="I2197" s="191"/>
      <c r="J2197" s="175"/>
      <c r="K2197" s="178"/>
      <c r="L2197" s="184"/>
      <c r="M2197" s="180"/>
      <c r="N2197" s="196"/>
      <c r="O2197" s="194"/>
      <c r="P2197" s="195"/>
    </row>
    <row r="2198" spans="1:16" s="172" customFormat="1">
      <c r="A2198" s="921"/>
      <c r="B2198" s="924"/>
      <c r="C2198" s="192"/>
      <c r="D2198" s="193"/>
      <c r="E2198" s="194"/>
      <c r="F2198" s="195"/>
      <c r="G2198" s="173"/>
      <c r="H2198" s="199"/>
      <c r="I2198" s="191"/>
      <c r="J2198" s="200"/>
      <c r="K2198" s="197"/>
      <c r="L2198" s="184"/>
      <c r="M2198" s="180"/>
      <c r="N2198" s="196"/>
      <c r="O2198" s="194"/>
      <c r="P2198" s="195"/>
    </row>
    <row r="2199" spans="1:16" s="172" customFormat="1">
      <c r="A2199" s="921"/>
      <c r="B2199" s="924"/>
      <c r="C2199" s="192"/>
      <c r="D2199" s="193"/>
      <c r="E2199" s="194"/>
      <c r="F2199" s="195"/>
      <c r="G2199" s="173"/>
      <c r="H2199" s="201"/>
      <c r="I2199" s="175"/>
      <c r="J2199" s="175"/>
      <c r="K2199" s="178"/>
      <c r="L2199" s="184"/>
      <c r="M2199" s="180"/>
      <c r="N2199" s="196"/>
      <c r="O2199" s="194"/>
      <c r="P2199" s="195"/>
    </row>
    <row r="2200" spans="1:16" s="172" customFormat="1">
      <c r="A2200" s="921"/>
      <c r="B2200" s="924"/>
      <c r="C2200" s="192"/>
      <c r="D2200" s="193"/>
      <c r="E2200" s="194"/>
      <c r="F2200" s="195"/>
      <c r="G2200" s="198"/>
      <c r="H2200" s="183"/>
      <c r="I2200" s="200"/>
      <c r="J2200" s="200"/>
      <c r="K2200" s="197"/>
      <c r="L2200" s="184"/>
      <c r="M2200" s="180"/>
      <c r="N2200" s="196"/>
      <c r="O2200" s="194"/>
      <c r="P2200" s="195"/>
    </row>
    <row r="2201" spans="1:16" s="172" customFormat="1">
      <c r="A2201" s="921"/>
      <c r="B2201" s="924"/>
      <c r="C2201" s="192"/>
      <c r="D2201" s="193"/>
      <c r="E2201" s="194"/>
      <c r="F2201" s="195"/>
      <c r="G2201" s="173"/>
      <c r="H2201" s="183"/>
      <c r="I2201" s="200"/>
      <c r="J2201" s="200"/>
      <c r="K2201" s="197"/>
      <c r="L2201" s="179"/>
      <c r="M2201" s="180"/>
      <c r="N2201" s="196"/>
      <c r="O2201" s="194"/>
      <c r="P2201" s="195"/>
    </row>
    <row r="2202" spans="1:16" s="172" customFormat="1">
      <c r="A2202" s="921"/>
      <c r="B2202" s="924"/>
      <c r="C2202" s="192"/>
      <c r="D2202" s="193"/>
      <c r="E2202" s="194"/>
      <c r="F2202" s="195"/>
      <c r="G2202" s="192"/>
      <c r="H2202" s="201"/>
      <c r="I2202" s="202"/>
      <c r="J2202" s="202"/>
      <c r="K2202" s="203"/>
      <c r="L2202" s="204"/>
      <c r="M2202" s="190"/>
      <c r="N2202" s="196"/>
      <c r="O2202" s="194"/>
      <c r="P2202" s="195"/>
    </row>
    <row r="2203" spans="1:16" s="172" customFormat="1">
      <c r="A2203" s="921"/>
      <c r="B2203" s="924"/>
      <c r="C2203" s="192"/>
      <c r="D2203" s="193"/>
      <c r="E2203" s="194"/>
      <c r="F2203" s="195"/>
      <c r="G2203" s="192"/>
      <c r="H2203" s="201"/>
      <c r="I2203" s="202"/>
      <c r="J2203" s="202"/>
      <c r="K2203" s="203"/>
      <c r="L2203" s="204"/>
      <c r="M2203" s="190"/>
      <c r="N2203" s="196"/>
      <c r="O2203" s="194"/>
      <c r="P2203" s="195"/>
    </row>
    <row r="2204" spans="1:16" s="172" customFormat="1">
      <c r="A2204" s="921"/>
      <c r="B2204" s="924"/>
      <c r="C2204" s="192"/>
      <c r="D2204" s="193"/>
      <c r="E2204" s="194"/>
      <c r="F2204" s="195"/>
      <c r="G2204" s="192"/>
      <c r="H2204" s="201"/>
      <c r="I2204" s="202"/>
      <c r="J2204" s="202"/>
      <c r="K2204" s="203"/>
      <c r="L2204" s="204"/>
      <c r="M2204" s="190"/>
      <c r="N2204" s="196"/>
      <c r="O2204" s="194"/>
      <c r="P2204" s="195"/>
    </row>
    <row r="2205" spans="1:16" s="172" customFormat="1" ht="17.25" thickBot="1">
      <c r="A2205" s="922"/>
      <c r="B2205" s="925"/>
      <c r="C2205" s="205"/>
      <c r="D2205" s="206"/>
      <c r="E2205" s="207"/>
      <c r="F2205" s="208"/>
      <c r="G2205" s="209"/>
      <c r="H2205" s="210"/>
      <c r="I2205" s="211"/>
      <c r="J2205" s="211"/>
      <c r="K2205" s="212"/>
      <c r="L2205" s="213"/>
      <c r="M2205" s="214"/>
      <c r="N2205" s="215"/>
      <c r="O2205" s="207"/>
      <c r="P2205" s="208"/>
    </row>
    <row r="2206" spans="1:16" s="71" customFormat="1" ht="18" customHeight="1" thickTop="1" thickBot="1">
      <c r="A2206" s="956">
        <f>A2100+1</f>
        <v>46195</v>
      </c>
      <c r="B2206" s="90" t="s">
        <v>162</v>
      </c>
      <c r="C2206" s="926" t="s">
        <v>664</v>
      </c>
      <c r="D2206" s="91" t="s">
        <v>114</v>
      </c>
      <c r="E2206" s="92" t="s">
        <v>164</v>
      </c>
      <c r="F2206" s="93"/>
      <c r="G2206" s="90" t="s">
        <v>162</v>
      </c>
      <c r="H2206" s="930" t="s">
        <v>163</v>
      </c>
      <c r="I2206" s="91" t="s">
        <v>114</v>
      </c>
      <c r="J2206" s="92" t="s">
        <v>164</v>
      </c>
      <c r="K2206" s="93"/>
      <c r="L2206" s="90" t="s">
        <v>162</v>
      </c>
      <c r="M2206" s="933" t="s">
        <v>163</v>
      </c>
      <c r="N2206" s="91" t="s">
        <v>114</v>
      </c>
      <c r="O2206" s="92" t="s">
        <v>164</v>
      </c>
      <c r="P2206" s="93"/>
    </row>
    <row r="2207" spans="1:16" ht="18" customHeight="1">
      <c r="A2207" s="957"/>
      <c r="B2207" s="958"/>
      <c r="C2207" s="927"/>
      <c r="D2207" s="94" t="s">
        <v>116</v>
      </c>
      <c r="E2207" s="95" t="s">
        <v>142</v>
      </c>
      <c r="F2207" s="93"/>
      <c r="G2207" s="958"/>
      <c r="H2207" s="930"/>
      <c r="I2207" s="94" t="s">
        <v>116</v>
      </c>
      <c r="J2207" s="95" t="s">
        <v>142</v>
      </c>
      <c r="K2207" s="93"/>
      <c r="L2207" s="958"/>
      <c r="M2207" s="933"/>
      <c r="N2207" s="94" t="s">
        <v>116</v>
      </c>
      <c r="O2207" s="95" t="s">
        <v>142</v>
      </c>
      <c r="P2207" s="93"/>
    </row>
    <row r="2208" spans="1:16" ht="17.25" thickBot="1">
      <c r="A2208" s="957"/>
      <c r="B2208" s="959"/>
      <c r="C2208" s="927"/>
      <c r="D2208" s="94" t="s">
        <v>165</v>
      </c>
      <c r="E2208" s="96" t="s">
        <v>166</v>
      </c>
      <c r="F2208" s="98"/>
      <c r="G2208" s="959"/>
      <c r="H2208" s="930"/>
      <c r="I2208" s="94" t="s">
        <v>165</v>
      </c>
      <c r="J2208" s="96" t="s">
        <v>166</v>
      </c>
      <c r="K2208" s="98"/>
      <c r="L2208" s="959"/>
      <c r="M2208" s="933"/>
      <c r="N2208" s="94" t="s">
        <v>165</v>
      </c>
      <c r="O2208" s="96" t="s">
        <v>166</v>
      </c>
      <c r="P2208" s="98"/>
    </row>
    <row r="2209" spans="1:16" ht="17.25" thickBot="1">
      <c r="A2209" s="957"/>
      <c r="B2209" s="90" t="s">
        <v>167</v>
      </c>
      <c r="C2209" s="927"/>
      <c r="D2209" s="94"/>
      <c r="E2209" s="96"/>
      <c r="F2209" s="97"/>
      <c r="G2209" s="90" t="s">
        <v>167</v>
      </c>
      <c r="H2209" s="930"/>
      <c r="I2209" s="94" t="s">
        <v>120</v>
      </c>
      <c r="J2209" s="96" t="s">
        <v>148</v>
      </c>
      <c r="K2209" s="97"/>
      <c r="L2209" s="90" t="s">
        <v>167</v>
      </c>
      <c r="M2209" s="933"/>
      <c r="N2209" s="94" t="s">
        <v>120</v>
      </c>
      <c r="O2209" s="96" t="s">
        <v>148</v>
      </c>
      <c r="P2209" s="97"/>
    </row>
    <row r="2210" spans="1:16">
      <c r="A2210" s="957"/>
      <c r="B2210" s="955"/>
      <c r="C2210" s="927"/>
      <c r="D2210" s="94"/>
      <c r="E2210" s="96"/>
      <c r="F2210" s="97"/>
      <c r="G2210" s="955"/>
      <c r="H2210" s="930"/>
      <c r="I2210" s="94"/>
      <c r="J2210" s="96"/>
      <c r="K2210" s="97"/>
      <c r="L2210" s="955"/>
      <c r="M2210" s="933"/>
      <c r="N2210" s="94"/>
      <c r="O2210" s="96"/>
      <c r="P2210" s="97"/>
    </row>
    <row r="2211" spans="1:16">
      <c r="A2211" s="957"/>
      <c r="B2211" s="948"/>
      <c r="C2211" s="927"/>
      <c r="D2211" s="94"/>
      <c r="E2211" s="96"/>
      <c r="F2211" s="97"/>
      <c r="G2211" s="948"/>
      <c r="H2211" s="930"/>
      <c r="I2211" s="94"/>
      <c r="J2211" s="96"/>
      <c r="K2211" s="97"/>
      <c r="L2211" s="948"/>
      <c r="M2211" s="933"/>
      <c r="N2211" s="94"/>
      <c r="O2211" s="96"/>
      <c r="P2211" s="97"/>
    </row>
    <row r="2212" spans="1:16">
      <c r="A2212" s="957"/>
      <c r="B2212" s="947"/>
      <c r="C2212" s="927"/>
      <c r="D2212" s="94"/>
      <c r="E2212" s="96"/>
      <c r="F2212" s="93"/>
      <c r="G2212" s="947"/>
      <c r="H2212" s="930"/>
      <c r="I2212" s="94"/>
      <c r="J2212" s="96"/>
      <c r="K2212" s="93"/>
      <c r="L2212" s="947"/>
      <c r="M2212" s="933"/>
      <c r="N2212" s="94"/>
      <c r="O2212" s="96"/>
      <c r="P2212" s="93"/>
    </row>
    <row r="2213" spans="1:16">
      <c r="A2213" s="957"/>
      <c r="B2213" s="948"/>
      <c r="C2213" s="927"/>
      <c r="D2213" s="94"/>
      <c r="E2213" s="96"/>
      <c r="F2213" s="99"/>
      <c r="G2213" s="948"/>
      <c r="H2213" s="930"/>
      <c r="I2213" s="94"/>
      <c r="J2213" s="96"/>
      <c r="K2213" s="99"/>
      <c r="L2213" s="948"/>
      <c r="M2213" s="933"/>
      <c r="N2213" s="94"/>
      <c r="O2213" s="96"/>
      <c r="P2213" s="93"/>
    </row>
    <row r="2214" spans="1:16">
      <c r="A2214" s="957"/>
      <c r="B2214" s="947"/>
      <c r="C2214" s="927"/>
      <c r="D2214" s="94"/>
      <c r="E2214" s="96"/>
      <c r="F2214" s="102"/>
      <c r="G2214" s="947"/>
      <c r="H2214" s="930"/>
      <c r="I2214" s="94"/>
      <c r="J2214" s="96"/>
      <c r="K2214" s="102"/>
      <c r="L2214" s="947"/>
      <c r="M2214" s="933"/>
      <c r="N2214" s="94"/>
      <c r="O2214" s="96"/>
      <c r="P2214" s="99"/>
    </row>
    <row r="2215" spans="1:16" ht="17.25" thickBot="1">
      <c r="A2215" s="957"/>
      <c r="B2215" s="948"/>
      <c r="C2215" s="927"/>
      <c r="D2215" s="94"/>
      <c r="E2215" s="96"/>
      <c r="F2215" s="99"/>
      <c r="G2215" s="948"/>
      <c r="H2215" s="930"/>
      <c r="I2215" s="94"/>
      <c r="J2215" s="96"/>
      <c r="K2215" s="99"/>
      <c r="L2215" s="948"/>
      <c r="M2215" s="933"/>
      <c r="N2215" s="94"/>
      <c r="O2215" s="96"/>
      <c r="P2215" s="99"/>
    </row>
    <row r="2216" spans="1:16" ht="17.25" thickBot="1">
      <c r="A2216" s="957"/>
      <c r="B2216" s="100" t="s">
        <v>168</v>
      </c>
      <c r="C2216" s="927"/>
      <c r="D2216" s="94"/>
      <c r="E2216" s="96"/>
      <c r="F2216" s="99"/>
      <c r="G2216" s="100" t="s">
        <v>168</v>
      </c>
      <c r="H2216" s="930"/>
      <c r="I2216" s="94"/>
      <c r="J2216" s="96"/>
      <c r="K2216" s="99"/>
      <c r="L2216" s="100" t="s">
        <v>168</v>
      </c>
      <c r="M2216" s="933"/>
      <c r="N2216" s="94"/>
      <c r="O2216" s="96"/>
      <c r="P2216" s="99"/>
    </row>
    <row r="2217" spans="1:16">
      <c r="A2217" s="957"/>
      <c r="B2217" s="949"/>
      <c r="C2217" s="927"/>
      <c r="D2217" s="94"/>
      <c r="E2217" s="96"/>
      <c r="F2217" s="99"/>
      <c r="G2217" s="949"/>
      <c r="H2217" s="930"/>
      <c r="I2217" s="94"/>
      <c r="J2217" s="96"/>
      <c r="K2217" s="99"/>
      <c r="L2217" s="949"/>
      <c r="M2217" s="933"/>
      <c r="N2217" s="94"/>
      <c r="O2217" s="96"/>
      <c r="P2217" s="99"/>
    </row>
    <row r="2218" spans="1:16">
      <c r="A2218" s="957"/>
      <c r="B2218" s="950"/>
      <c r="C2218" s="927"/>
      <c r="D2218" s="94"/>
      <c r="E2218" s="96"/>
      <c r="F2218" s="99"/>
      <c r="G2218" s="950"/>
      <c r="H2218" s="930"/>
      <c r="I2218" s="94"/>
      <c r="J2218" s="96"/>
      <c r="K2218" s="99"/>
      <c r="L2218" s="950"/>
      <c r="M2218" s="933"/>
      <c r="N2218" s="94"/>
      <c r="O2218" s="96"/>
      <c r="P2218" s="97"/>
    </row>
    <row r="2219" spans="1:16" ht="17.25" thickBot="1">
      <c r="A2219" s="957"/>
      <c r="B2219" s="951"/>
      <c r="C2219" s="927"/>
      <c r="D2219" s="94"/>
      <c r="E2219" s="96"/>
      <c r="F2219" s="97"/>
      <c r="G2219" s="951"/>
      <c r="H2219" s="930"/>
      <c r="I2219" s="94"/>
      <c r="J2219" s="96"/>
      <c r="K2219" s="97"/>
      <c r="L2219" s="951"/>
      <c r="M2219" s="933"/>
      <c r="N2219" s="94"/>
      <c r="O2219" s="96"/>
      <c r="P2219" s="97"/>
    </row>
    <row r="2220" spans="1:16" ht="17.25" thickBot="1">
      <c r="A2220" s="957"/>
      <c r="B2220" s="100" t="s">
        <v>123</v>
      </c>
      <c r="C2220" s="927"/>
      <c r="D2220" s="94"/>
      <c r="E2220" s="96"/>
      <c r="F2220" s="97"/>
      <c r="G2220" s="100" t="s">
        <v>123</v>
      </c>
      <c r="H2220" s="930"/>
      <c r="I2220" s="94"/>
      <c r="J2220" s="96"/>
      <c r="K2220" s="97"/>
      <c r="L2220" s="100" t="s">
        <v>123</v>
      </c>
      <c r="M2220" s="933"/>
      <c r="N2220" s="94"/>
      <c r="O2220" s="96"/>
      <c r="P2220" s="97"/>
    </row>
    <row r="2221" spans="1:16">
      <c r="A2221" s="957"/>
      <c r="B2221" s="962"/>
      <c r="C2221" s="927"/>
      <c r="D2221" s="94"/>
      <c r="E2221" s="96"/>
      <c r="F2221" s="97"/>
      <c r="G2221" s="962"/>
      <c r="H2221" s="930"/>
      <c r="I2221" s="94"/>
      <c r="J2221" s="96"/>
      <c r="K2221" s="97"/>
      <c r="L2221" s="962"/>
      <c r="M2221" s="933"/>
      <c r="N2221" s="94"/>
      <c r="O2221" s="96"/>
      <c r="P2221" s="97"/>
    </row>
    <row r="2222" spans="1:16">
      <c r="A2222" s="957"/>
      <c r="B2222" s="963"/>
      <c r="C2222" s="927"/>
      <c r="D2222" s="94"/>
      <c r="E2222" s="96"/>
      <c r="F2222" s="97"/>
      <c r="G2222" s="963"/>
      <c r="H2222" s="930"/>
      <c r="I2222" s="94"/>
      <c r="J2222" s="96"/>
      <c r="K2222" s="97"/>
      <c r="L2222" s="963"/>
      <c r="M2222" s="933"/>
      <c r="N2222" s="94"/>
      <c r="O2222" s="96"/>
      <c r="P2222" s="97"/>
    </row>
    <row r="2223" spans="1:16" ht="17.25" thickBot="1">
      <c r="A2223" s="957"/>
      <c r="B2223" s="964"/>
      <c r="C2223" s="927"/>
      <c r="D2223" s="94"/>
      <c r="E2223" s="96"/>
      <c r="F2223" s="97"/>
      <c r="G2223" s="964"/>
      <c r="H2223" s="930"/>
      <c r="I2223" s="94"/>
      <c r="J2223" s="96"/>
      <c r="K2223" s="97"/>
      <c r="L2223" s="964"/>
      <c r="M2223" s="933"/>
      <c r="N2223" s="94"/>
      <c r="O2223" s="96"/>
      <c r="P2223" s="97"/>
    </row>
    <row r="2224" spans="1:16">
      <c r="A2224" s="957"/>
      <c r="B2224" s="945" t="s">
        <v>124</v>
      </c>
      <c r="C2224" s="927"/>
      <c r="D2224" s="94"/>
      <c r="E2224" s="96"/>
      <c r="F2224" s="97"/>
      <c r="G2224" s="945" t="s">
        <v>124</v>
      </c>
      <c r="H2224" s="930"/>
      <c r="I2224" s="94"/>
      <c r="J2224" s="96"/>
      <c r="K2224" s="97"/>
      <c r="L2224" s="945" t="s">
        <v>124</v>
      </c>
      <c r="M2224" s="933"/>
      <c r="N2224" s="94"/>
      <c r="O2224" s="96"/>
      <c r="P2224" s="97"/>
    </row>
    <row r="2225" spans="1:16" ht="17.25" thickBot="1">
      <c r="A2225" s="957"/>
      <c r="B2225" s="946"/>
      <c r="C2225" s="927"/>
      <c r="D2225" s="94"/>
      <c r="E2225" s="96"/>
      <c r="F2225" s="97"/>
      <c r="G2225" s="946"/>
      <c r="H2225" s="930"/>
      <c r="I2225" s="94"/>
      <c r="J2225" s="96"/>
      <c r="K2225" s="97"/>
      <c r="L2225" s="946"/>
      <c r="M2225" s="933"/>
      <c r="N2225" s="94"/>
      <c r="O2225" s="96"/>
      <c r="P2225" s="93"/>
    </row>
    <row r="2226" spans="1:16" ht="17.25" thickTop="1">
      <c r="A2226" s="957"/>
      <c r="B2226" s="960" t="s">
        <v>125</v>
      </c>
      <c r="C2226" s="927"/>
      <c r="D2226" s="94"/>
      <c r="E2226" s="96"/>
      <c r="F2226" s="93"/>
      <c r="G2226" s="960" t="s">
        <v>125</v>
      </c>
      <c r="H2226" s="930"/>
      <c r="I2226" s="94"/>
      <c r="J2226" s="96"/>
      <c r="K2226" s="93"/>
      <c r="L2226" s="960" t="s">
        <v>125</v>
      </c>
      <c r="M2226" s="933"/>
      <c r="N2226" s="94"/>
      <c r="O2226" s="96"/>
      <c r="P2226" s="97"/>
    </row>
    <row r="2227" spans="1:16" ht="17.25" thickBot="1">
      <c r="A2227" s="957"/>
      <c r="B2227" s="943"/>
      <c r="C2227" s="927"/>
      <c r="D2227" s="94"/>
      <c r="E2227" s="96"/>
      <c r="F2227" s="93"/>
      <c r="G2227" s="943"/>
      <c r="H2227" s="930"/>
      <c r="I2227" s="94"/>
      <c r="J2227" s="96"/>
      <c r="K2227" s="93"/>
      <c r="L2227" s="943"/>
      <c r="M2227" s="933"/>
      <c r="N2227" s="94"/>
      <c r="O2227" s="96"/>
      <c r="P2227" s="101"/>
    </row>
    <row r="2228" spans="1:16">
      <c r="A2228" s="957"/>
      <c r="B2228" s="953"/>
      <c r="C2228" s="927"/>
      <c r="D2228" s="94"/>
      <c r="E2228" s="96"/>
      <c r="F2228" s="97"/>
      <c r="G2228" s="953"/>
      <c r="H2228" s="930"/>
      <c r="I2228" s="94"/>
      <c r="J2228" s="96"/>
      <c r="K2228" s="97"/>
      <c r="L2228" s="953"/>
      <c r="M2228" s="933"/>
      <c r="N2228" s="94"/>
      <c r="O2228" s="96"/>
      <c r="P2228" s="103"/>
    </row>
    <row r="2229" spans="1:16" ht="17.25" thickBot="1">
      <c r="A2229" s="957"/>
      <c r="B2229" s="961"/>
      <c r="C2229" s="927"/>
      <c r="D2229" s="94"/>
      <c r="E2229" s="96"/>
      <c r="F2229" s="97"/>
      <c r="G2229" s="961"/>
      <c r="H2229" s="930"/>
      <c r="I2229" s="94"/>
      <c r="J2229" s="96"/>
      <c r="K2229" s="97"/>
      <c r="L2229" s="961"/>
      <c r="M2229" s="933"/>
      <c r="N2229" s="94"/>
      <c r="O2229" s="96"/>
      <c r="P2229" s="104"/>
    </row>
    <row r="2230" spans="1:16">
      <c r="A2230" s="957"/>
      <c r="B2230" s="942" t="s">
        <v>126</v>
      </c>
      <c r="C2230" s="927"/>
      <c r="D2230" s="94"/>
      <c r="E2230" s="96"/>
      <c r="F2230" s="93"/>
      <c r="G2230" s="942" t="s">
        <v>126</v>
      </c>
      <c r="H2230" s="930"/>
      <c r="I2230" s="94"/>
      <c r="J2230" s="96"/>
      <c r="K2230" s="93"/>
      <c r="L2230" s="942" t="s">
        <v>126</v>
      </c>
      <c r="M2230" s="933"/>
      <c r="N2230" s="94"/>
      <c r="O2230" s="96"/>
      <c r="P2230" s="99"/>
    </row>
    <row r="2231" spans="1:16" ht="17.25" thickBot="1">
      <c r="A2231" s="957"/>
      <c r="B2231" s="943"/>
      <c r="C2231" s="927"/>
      <c r="D2231" s="94"/>
      <c r="E2231" s="96"/>
      <c r="F2231" s="101"/>
      <c r="G2231" s="943"/>
      <c r="H2231" s="930"/>
      <c r="I2231" s="94"/>
      <c r="J2231" s="96"/>
      <c r="K2231" s="101"/>
      <c r="L2231" s="943"/>
      <c r="M2231" s="933"/>
      <c r="N2231" s="94"/>
      <c r="O2231" s="96"/>
      <c r="P2231" s="104"/>
    </row>
    <row r="2232" spans="1:16">
      <c r="A2232" s="957"/>
      <c r="B2232" s="953"/>
      <c r="C2232" s="927"/>
      <c r="D2232" s="94"/>
      <c r="E2232" s="96"/>
      <c r="F2232" s="102"/>
      <c r="G2232" s="953"/>
      <c r="H2232" s="930"/>
      <c r="I2232" s="94"/>
      <c r="J2232" s="96"/>
      <c r="K2232" s="103"/>
      <c r="L2232" s="953"/>
      <c r="M2232" s="933"/>
      <c r="N2232" s="94"/>
      <c r="O2232" s="96"/>
      <c r="P2232" s="93"/>
    </row>
    <row r="2233" spans="1:16" ht="17.25" thickBot="1">
      <c r="A2233" s="957"/>
      <c r="B2233" s="954"/>
      <c r="C2233" s="927"/>
      <c r="D2233" s="94"/>
      <c r="E2233" s="96"/>
      <c r="F2233" s="99"/>
      <c r="G2233" s="954"/>
      <c r="H2233" s="930"/>
      <c r="I2233" s="94"/>
      <c r="J2233" s="96"/>
      <c r="K2233" s="104"/>
      <c r="L2233" s="954"/>
      <c r="M2233" s="933"/>
      <c r="N2233" s="94"/>
      <c r="O2233" s="96"/>
      <c r="P2233" s="97"/>
    </row>
    <row r="2234" spans="1:16">
      <c r="A2234" s="957"/>
      <c r="B2234" s="952" t="s">
        <v>127</v>
      </c>
      <c r="C2234" s="927"/>
      <c r="D2234" s="94"/>
      <c r="E2234" s="96"/>
      <c r="F2234" s="103"/>
      <c r="G2234" s="952" t="s">
        <v>127</v>
      </c>
      <c r="H2234" s="930"/>
      <c r="I2234" s="94"/>
      <c r="J2234" s="96"/>
      <c r="K2234" s="104"/>
      <c r="L2234" s="952" t="s">
        <v>127</v>
      </c>
      <c r="M2234" s="933"/>
      <c r="N2234" s="94"/>
      <c r="O2234" s="114"/>
      <c r="P2234" s="97"/>
    </row>
    <row r="2235" spans="1:16" ht="17.25" thickBot="1">
      <c r="A2235" s="957"/>
      <c r="B2235" s="943"/>
      <c r="C2235" s="927"/>
      <c r="D2235" s="94"/>
      <c r="E2235" s="96"/>
      <c r="F2235" s="104"/>
      <c r="G2235" s="943"/>
      <c r="H2235" s="930"/>
      <c r="I2235" s="94"/>
      <c r="J2235" s="96"/>
      <c r="K2235" s="99"/>
      <c r="L2235" s="943"/>
      <c r="M2235" s="933"/>
      <c r="N2235" s="113"/>
      <c r="O2235" s="96"/>
      <c r="P2235" s="112"/>
    </row>
    <row r="2236" spans="1:16">
      <c r="A2236" s="957"/>
      <c r="B2236" s="953"/>
      <c r="C2236" s="927"/>
      <c r="D2236" s="94"/>
      <c r="E2236" s="96"/>
      <c r="F2236" s="104"/>
      <c r="G2236" s="953"/>
      <c r="H2236" s="930"/>
      <c r="I2236" s="94"/>
      <c r="J2236" s="96"/>
      <c r="K2236" s="104"/>
      <c r="L2236" s="953"/>
      <c r="M2236" s="933"/>
      <c r="N2236" s="113"/>
      <c r="O2236" s="114"/>
      <c r="P2236" s="97"/>
    </row>
    <row r="2237" spans="1:16" ht="17.25" thickBot="1">
      <c r="A2237" s="957"/>
      <c r="B2237" s="954"/>
      <c r="C2237" s="927"/>
      <c r="D2237" s="94"/>
      <c r="E2237" s="96"/>
      <c r="F2237" s="99"/>
      <c r="G2237" s="954"/>
      <c r="H2237" s="930"/>
      <c r="I2237" s="94"/>
      <c r="J2237" s="96"/>
      <c r="K2237" s="93"/>
      <c r="L2237" s="954"/>
      <c r="M2237" s="933"/>
      <c r="N2237" s="94"/>
      <c r="O2237" s="114"/>
      <c r="P2237" s="104"/>
    </row>
    <row r="2238" spans="1:16">
      <c r="A2238" s="957"/>
      <c r="B2238" s="952" t="s">
        <v>128</v>
      </c>
      <c r="C2238" s="927"/>
      <c r="D2238" s="94"/>
      <c r="E2238" s="96"/>
      <c r="F2238" s="104"/>
      <c r="G2238" s="952" t="s">
        <v>128</v>
      </c>
      <c r="H2238" s="930"/>
      <c r="I2238" s="94"/>
      <c r="J2238" s="96"/>
      <c r="K2238" s="97"/>
      <c r="L2238" s="952" t="s">
        <v>128</v>
      </c>
      <c r="M2238" s="933"/>
      <c r="N2238" s="94"/>
      <c r="O2238" s="96"/>
      <c r="P2238" s="97"/>
    </row>
    <row r="2239" spans="1:16" ht="17.25" thickBot="1">
      <c r="A2239" s="957"/>
      <c r="B2239" s="943"/>
      <c r="C2239" s="927"/>
      <c r="D2239" s="94"/>
      <c r="E2239" s="96"/>
      <c r="F2239" s="93"/>
      <c r="G2239" s="943"/>
      <c r="H2239" s="930"/>
      <c r="I2239" s="94"/>
      <c r="J2239" s="114"/>
      <c r="K2239" s="97"/>
      <c r="L2239" s="943"/>
      <c r="M2239" s="933"/>
      <c r="N2239" s="113"/>
      <c r="O2239" s="114"/>
      <c r="P2239" s="97"/>
    </row>
    <row r="2240" spans="1:16">
      <c r="A2240" s="957"/>
      <c r="B2240" s="953"/>
      <c r="C2240" s="927"/>
      <c r="D2240" s="94"/>
      <c r="E2240" s="96"/>
      <c r="F2240" s="97"/>
      <c r="G2240" s="953"/>
      <c r="H2240" s="930"/>
      <c r="I2240" s="94"/>
      <c r="J2240" s="96"/>
      <c r="K2240" s="97"/>
      <c r="L2240" s="953"/>
      <c r="M2240" s="933"/>
      <c r="N2240" s="113"/>
      <c r="O2240" s="114"/>
      <c r="P2240" s="97"/>
    </row>
    <row r="2241" spans="1:16" ht="17.25" thickBot="1">
      <c r="A2241" s="957"/>
      <c r="B2241" s="954"/>
      <c r="C2241" s="927"/>
      <c r="D2241" s="94"/>
      <c r="E2241" s="96"/>
      <c r="F2241" s="93"/>
      <c r="G2241" s="954"/>
      <c r="H2241" s="930"/>
      <c r="I2241" s="94"/>
      <c r="J2241" s="114"/>
      <c r="K2241" s="97"/>
      <c r="L2241" s="954"/>
      <c r="M2241" s="933"/>
      <c r="N2241" s="94"/>
      <c r="O2241" s="114"/>
      <c r="P2241" s="97"/>
    </row>
    <row r="2242" spans="1:16">
      <c r="A2242" s="957"/>
      <c r="B2242" s="942" t="s">
        <v>129</v>
      </c>
      <c r="C2242" s="927"/>
      <c r="D2242" s="94"/>
      <c r="E2242" s="96"/>
      <c r="F2242" s="93"/>
      <c r="G2242" s="942" t="s">
        <v>129</v>
      </c>
      <c r="H2242" s="930"/>
      <c r="I2242" s="94"/>
      <c r="J2242" s="114"/>
      <c r="K2242" s="97"/>
      <c r="L2242" s="942" t="s">
        <v>129</v>
      </c>
      <c r="M2242" s="933"/>
      <c r="N2242" s="113"/>
      <c r="O2242" s="114"/>
      <c r="P2242" s="97"/>
    </row>
    <row r="2243" spans="1:16" ht="17.25" thickBot="1">
      <c r="A2243" s="957"/>
      <c r="B2243" s="943"/>
      <c r="C2243" s="927"/>
      <c r="D2243" s="94"/>
      <c r="E2243" s="96"/>
      <c r="F2243" s="93"/>
      <c r="G2243" s="943"/>
      <c r="H2243" s="930"/>
      <c r="I2243" s="94"/>
      <c r="J2243" s="114"/>
      <c r="K2243" s="97"/>
      <c r="L2243" s="943"/>
      <c r="M2243" s="933"/>
      <c r="N2243" s="94"/>
      <c r="O2243" s="114"/>
      <c r="P2243" s="97"/>
    </row>
    <row r="2244" spans="1:16">
      <c r="A2244" s="957"/>
      <c r="B2244" s="106"/>
      <c r="C2244" s="927"/>
      <c r="D2244" s="94"/>
      <c r="E2244" s="96"/>
      <c r="F2244" s="97"/>
      <c r="G2244" s="106"/>
      <c r="H2244" s="930"/>
      <c r="I2244" s="94"/>
      <c r="J2244" s="96"/>
      <c r="K2244" s="112"/>
      <c r="L2244" s="106"/>
      <c r="M2244" s="933"/>
      <c r="N2244" s="113"/>
      <c r="O2244" s="96"/>
      <c r="P2244" s="112"/>
    </row>
    <row r="2245" spans="1:16">
      <c r="A2245" s="957"/>
      <c r="B2245" s="107"/>
      <c r="C2245" s="927"/>
      <c r="D2245" s="94"/>
      <c r="E2245" s="96"/>
      <c r="F2245" s="93"/>
      <c r="G2245" s="107"/>
      <c r="H2245" s="930"/>
      <c r="I2245" s="94"/>
      <c r="J2245" s="96"/>
      <c r="K2245" s="97"/>
      <c r="L2245" s="107"/>
      <c r="M2245" s="933"/>
      <c r="N2245" s="113"/>
      <c r="O2245" s="114"/>
      <c r="P2245" s="97"/>
    </row>
    <row r="2246" spans="1:16">
      <c r="A2246" s="957"/>
      <c r="B2246" s="109"/>
      <c r="C2246" s="927"/>
      <c r="D2246" s="94"/>
      <c r="E2246" s="96"/>
      <c r="F2246" s="93"/>
      <c r="G2246" s="109"/>
      <c r="H2246" s="930"/>
      <c r="I2246" s="113"/>
      <c r="J2246" s="114"/>
      <c r="K2246" s="97"/>
      <c r="L2246" s="109"/>
      <c r="M2246" s="933"/>
      <c r="N2246" s="113"/>
      <c r="O2246" s="114"/>
      <c r="P2246" s="104"/>
    </row>
    <row r="2247" spans="1:16">
      <c r="A2247" s="957"/>
      <c r="B2247" s="110"/>
      <c r="C2247" s="927"/>
      <c r="D2247" s="94"/>
      <c r="E2247" s="96"/>
      <c r="F2247" s="93"/>
      <c r="G2247" s="110"/>
      <c r="H2247" s="930"/>
      <c r="I2247" s="113"/>
      <c r="J2247" s="114"/>
      <c r="K2247" s="104"/>
      <c r="L2247" s="110"/>
      <c r="M2247" s="933"/>
      <c r="N2247" s="111"/>
      <c r="O2247" s="96"/>
      <c r="P2247" s="97"/>
    </row>
    <row r="2248" spans="1:16">
      <c r="A2248" s="957"/>
      <c r="B2248" s="109"/>
      <c r="C2248" s="927"/>
      <c r="D2248" s="111"/>
      <c r="E2248" s="96"/>
      <c r="F2248" s="97"/>
      <c r="G2248" s="109"/>
      <c r="H2248" s="930"/>
      <c r="I2248" s="111"/>
      <c r="J2248" s="96"/>
      <c r="K2248" s="112"/>
      <c r="L2248" s="109"/>
      <c r="M2248" s="933"/>
      <c r="N2248" s="94"/>
      <c r="O2248" s="96"/>
      <c r="P2248" s="112"/>
    </row>
    <row r="2249" spans="1:16">
      <c r="A2249" s="957"/>
      <c r="B2249" s="110"/>
      <c r="C2249" s="927"/>
      <c r="D2249" s="94"/>
      <c r="E2249" s="96"/>
      <c r="F2249" s="108"/>
      <c r="G2249" s="110"/>
      <c r="H2249" s="930"/>
      <c r="I2249" s="94"/>
      <c r="J2249" s="96"/>
      <c r="K2249" s="97"/>
      <c r="L2249" s="110"/>
      <c r="M2249" s="933"/>
      <c r="N2249" s="113"/>
      <c r="O2249" s="114"/>
      <c r="P2249" s="97"/>
    </row>
    <row r="2250" spans="1:16">
      <c r="A2250" s="957"/>
      <c r="B2250" s="109"/>
      <c r="C2250" s="927"/>
      <c r="D2250" s="94"/>
      <c r="E2250" s="96"/>
      <c r="F2250" s="97"/>
      <c r="G2250" s="109"/>
      <c r="H2250" s="930"/>
      <c r="I2250" s="113"/>
      <c r="J2250" s="114"/>
      <c r="K2250" s="97"/>
      <c r="L2250" s="109"/>
      <c r="M2250" s="933"/>
      <c r="N2250" s="113"/>
      <c r="O2250" s="114"/>
      <c r="P2250" s="97"/>
    </row>
    <row r="2251" spans="1:16" ht="17.25" thickBot="1">
      <c r="A2251" s="957"/>
      <c r="B2251" s="110"/>
      <c r="C2251" s="940"/>
      <c r="D2251" s="115"/>
      <c r="E2251" s="116"/>
      <c r="F2251" s="117"/>
      <c r="G2251" s="110"/>
      <c r="H2251" s="930"/>
      <c r="I2251" s="115"/>
      <c r="J2251" s="116"/>
      <c r="K2251" s="117"/>
      <c r="L2251" s="110"/>
      <c r="M2251" s="933"/>
      <c r="N2251" s="115"/>
      <c r="O2251" s="116"/>
      <c r="P2251" s="117"/>
    </row>
    <row r="2252" spans="1:16">
      <c r="A2252" s="944" t="str">
        <f>TEXT(A2206,"AAAA")</f>
        <v>星期一</v>
      </c>
      <c r="B2252" s="109"/>
      <c r="C2252" s="926" t="s">
        <v>665</v>
      </c>
      <c r="D2252" s="118"/>
      <c r="E2252" s="119"/>
      <c r="F2252" s="97"/>
      <c r="G2252" s="109"/>
      <c r="H2252" s="929" t="s">
        <v>130</v>
      </c>
      <c r="I2252" s="118"/>
      <c r="J2252" s="119"/>
      <c r="K2252" s="97"/>
      <c r="L2252" s="109"/>
      <c r="M2252" s="932" t="s">
        <v>130</v>
      </c>
      <c r="N2252" s="118"/>
      <c r="O2252" s="119"/>
      <c r="P2252" s="97"/>
    </row>
    <row r="2253" spans="1:16">
      <c r="A2253" s="944"/>
      <c r="B2253" s="110"/>
      <c r="C2253" s="927"/>
      <c r="D2253" s="120"/>
      <c r="E2253" s="96"/>
      <c r="F2253" s="97"/>
      <c r="G2253" s="110"/>
      <c r="H2253" s="930"/>
      <c r="I2253" s="94"/>
      <c r="J2253" s="96"/>
      <c r="K2253" s="97"/>
      <c r="L2253" s="110"/>
      <c r="M2253" s="933"/>
      <c r="N2253" s="94"/>
      <c r="O2253" s="96"/>
      <c r="P2253" s="97"/>
    </row>
    <row r="2254" spans="1:16">
      <c r="A2254" s="944"/>
      <c r="B2254" s="109"/>
      <c r="C2254" s="927"/>
      <c r="D2254" s="120"/>
      <c r="E2254" s="96"/>
      <c r="F2254" s="97"/>
      <c r="G2254" s="109"/>
      <c r="H2254" s="930"/>
      <c r="I2254" s="94"/>
      <c r="J2254" s="96"/>
      <c r="K2254" s="97"/>
      <c r="L2254" s="109"/>
      <c r="M2254" s="933"/>
      <c r="N2254" s="94"/>
      <c r="O2254" s="96"/>
      <c r="P2254" s="97"/>
    </row>
    <row r="2255" spans="1:16">
      <c r="A2255" s="944"/>
      <c r="B2255" s="110"/>
      <c r="C2255" s="927"/>
      <c r="D2255" s="120"/>
      <c r="E2255" s="96"/>
      <c r="F2255" s="97"/>
      <c r="G2255" s="110"/>
      <c r="H2255" s="930"/>
      <c r="I2255" s="94"/>
      <c r="J2255" s="96"/>
      <c r="K2255" s="97"/>
      <c r="L2255" s="110"/>
      <c r="M2255" s="933"/>
      <c r="N2255" s="94"/>
      <c r="O2255" s="96"/>
      <c r="P2255" s="97"/>
    </row>
    <row r="2256" spans="1:16">
      <c r="A2256" s="944"/>
      <c r="B2256" s="109"/>
      <c r="C2256" s="927"/>
      <c r="D2256" s="120"/>
      <c r="E2256" s="96"/>
      <c r="F2256" s="97"/>
      <c r="G2256" s="109"/>
      <c r="H2256" s="930"/>
      <c r="I2256" s="94"/>
      <c r="J2256" s="96"/>
      <c r="K2256" s="97"/>
      <c r="L2256" s="109"/>
      <c r="M2256" s="933"/>
      <c r="N2256" s="94"/>
      <c r="O2256" s="96"/>
      <c r="P2256" s="97"/>
    </row>
    <row r="2257" spans="1:16">
      <c r="A2257" s="944"/>
      <c r="B2257" s="110"/>
      <c r="C2257" s="927"/>
      <c r="D2257" s="120"/>
      <c r="E2257" s="96"/>
      <c r="F2257" s="97"/>
      <c r="G2257" s="110"/>
      <c r="H2257" s="930"/>
      <c r="I2257" s="94"/>
      <c r="J2257" s="96"/>
      <c r="K2257" s="97"/>
      <c r="L2257" s="110"/>
      <c r="M2257" s="933"/>
      <c r="N2257" s="94"/>
      <c r="O2257" s="96"/>
      <c r="P2257" s="97"/>
    </row>
    <row r="2258" spans="1:16">
      <c r="A2258" s="944"/>
      <c r="B2258" s="109"/>
      <c r="C2258" s="927"/>
      <c r="D2258" s="120"/>
      <c r="E2258" s="96"/>
      <c r="F2258" s="97"/>
      <c r="G2258" s="109"/>
      <c r="H2258" s="930"/>
      <c r="I2258" s="94"/>
      <c r="J2258" s="96"/>
      <c r="K2258" s="97"/>
      <c r="L2258" s="109"/>
      <c r="M2258" s="933"/>
      <c r="N2258" s="94"/>
      <c r="O2258" s="96"/>
      <c r="P2258" s="97"/>
    </row>
    <row r="2259" spans="1:16">
      <c r="A2259" s="944"/>
      <c r="B2259" s="110"/>
      <c r="C2259" s="927"/>
      <c r="D2259" s="94"/>
      <c r="E2259" s="96"/>
      <c r="F2259" s="97"/>
      <c r="G2259" s="110"/>
      <c r="H2259" s="930"/>
      <c r="I2259" s="94"/>
      <c r="J2259" s="96"/>
      <c r="K2259" s="97"/>
      <c r="L2259" s="110"/>
      <c r="M2259" s="933"/>
      <c r="N2259" s="94"/>
      <c r="O2259" s="96"/>
      <c r="P2259" s="97"/>
    </row>
    <row r="2260" spans="1:16">
      <c r="A2260" s="944"/>
      <c r="B2260" s="107"/>
      <c r="C2260" s="927"/>
      <c r="D2260" s="113"/>
      <c r="E2260" s="114"/>
      <c r="F2260" s="104"/>
      <c r="G2260" s="107"/>
      <c r="H2260" s="930"/>
      <c r="I2260" s="113"/>
      <c r="J2260" s="114"/>
      <c r="K2260" s="97"/>
      <c r="L2260" s="107"/>
      <c r="M2260" s="933"/>
      <c r="N2260" s="113"/>
      <c r="O2260" s="114"/>
      <c r="P2260" s="97"/>
    </row>
    <row r="2261" spans="1:16" ht="17.25" thickBot="1">
      <c r="A2261" s="944"/>
      <c r="B2261" s="107"/>
      <c r="C2261" s="940"/>
      <c r="D2261" s="122" t="s">
        <v>132</v>
      </c>
      <c r="E2261" s="123" t="s">
        <v>133</v>
      </c>
      <c r="F2261" s="124"/>
      <c r="G2261" s="107"/>
      <c r="H2261" s="941"/>
      <c r="I2261" s="122" t="s">
        <v>132</v>
      </c>
      <c r="J2261" s="123" t="s">
        <v>133</v>
      </c>
      <c r="K2261" s="97"/>
      <c r="L2261" s="107"/>
      <c r="M2261" s="939"/>
      <c r="N2261" s="122" t="s">
        <v>132</v>
      </c>
      <c r="O2261" s="123" t="s">
        <v>133</v>
      </c>
      <c r="P2261" s="97"/>
    </row>
    <row r="2262" spans="1:16">
      <c r="A2262" s="105"/>
      <c r="B2262" s="109"/>
      <c r="C2262" s="926" t="s">
        <v>666</v>
      </c>
      <c r="D2262" s="118"/>
      <c r="E2262" s="119"/>
      <c r="F2262" s="125"/>
      <c r="G2262" s="109"/>
      <c r="H2262" s="929" t="s">
        <v>134</v>
      </c>
      <c r="I2262" s="118"/>
      <c r="J2262" s="119"/>
      <c r="K2262" s="125"/>
      <c r="L2262" s="109"/>
      <c r="M2262" s="932" t="s">
        <v>134</v>
      </c>
      <c r="N2262" s="118"/>
      <c r="O2262" s="119"/>
      <c r="P2262" s="125"/>
    </row>
    <row r="2263" spans="1:16">
      <c r="A2263" s="105"/>
      <c r="B2263" s="110"/>
      <c r="C2263" s="927"/>
      <c r="D2263" s="94"/>
      <c r="E2263" s="96"/>
      <c r="F2263" s="97"/>
      <c r="G2263" s="110"/>
      <c r="H2263" s="930"/>
      <c r="I2263" s="94"/>
      <c r="J2263" s="96"/>
      <c r="K2263" s="97"/>
      <c r="L2263" s="110"/>
      <c r="M2263" s="933"/>
      <c r="N2263" s="94"/>
      <c r="O2263" s="96"/>
      <c r="P2263" s="97"/>
    </row>
    <row r="2264" spans="1:16">
      <c r="A2264" s="105"/>
      <c r="B2264" s="126"/>
      <c r="C2264" s="927"/>
      <c r="D2264" s="94"/>
      <c r="E2264" s="96"/>
      <c r="F2264" s="97"/>
      <c r="G2264" s="126"/>
      <c r="H2264" s="930"/>
      <c r="I2264" s="94"/>
      <c r="J2264" s="96"/>
      <c r="K2264" s="97"/>
      <c r="L2264" s="126"/>
      <c r="M2264" s="933"/>
      <c r="N2264" s="94"/>
      <c r="O2264" s="96"/>
      <c r="P2264" s="128"/>
    </row>
    <row r="2265" spans="1:16">
      <c r="A2265" s="105"/>
      <c r="B2265" s="107"/>
      <c r="C2265" s="927"/>
      <c r="D2265" s="94"/>
      <c r="E2265" s="96"/>
      <c r="F2265" s="97"/>
      <c r="G2265" s="107"/>
      <c r="H2265" s="930"/>
      <c r="I2265" s="94"/>
      <c r="J2265" s="96"/>
      <c r="K2265" s="97"/>
      <c r="L2265" s="107"/>
      <c r="M2265" s="933"/>
      <c r="N2265" s="94"/>
      <c r="O2265" s="96"/>
      <c r="P2265" s="216"/>
    </row>
    <row r="2266" spans="1:16">
      <c r="A2266" s="105"/>
      <c r="B2266" s="109"/>
      <c r="C2266" s="927"/>
      <c r="D2266" s="94"/>
      <c r="E2266" s="96"/>
      <c r="F2266" s="97"/>
      <c r="G2266" s="109"/>
      <c r="H2266" s="930"/>
      <c r="I2266" s="94"/>
      <c r="J2266" s="96"/>
      <c r="K2266" s="97"/>
      <c r="L2266" s="109"/>
      <c r="M2266" s="933"/>
      <c r="N2266" s="94"/>
      <c r="O2266" s="96"/>
      <c r="P2266" s="97"/>
    </row>
    <row r="2267" spans="1:16">
      <c r="A2267" s="105"/>
      <c r="B2267" s="110"/>
      <c r="C2267" s="927"/>
      <c r="D2267" s="94"/>
      <c r="E2267" s="96"/>
      <c r="F2267" s="127"/>
      <c r="G2267" s="110"/>
      <c r="H2267" s="930"/>
      <c r="I2267" s="94"/>
      <c r="J2267" s="96"/>
      <c r="K2267" s="127"/>
      <c r="L2267" s="110"/>
      <c r="M2267" s="933"/>
      <c r="N2267" s="94"/>
      <c r="O2267" s="96"/>
      <c r="P2267" s="127"/>
    </row>
    <row r="2268" spans="1:16">
      <c r="A2268" s="105"/>
      <c r="B2268" s="109"/>
      <c r="C2268" s="927"/>
      <c r="D2268" s="94"/>
      <c r="E2268" s="96"/>
      <c r="F2268" s="128"/>
      <c r="G2268" s="109"/>
      <c r="H2268" s="930"/>
      <c r="I2268" s="94"/>
      <c r="J2268" s="96"/>
      <c r="K2268" s="128"/>
      <c r="L2268" s="109"/>
      <c r="M2268" s="933"/>
      <c r="N2268" s="94"/>
      <c r="O2268" s="96"/>
      <c r="P2268" s="128"/>
    </row>
    <row r="2269" spans="1:16">
      <c r="A2269" s="105"/>
      <c r="B2269" s="110"/>
      <c r="C2269" s="927"/>
      <c r="D2269" s="217"/>
      <c r="E2269" s="114"/>
      <c r="F2269" s="216"/>
      <c r="G2269" s="110"/>
      <c r="H2269" s="930"/>
      <c r="I2269" s="113"/>
      <c r="J2269" s="114"/>
      <c r="K2269" s="216"/>
      <c r="L2269" s="110"/>
      <c r="M2269" s="933"/>
      <c r="N2269" s="113"/>
      <c r="O2269" s="114"/>
      <c r="P2269" s="216"/>
    </row>
    <row r="2270" spans="1:16">
      <c r="A2270" s="105"/>
      <c r="B2270" s="109"/>
      <c r="C2270" s="927"/>
      <c r="D2270" s="217"/>
      <c r="E2270" s="114"/>
      <c r="F2270" s="216"/>
      <c r="G2270" s="109"/>
      <c r="H2270" s="930"/>
      <c r="I2270" s="113"/>
      <c r="J2270" s="114"/>
      <c r="K2270" s="216"/>
      <c r="L2270" s="109"/>
      <c r="M2270" s="933"/>
      <c r="N2270" s="113"/>
      <c r="O2270" s="114"/>
      <c r="P2270" s="216"/>
    </row>
    <row r="2271" spans="1:16" ht="17.25" thickBot="1">
      <c r="A2271" s="105"/>
      <c r="B2271" s="110"/>
      <c r="C2271" s="940"/>
      <c r="D2271" s="129"/>
      <c r="E2271" s="130"/>
      <c r="F2271" s="104"/>
      <c r="G2271" s="110"/>
      <c r="H2271" s="941"/>
      <c r="I2271" s="113"/>
      <c r="J2271" s="130"/>
      <c r="K2271" s="104"/>
      <c r="L2271" s="110"/>
      <c r="M2271" s="939"/>
      <c r="N2271" s="113"/>
      <c r="O2271" s="131"/>
      <c r="P2271" s="127"/>
    </row>
    <row r="2272" spans="1:16">
      <c r="A2272" s="132"/>
      <c r="B2272" s="109"/>
      <c r="C2272" s="926" t="s">
        <v>667</v>
      </c>
      <c r="D2272" s="118" t="s">
        <v>136</v>
      </c>
      <c r="E2272" s="133" t="s">
        <v>137</v>
      </c>
      <c r="F2272" s="125"/>
      <c r="G2272" s="109"/>
      <c r="H2272" s="929" t="s">
        <v>135</v>
      </c>
      <c r="I2272" s="118" t="s">
        <v>136</v>
      </c>
      <c r="J2272" s="133" t="s">
        <v>137</v>
      </c>
      <c r="K2272" s="125"/>
      <c r="L2272" s="109"/>
      <c r="M2272" s="932" t="s">
        <v>135</v>
      </c>
      <c r="N2272" s="118" t="s">
        <v>136</v>
      </c>
      <c r="O2272" s="133" t="s">
        <v>137</v>
      </c>
      <c r="P2272" s="125"/>
    </row>
    <row r="2273" spans="1:16">
      <c r="A2273" s="132"/>
      <c r="B2273" s="110"/>
      <c r="C2273" s="927"/>
      <c r="D2273" s="94" t="s">
        <v>141</v>
      </c>
      <c r="E2273" s="96" t="s">
        <v>142</v>
      </c>
      <c r="F2273" s="134"/>
      <c r="G2273" s="110"/>
      <c r="H2273" s="930"/>
      <c r="I2273" s="94" t="s">
        <v>141</v>
      </c>
      <c r="J2273" s="96" t="s">
        <v>142</v>
      </c>
      <c r="K2273" s="134"/>
      <c r="L2273" s="110"/>
      <c r="M2273" s="933"/>
      <c r="N2273" s="94" t="s">
        <v>141</v>
      </c>
      <c r="O2273" s="96" t="s">
        <v>142</v>
      </c>
      <c r="P2273" s="134"/>
    </row>
    <row r="2274" spans="1:16">
      <c r="A2274" s="132"/>
      <c r="B2274" s="135"/>
      <c r="C2274" s="927"/>
      <c r="D2274" s="94" t="s">
        <v>145</v>
      </c>
      <c r="E2274" s="96" t="s">
        <v>146</v>
      </c>
      <c r="F2274" s="97"/>
      <c r="G2274" s="135"/>
      <c r="H2274" s="930"/>
      <c r="I2274" s="94" t="s">
        <v>145</v>
      </c>
      <c r="J2274" s="96" t="s">
        <v>146</v>
      </c>
      <c r="K2274" s="97"/>
      <c r="L2274" s="135"/>
      <c r="M2274" s="933"/>
      <c r="N2274" s="94" t="s">
        <v>145</v>
      </c>
      <c r="O2274" s="96" t="s">
        <v>146</v>
      </c>
      <c r="P2274" s="97"/>
    </row>
    <row r="2275" spans="1:16">
      <c r="A2275" s="132"/>
      <c r="B2275" s="110"/>
      <c r="C2275" s="927"/>
      <c r="D2275" s="94" t="s">
        <v>147</v>
      </c>
      <c r="E2275" s="96" t="s">
        <v>148</v>
      </c>
      <c r="F2275" s="104"/>
      <c r="G2275" s="110"/>
      <c r="H2275" s="930"/>
      <c r="I2275" s="94" t="s">
        <v>147</v>
      </c>
      <c r="J2275" s="96" t="s">
        <v>148</v>
      </c>
      <c r="K2275" s="104"/>
      <c r="L2275" s="110"/>
      <c r="M2275" s="933"/>
      <c r="N2275" s="94" t="s">
        <v>147</v>
      </c>
      <c r="O2275" s="96" t="s">
        <v>148</v>
      </c>
      <c r="P2275" s="104"/>
    </row>
    <row r="2276" spans="1:16">
      <c r="A2276" s="132"/>
      <c r="B2276" s="135"/>
      <c r="C2276" s="927"/>
      <c r="D2276" s="94"/>
      <c r="E2276" s="114"/>
      <c r="F2276" s="136"/>
      <c r="G2276" s="135"/>
      <c r="H2276" s="930"/>
      <c r="I2276" s="94"/>
      <c r="J2276" s="114"/>
      <c r="K2276" s="136"/>
      <c r="L2276" s="135"/>
      <c r="M2276" s="933"/>
      <c r="N2276" s="94"/>
      <c r="O2276" s="114"/>
      <c r="P2276" s="136"/>
    </row>
    <row r="2277" spans="1:16">
      <c r="A2277" s="132"/>
      <c r="B2277" s="110"/>
      <c r="C2277" s="927"/>
      <c r="D2277" s="94"/>
      <c r="E2277" s="96"/>
      <c r="F2277" s="97"/>
      <c r="G2277" s="110"/>
      <c r="H2277" s="930"/>
      <c r="I2277" s="94"/>
      <c r="J2277" s="96"/>
      <c r="K2277" s="97"/>
      <c r="L2277" s="110"/>
      <c r="M2277" s="933"/>
      <c r="N2277" s="94"/>
      <c r="O2277" s="96"/>
      <c r="P2277" s="97"/>
    </row>
    <row r="2278" spans="1:16">
      <c r="A2278" s="132"/>
      <c r="B2278" s="135"/>
      <c r="C2278" s="927"/>
      <c r="D2278" s="94"/>
      <c r="E2278" s="114"/>
      <c r="F2278" s="136"/>
      <c r="G2278" s="135"/>
      <c r="H2278" s="930"/>
      <c r="I2278" s="94"/>
      <c r="J2278" s="114"/>
      <c r="K2278" s="136"/>
      <c r="L2278" s="135"/>
      <c r="M2278" s="933"/>
      <c r="N2278" s="94"/>
      <c r="O2278" s="114"/>
      <c r="P2278" s="136"/>
    </row>
    <row r="2279" spans="1:16">
      <c r="A2279" s="132"/>
      <c r="B2279" s="110"/>
      <c r="C2279" s="927"/>
      <c r="D2279" s="94"/>
      <c r="E2279" s="96"/>
      <c r="F2279" s="97"/>
      <c r="G2279" s="110"/>
      <c r="H2279" s="930"/>
      <c r="I2279" s="94"/>
      <c r="J2279" s="96"/>
      <c r="K2279" s="97"/>
      <c r="L2279" s="110"/>
      <c r="M2279" s="933"/>
      <c r="N2279" s="94"/>
      <c r="O2279" s="96"/>
      <c r="P2279" s="97"/>
    </row>
    <row r="2280" spans="1:16">
      <c r="A2280" s="132"/>
      <c r="B2280" s="135"/>
      <c r="C2280" s="927"/>
      <c r="D2280" s="94"/>
      <c r="E2280" s="96"/>
      <c r="F2280" s="97"/>
      <c r="G2280" s="135"/>
      <c r="H2280" s="930"/>
      <c r="I2280" s="94"/>
      <c r="J2280" s="96"/>
      <c r="K2280" s="97"/>
      <c r="L2280" s="135"/>
      <c r="M2280" s="933"/>
      <c r="N2280" s="94"/>
      <c r="O2280" s="96"/>
      <c r="P2280" s="97"/>
    </row>
    <row r="2281" spans="1:16" ht="17.25" thickBot="1">
      <c r="A2281" s="132"/>
      <c r="B2281" s="110"/>
      <c r="C2281" s="940"/>
      <c r="D2281" s="115"/>
      <c r="E2281" s="116"/>
      <c r="F2281" s="117"/>
      <c r="G2281" s="110"/>
      <c r="H2281" s="941"/>
      <c r="I2281" s="115"/>
      <c r="J2281" s="130"/>
      <c r="K2281" s="104"/>
      <c r="L2281" s="110"/>
      <c r="M2281" s="939"/>
      <c r="N2281" s="115"/>
      <c r="O2281" s="130"/>
      <c r="P2281" s="104"/>
    </row>
    <row r="2282" spans="1:16">
      <c r="A2282" s="132"/>
      <c r="B2282" s="135"/>
      <c r="C2282" s="926" t="s">
        <v>668</v>
      </c>
      <c r="D2282" s="137" t="s">
        <v>150</v>
      </c>
      <c r="E2282" s="138"/>
      <c r="F2282" s="139" t="s">
        <v>151</v>
      </c>
      <c r="G2282" s="135"/>
      <c r="H2282" s="929" t="s">
        <v>149</v>
      </c>
      <c r="I2282" s="137" t="s">
        <v>150</v>
      </c>
      <c r="J2282" s="138"/>
      <c r="K2282" s="139" t="s">
        <v>151</v>
      </c>
      <c r="L2282" s="135"/>
      <c r="M2282" s="932" t="s">
        <v>149</v>
      </c>
      <c r="N2282" s="137" t="s">
        <v>150</v>
      </c>
      <c r="O2282" s="138"/>
      <c r="P2282" s="139" t="s">
        <v>151</v>
      </c>
    </row>
    <row r="2283" spans="1:16">
      <c r="A2283" s="132"/>
      <c r="B2283" s="110"/>
      <c r="C2283" s="927"/>
      <c r="D2283" s="120"/>
      <c r="E2283" s="121"/>
      <c r="F2283" s="140"/>
      <c r="G2283" s="110"/>
      <c r="H2283" s="930"/>
      <c r="I2283" s="94"/>
      <c r="J2283" s="96"/>
      <c r="K2283" s="97"/>
      <c r="L2283" s="110"/>
      <c r="M2283" s="933"/>
      <c r="N2283" s="94"/>
      <c r="O2283" s="96"/>
      <c r="P2283" s="97"/>
    </row>
    <row r="2284" spans="1:16">
      <c r="A2284" s="132"/>
      <c r="B2284" s="135"/>
      <c r="C2284" s="927"/>
      <c r="D2284" s="94"/>
      <c r="E2284" s="96"/>
      <c r="F2284" s="97"/>
      <c r="G2284" s="135"/>
      <c r="H2284" s="930"/>
      <c r="I2284" s="94"/>
      <c r="J2284" s="96"/>
      <c r="K2284" s="97"/>
      <c r="L2284" s="135"/>
      <c r="M2284" s="933"/>
      <c r="N2284" s="94"/>
      <c r="O2284" s="96"/>
      <c r="P2284" s="97"/>
    </row>
    <row r="2285" spans="1:16">
      <c r="A2285" s="132"/>
      <c r="B2285" s="110"/>
      <c r="C2285" s="927"/>
      <c r="D2285" s="113"/>
      <c r="E2285" s="114"/>
      <c r="F2285" s="104"/>
      <c r="G2285" s="110"/>
      <c r="H2285" s="930"/>
      <c r="I2285" s="113"/>
      <c r="J2285" s="114"/>
      <c r="K2285" s="104"/>
      <c r="L2285" s="110"/>
      <c r="M2285" s="933"/>
      <c r="N2285" s="113"/>
      <c r="O2285" s="114"/>
      <c r="P2285" s="104"/>
    </row>
    <row r="2286" spans="1:16">
      <c r="A2286" s="935"/>
      <c r="B2286" s="135"/>
      <c r="C2286" s="927"/>
      <c r="D2286" s="94"/>
      <c r="E2286" s="96"/>
      <c r="F2286" s="97"/>
      <c r="G2286" s="135"/>
      <c r="H2286" s="930"/>
      <c r="I2286" s="94"/>
      <c r="J2286" s="96"/>
      <c r="K2286" s="97"/>
      <c r="L2286" s="135"/>
      <c r="M2286" s="933"/>
      <c r="N2286" s="94"/>
      <c r="O2286" s="96"/>
      <c r="P2286" s="97"/>
    </row>
    <row r="2287" spans="1:16">
      <c r="A2287" s="935"/>
      <c r="B2287" s="110"/>
      <c r="C2287" s="927"/>
      <c r="D2287" s="94"/>
      <c r="E2287" s="96"/>
      <c r="F2287" s="97"/>
      <c r="G2287" s="110"/>
      <c r="H2287" s="930"/>
      <c r="I2287" s="94"/>
      <c r="J2287" s="96"/>
      <c r="K2287" s="97"/>
      <c r="L2287" s="110"/>
      <c r="M2287" s="933"/>
      <c r="N2287" s="94"/>
      <c r="O2287" s="96"/>
      <c r="P2287" s="97"/>
    </row>
    <row r="2288" spans="1:16">
      <c r="A2288" s="935"/>
      <c r="B2288" s="135"/>
      <c r="C2288" s="927"/>
      <c r="D2288" s="113"/>
      <c r="E2288" s="114"/>
      <c r="F2288" s="104"/>
      <c r="G2288" s="135"/>
      <c r="H2288" s="930"/>
      <c r="I2288" s="113"/>
      <c r="J2288" s="114"/>
      <c r="K2288" s="104"/>
      <c r="L2288" s="135"/>
      <c r="M2288" s="933"/>
      <c r="N2288" s="113"/>
      <c r="O2288" s="114"/>
      <c r="P2288" s="104"/>
    </row>
    <row r="2289" spans="1:16" ht="17.25" thickBot="1">
      <c r="A2289" s="936"/>
      <c r="B2289" s="141"/>
      <c r="C2289" s="928"/>
      <c r="D2289" s="142"/>
      <c r="E2289" s="143"/>
      <c r="F2289" s="144"/>
      <c r="G2289" s="141"/>
      <c r="H2289" s="931"/>
      <c r="I2289" s="142"/>
      <c r="J2289" s="143"/>
      <c r="K2289" s="144"/>
      <c r="L2289" s="141"/>
      <c r="M2289" s="934"/>
      <c r="N2289" s="142"/>
      <c r="O2289" s="143"/>
      <c r="P2289" s="144"/>
    </row>
    <row r="2290" spans="1:16" s="146" customFormat="1" ht="27" customHeight="1" thickTop="1" thickBot="1">
      <c r="A2290" s="145"/>
      <c r="B2290" s="937" t="s">
        <v>152</v>
      </c>
      <c r="C2290" s="937"/>
      <c r="D2290" s="937"/>
      <c r="E2290" s="937"/>
      <c r="F2290" s="937"/>
      <c r="G2290" s="938" t="s">
        <v>153</v>
      </c>
      <c r="H2290" s="938"/>
      <c r="I2290" s="938"/>
      <c r="J2290" s="938"/>
      <c r="K2290" s="938"/>
      <c r="L2290" s="938"/>
      <c r="M2290" s="938"/>
      <c r="N2290" s="919" t="s">
        <v>154</v>
      </c>
      <c r="O2290" s="919"/>
      <c r="P2290" s="919"/>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20">
        <f>A2206</f>
        <v>46195</v>
      </c>
      <c r="B2292" s="923" t="s">
        <v>669</v>
      </c>
      <c r="C2292" s="160" t="s">
        <v>850</v>
      </c>
      <c r="D2292" s="161" t="s">
        <v>147</v>
      </c>
      <c r="E2292" s="162" t="s">
        <v>137</v>
      </c>
      <c r="F2292" s="163" t="s">
        <v>1458</v>
      </c>
      <c r="G2292" s="164" t="s">
        <v>1550</v>
      </c>
      <c r="H2292" s="165" t="s">
        <v>1842</v>
      </c>
      <c r="I2292" s="166" t="s">
        <v>1887</v>
      </c>
      <c r="J2292" s="166" t="s">
        <v>137</v>
      </c>
      <c r="K2292" s="167" t="s">
        <v>4435</v>
      </c>
      <c r="L2292" s="168"/>
      <c r="M2292" s="169"/>
      <c r="N2292" s="170"/>
      <c r="O2292" s="166"/>
      <c r="P2292" s="171"/>
    </row>
    <row r="2293" spans="1:16" s="172" customFormat="1">
      <c r="A2293" s="921"/>
      <c r="B2293" s="924"/>
      <c r="C2293" s="173"/>
      <c r="D2293" s="174"/>
      <c r="E2293" s="175"/>
      <c r="F2293" s="176"/>
      <c r="G2293" s="173"/>
      <c r="H2293" s="177"/>
      <c r="I2293" s="175"/>
      <c r="J2293" s="175"/>
      <c r="K2293" s="178"/>
      <c r="L2293" s="179"/>
      <c r="M2293" s="180"/>
      <c r="N2293" s="181"/>
      <c r="O2293" s="175"/>
      <c r="P2293" s="182"/>
    </row>
    <row r="2294" spans="1:16" s="172" customFormat="1">
      <c r="A2294" s="921"/>
      <c r="B2294" s="924"/>
      <c r="C2294" s="173"/>
      <c r="D2294" s="174"/>
      <c r="E2294" s="175"/>
      <c r="F2294" s="176"/>
      <c r="G2294" s="173"/>
      <c r="H2294" s="183"/>
      <c r="I2294" s="175"/>
      <c r="J2294" s="175"/>
      <c r="K2294" s="178"/>
      <c r="L2294" s="184"/>
      <c r="M2294" s="180"/>
      <c r="N2294" s="181"/>
      <c r="O2294" s="175"/>
      <c r="P2294" s="182"/>
    </row>
    <row r="2295" spans="1:16" s="172" customFormat="1">
      <c r="A2295" s="921"/>
      <c r="B2295" s="924"/>
      <c r="C2295" s="173"/>
      <c r="D2295" s="218"/>
      <c r="E2295" s="175"/>
      <c r="F2295" s="176"/>
      <c r="G2295" s="173"/>
      <c r="H2295" s="183"/>
      <c r="I2295" s="175"/>
      <c r="J2295" s="175"/>
      <c r="K2295" s="187"/>
      <c r="L2295" s="184"/>
      <c r="M2295" s="180"/>
      <c r="N2295" s="181"/>
      <c r="O2295" s="175"/>
      <c r="P2295" s="182"/>
    </row>
    <row r="2296" spans="1:16" s="172" customFormat="1">
      <c r="A2296" s="921"/>
      <c r="B2296" s="924"/>
      <c r="C2296" s="173"/>
      <c r="D2296" s="185"/>
      <c r="E2296" s="175"/>
      <c r="F2296" s="182"/>
      <c r="G2296" s="173"/>
      <c r="H2296" s="186"/>
      <c r="I2296" s="175"/>
      <c r="J2296" s="175"/>
      <c r="K2296" s="187"/>
      <c r="L2296" s="184"/>
      <c r="M2296" s="180"/>
      <c r="N2296" s="181"/>
      <c r="O2296" s="175"/>
      <c r="P2296" s="182"/>
    </row>
    <row r="2297" spans="1:16" s="172" customFormat="1">
      <c r="A2297" s="921"/>
      <c r="B2297" s="924"/>
      <c r="C2297" s="173"/>
      <c r="D2297" s="174"/>
      <c r="E2297" s="175"/>
      <c r="F2297" s="188"/>
      <c r="G2297" s="198"/>
      <c r="H2297" s="183"/>
      <c r="I2297" s="191"/>
      <c r="J2297" s="175"/>
      <c r="K2297" s="178"/>
      <c r="L2297" s="189"/>
      <c r="M2297" s="190"/>
      <c r="N2297" s="181"/>
      <c r="O2297" s="175"/>
      <c r="P2297" s="182"/>
    </row>
    <row r="2298" spans="1:16" s="172" customFormat="1">
      <c r="A2298" s="921"/>
      <c r="B2298" s="924"/>
      <c r="C2298" s="173"/>
      <c r="D2298" s="174"/>
      <c r="E2298" s="175"/>
      <c r="F2298" s="182"/>
      <c r="G2298" s="173"/>
      <c r="H2298" s="183"/>
      <c r="I2298" s="191"/>
      <c r="J2298" s="175"/>
      <c r="K2298" s="178"/>
      <c r="L2298" s="184"/>
      <c r="M2298" s="180"/>
      <c r="N2298" s="181"/>
      <c r="O2298" s="175"/>
      <c r="P2298" s="182"/>
    </row>
    <row r="2299" spans="1:16" s="172" customFormat="1">
      <c r="A2299" s="921"/>
      <c r="B2299" s="924"/>
      <c r="C2299" s="173"/>
      <c r="D2299" s="174"/>
      <c r="E2299" s="175"/>
      <c r="F2299" s="182"/>
      <c r="G2299" s="219"/>
      <c r="H2299" s="183"/>
      <c r="I2299" s="175"/>
      <c r="J2299" s="175"/>
      <c r="K2299" s="178"/>
      <c r="L2299" s="184"/>
      <c r="M2299" s="180"/>
      <c r="N2299" s="181"/>
      <c r="O2299" s="175"/>
      <c r="P2299" s="182"/>
    </row>
    <row r="2300" spans="1:16" s="172" customFormat="1">
      <c r="A2300" s="921"/>
      <c r="B2300" s="924"/>
      <c r="C2300" s="173"/>
      <c r="D2300" s="174"/>
      <c r="E2300" s="175"/>
      <c r="F2300" s="188"/>
      <c r="G2300" s="173"/>
      <c r="H2300" s="183"/>
      <c r="I2300" s="191"/>
      <c r="J2300" s="175"/>
      <c r="K2300" s="178"/>
      <c r="L2300" s="184"/>
      <c r="M2300" s="180"/>
      <c r="N2300" s="181"/>
      <c r="O2300" s="175"/>
      <c r="P2300" s="182"/>
    </row>
    <row r="2301" spans="1:16" s="172" customFormat="1">
      <c r="A2301" s="921"/>
      <c r="B2301" s="924"/>
      <c r="C2301" s="173"/>
      <c r="D2301" s="174"/>
      <c r="E2301" s="175"/>
      <c r="F2301" s="182"/>
      <c r="G2301" s="173"/>
      <c r="H2301" s="183"/>
      <c r="I2301" s="191"/>
      <c r="J2301" s="175"/>
      <c r="K2301" s="178"/>
      <c r="L2301" s="184"/>
      <c r="M2301" s="180"/>
      <c r="N2301" s="181"/>
      <c r="O2301" s="175"/>
      <c r="P2301" s="182"/>
    </row>
    <row r="2302" spans="1:16" s="172" customFormat="1">
      <c r="A2302" s="921"/>
      <c r="B2302" s="924"/>
      <c r="C2302" s="192"/>
      <c r="D2302" s="193"/>
      <c r="E2302" s="194"/>
      <c r="F2302" s="195"/>
      <c r="G2302" s="173"/>
      <c r="H2302" s="177"/>
      <c r="I2302" s="175"/>
      <c r="J2302" s="175"/>
      <c r="K2302" s="178"/>
      <c r="L2302" s="184"/>
      <c r="M2302" s="180"/>
      <c r="N2302" s="196"/>
      <c r="O2302" s="194"/>
      <c r="P2302" s="195"/>
    </row>
    <row r="2303" spans="1:16" s="172" customFormat="1">
      <c r="A2303" s="921"/>
      <c r="B2303" s="924"/>
      <c r="C2303" s="192"/>
      <c r="D2303" s="193"/>
      <c r="E2303" s="194"/>
      <c r="F2303" s="195"/>
      <c r="G2303" s="198"/>
      <c r="H2303" s="183"/>
      <c r="I2303" s="191"/>
      <c r="J2303" s="175"/>
      <c r="K2303" s="178"/>
      <c r="L2303" s="184"/>
      <c r="M2303" s="180"/>
      <c r="N2303" s="196"/>
      <c r="O2303" s="194"/>
      <c r="P2303" s="195"/>
    </row>
    <row r="2304" spans="1:16" s="172" customFormat="1">
      <c r="A2304" s="921"/>
      <c r="B2304" s="924"/>
      <c r="C2304" s="192"/>
      <c r="D2304" s="193"/>
      <c r="E2304" s="194"/>
      <c r="F2304" s="195"/>
      <c r="G2304" s="173"/>
      <c r="H2304" s="199"/>
      <c r="I2304" s="191"/>
      <c r="J2304" s="200"/>
      <c r="K2304" s="197"/>
      <c r="L2304" s="184"/>
      <c r="M2304" s="180"/>
      <c r="N2304" s="196"/>
      <c r="O2304" s="194"/>
      <c r="P2304" s="195"/>
    </row>
    <row r="2305" spans="1:16" s="172" customFormat="1">
      <c r="A2305" s="921"/>
      <c r="B2305" s="924"/>
      <c r="C2305" s="192"/>
      <c r="D2305" s="193"/>
      <c r="E2305" s="194"/>
      <c r="F2305" s="195"/>
      <c r="G2305" s="173"/>
      <c r="H2305" s="201"/>
      <c r="I2305" s="175"/>
      <c r="J2305" s="175"/>
      <c r="K2305" s="178"/>
      <c r="L2305" s="184"/>
      <c r="M2305" s="180"/>
      <c r="N2305" s="196"/>
      <c r="O2305" s="194"/>
      <c r="P2305" s="195"/>
    </row>
    <row r="2306" spans="1:16" s="172" customFormat="1">
      <c r="A2306" s="921"/>
      <c r="B2306" s="924"/>
      <c r="C2306" s="192"/>
      <c r="D2306" s="193"/>
      <c r="E2306" s="194"/>
      <c r="F2306" s="195"/>
      <c r="G2306" s="198"/>
      <c r="H2306" s="183"/>
      <c r="I2306" s="200"/>
      <c r="J2306" s="200"/>
      <c r="K2306" s="197"/>
      <c r="L2306" s="184"/>
      <c r="M2306" s="180"/>
      <c r="N2306" s="196"/>
      <c r="O2306" s="194"/>
      <c r="P2306" s="195"/>
    </row>
    <row r="2307" spans="1:16" s="172" customFormat="1">
      <c r="A2307" s="921"/>
      <c r="B2307" s="924"/>
      <c r="C2307" s="192"/>
      <c r="D2307" s="193"/>
      <c r="E2307" s="194"/>
      <c r="F2307" s="195"/>
      <c r="G2307" s="173"/>
      <c r="H2307" s="183"/>
      <c r="I2307" s="200"/>
      <c r="J2307" s="200"/>
      <c r="K2307" s="197"/>
      <c r="L2307" s="179"/>
      <c r="M2307" s="180"/>
      <c r="N2307" s="196"/>
      <c r="O2307" s="194"/>
      <c r="P2307" s="195"/>
    </row>
    <row r="2308" spans="1:16" s="172" customFormat="1">
      <c r="A2308" s="921"/>
      <c r="B2308" s="924"/>
      <c r="C2308" s="192"/>
      <c r="D2308" s="193"/>
      <c r="E2308" s="194"/>
      <c r="F2308" s="195"/>
      <c r="G2308" s="192"/>
      <c r="H2308" s="201"/>
      <c r="I2308" s="202"/>
      <c r="J2308" s="202"/>
      <c r="K2308" s="203"/>
      <c r="L2308" s="204"/>
      <c r="M2308" s="190"/>
      <c r="N2308" s="196"/>
      <c r="O2308" s="194"/>
      <c r="P2308" s="195"/>
    </row>
    <row r="2309" spans="1:16" s="172" customFormat="1">
      <c r="A2309" s="921"/>
      <c r="B2309" s="924"/>
      <c r="C2309" s="192"/>
      <c r="D2309" s="193"/>
      <c r="E2309" s="194"/>
      <c r="F2309" s="195"/>
      <c r="G2309" s="192"/>
      <c r="H2309" s="201"/>
      <c r="I2309" s="202"/>
      <c r="J2309" s="202"/>
      <c r="K2309" s="203"/>
      <c r="L2309" s="204"/>
      <c r="M2309" s="190"/>
      <c r="N2309" s="196"/>
      <c r="O2309" s="194"/>
      <c r="P2309" s="195"/>
    </row>
    <row r="2310" spans="1:16" s="172" customFormat="1">
      <c r="A2310" s="921"/>
      <c r="B2310" s="924"/>
      <c r="C2310" s="192"/>
      <c r="D2310" s="193"/>
      <c r="E2310" s="194"/>
      <c r="F2310" s="195"/>
      <c r="G2310" s="192"/>
      <c r="H2310" s="201"/>
      <c r="I2310" s="202"/>
      <c r="J2310" s="202"/>
      <c r="K2310" s="203"/>
      <c r="L2310" s="204"/>
      <c r="M2310" s="190"/>
      <c r="N2310" s="196"/>
      <c r="O2310" s="194"/>
      <c r="P2310" s="195"/>
    </row>
    <row r="2311" spans="1:16" s="172" customFormat="1" ht="17.25" thickBot="1">
      <c r="A2311" s="922"/>
      <c r="B2311" s="925"/>
      <c r="C2311" s="205"/>
      <c r="D2311" s="206"/>
      <c r="E2311" s="207"/>
      <c r="F2311" s="208"/>
      <c r="G2311" s="209"/>
      <c r="H2311" s="210"/>
      <c r="I2311" s="211"/>
      <c r="J2311" s="211"/>
      <c r="K2311" s="212"/>
      <c r="L2311" s="213"/>
      <c r="M2311" s="214"/>
      <c r="N2311" s="215"/>
      <c r="O2311" s="207"/>
      <c r="P2311" s="208"/>
    </row>
    <row r="2312" spans="1:16" s="71" customFormat="1" ht="18" customHeight="1" thickTop="1" thickBot="1">
      <c r="A2312" s="956">
        <f>A2206+1</f>
        <v>46196</v>
      </c>
      <c r="B2312" s="90" t="s">
        <v>162</v>
      </c>
      <c r="C2312" s="926" t="s">
        <v>664</v>
      </c>
      <c r="D2312" s="91" t="s">
        <v>114</v>
      </c>
      <c r="E2312" s="92" t="s">
        <v>164</v>
      </c>
      <c r="F2312" s="93"/>
      <c r="G2312" s="90" t="s">
        <v>162</v>
      </c>
      <c r="H2312" s="930" t="s">
        <v>163</v>
      </c>
      <c r="I2312" s="91" t="s">
        <v>114</v>
      </c>
      <c r="J2312" s="92" t="s">
        <v>164</v>
      </c>
      <c r="K2312" s="93"/>
      <c r="L2312" s="90" t="s">
        <v>162</v>
      </c>
      <c r="M2312" s="933" t="s">
        <v>163</v>
      </c>
      <c r="N2312" s="91" t="s">
        <v>114</v>
      </c>
      <c r="O2312" s="92" t="s">
        <v>164</v>
      </c>
      <c r="P2312" s="93"/>
    </row>
    <row r="2313" spans="1:16" ht="18" customHeight="1">
      <c r="A2313" s="957"/>
      <c r="B2313" s="958"/>
      <c r="C2313" s="927"/>
      <c r="D2313" s="94" t="s">
        <v>116</v>
      </c>
      <c r="E2313" s="95" t="s">
        <v>142</v>
      </c>
      <c r="F2313" s="93"/>
      <c r="G2313" s="958"/>
      <c r="H2313" s="930"/>
      <c r="I2313" s="94" t="s">
        <v>116</v>
      </c>
      <c r="J2313" s="95" t="s">
        <v>142</v>
      </c>
      <c r="K2313" s="93"/>
      <c r="L2313" s="958"/>
      <c r="M2313" s="933"/>
      <c r="N2313" s="94" t="s">
        <v>116</v>
      </c>
      <c r="O2313" s="95" t="s">
        <v>142</v>
      </c>
      <c r="P2313" s="93"/>
    </row>
    <row r="2314" spans="1:16" ht="17.25" thickBot="1">
      <c r="A2314" s="957"/>
      <c r="B2314" s="959"/>
      <c r="C2314" s="927"/>
      <c r="D2314" s="94" t="s">
        <v>165</v>
      </c>
      <c r="E2314" s="96" t="s">
        <v>166</v>
      </c>
      <c r="F2314" s="98"/>
      <c r="G2314" s="959"/>
      <c r="H2314" s="930"/>
      <c r="I2314" s="94" t="s">
        <v>165</v>
      </c>
      <c r="J2314" s="96" t="s">
        <v>166</v>
      </c>
      <c r="K2314" s="98"/>
      <c r="L2314" s="959"/>
      <c r="M2314" s="933"/>
      <c r="N2314" s="94" t="s">
        <v>165</v>
      </c>
      <c r="O2314" s="96" t="s">
        <v>166</v>
      </c>
      <c r="P2314" s="98"/>
    </row>
    <row r="2315" spans="1:16" ht="17.25" thickBot="1">
      <c r="A2315" s="957"/>
      <c r="B2315" s="90" t="s">
        <v>167</v>
      </c>
      <c r="C2315" s="927"/>
      <c r="D2315" s="94"/>
      <c r="E2315" s="96"/>
      <c r="F2315" s="97"/>
      <c r="G2315" s="90" t="s">
        <v>167</v>
      </c>
      <c r="H2315" s="930"/>
      <c r="I2315" s="94" t="s">
        <v>120</v>
      </c>
      <c r="J2315" s="96" t="s">
        <v>148</v>
      </c>
      <c r="K2315" s="97"/>
      <c r="L2315" s="90" t="s">
        <v>167</v>
      </c>
      <c r="M2315" s="933"/>
      <c r="N2315" s="94" t="s">
        <v>120</v>
      </c>
      <c r="O2315" s="96" t="s">
        <v>148</v>
      </c>
      <c r="P2315" s="97"/>
    </row>
    <row r="2316" spans="1:16">
      <c r="A2316" s="957"/>
      <c r="B2316" s="955"/>
      <c r="C2316" s="927"/>
      <c r="D2316" s="94"/>
      <c r="E2316" s="96"/>
      <c r="F2316" s="97"/>
      <c r="G2316" s="955"/>
      <c r="H2316" s="930"/>
      <c r="I2316" s="94"/>
      <c r="J2316" s="96"/>
      <c r="K2316" s="97"/>
      <c r="L2316" s="955"/>
      <c r="M2316" s="933"/>
      <c r="N2316" s="94"/>
      <c r="O2316" s="96"/>
      <c r="P2316" s="97"/>
    </row>
    <row r="2317" spans="1:16">
      <c r="A2317" s="957"/>
      <c r="B2317" s="948"/>
      <c r="C2317" s="927"/>
      <c r="D2317" s="94"/>
      <c r="E2317" s="96"/>
      <c r="F2317" s="97"/>
      <c r="G2317" s="948"/>
      <c r="H2317" s="930"/>
      <c r="I2317" s="94"/>
      <c r="J2317" s="96"/>
      <c r="K2317" s="97"/>
      <c r="L2317" s="948"/>
      <c r="M2317" s="933"/>
      <c r="N2317" s="94"/>
      <c r="O2317" s="96"/>
      <c r="P2317" s="97"/>
    </row>
    <row r="2318" spans="1:16">
      <c r="A2318" s="957"/>
      <c r="B2318" s="947"/>
      <c r="C2318" s="927"/>
      <c r="D2318" s="94"/>
      <c r="E2318" s="96"/>
      <c r="F2318" s="93"/>
      <c r="G2318" s="947"/>
      <c r="H2318" s="930"/>
      <c r="I2318" s="94"/>
      <c r="J2318" s="96"/>
      <c r="K2318" s="93"/>
      <c r="L2318" s="947"/>
      <c r="M2318" s="933"/>
      <c r="N2318" s="94"/>
      <c r="O2318" s="96"/>
      <c r="P2318" s="93"/>
    </row>
    <row r="2319" spans="1:16">
      <c r="A2319" s="957"/>
      <c r="B2319" s="948"/>
      <c r="C2319" s="927"/>
      <c r="D2319" s="94"/>
      <c r="E2319" s="96"/>
      <c r="F2319" s="99"/>
      <c r="G2319" s="948"/>
      <c r="H2319" s="930"/>
      <c r="I2319" s="94"/>
      <c r="J2319" s="96"/>
      <c r="K2319" s="99"/>
      <c r="L2319" s="948"/>
      <c r="M2319" s="933"/>
      <c r="N2319" s="94"/>
      <c r="O2319" s="96"/>
      <c r="P2319" s="93"/>
    </row>
    <row r="2320" spans="1:16">
      <c r="A2320" s="957"/>
      <c r="B2320" s="947"/>
      <c r="C2320" s="927"/>
      <c r="D2320" s="94"/>
      <c r="E2320" s="96"/>
      <c r="F2320" s="102"/>
      <c r="G2320" s="947"/>
      <c r="H2320" s="930"/>
      <c r="I2320" s="94"/>
      <c r="J2320" s="96"/>
      <c r="K2320" s="102"/>
      <c r="L2320" s="947"/>
      <c r="M2320" s="933"/>
      <c r="N2320" s="94"/>
      <c r="O2320" s="96"/>
      <c r="P2320" s="99"/>
    </row>
    <row r="2321" spans="1:16" ht="17.25" thickBot="1">
      <c r="A2321" s="957"/>
      <c r="B2321" s="948"/>
      <c r="C2321" s="927"/>
      <c r="D2321" s="94"/>
      <c r="E2321" s="96"/>
      <c r="F2321" s="99"/>
      <c r="G2321" s="948"/>
      <c r="H2321" s="930"/>
      <c r="I2321" s="94"/>
      <c r="J2321" s="96"/>
      <c r="K2321" s="99"/>
      <c r="L2321" s="948"/>
      <c r="M2321" s="933"/>
      <c r="N2321" s="94"/>
      <c r="O2321" s="96"/>
      <c r="P2321" s="99"/>
    </row>
    <row r="2322" spans="1:16" ht="17.25" thickBot="1">
      <c r="A2322" s="957"/>
      <c r="B2322" s="100" t="s">
        <v>168</v>
      </c>
      <c r="C2322" s="927"/>
      <c r="D2322" s="94"/>
      <c r="E2322" s="96"/>
      <c r="F2322" s="99"/>
      <c r="G2322" s="100" t="s">
        <v>168</v>
      </c>
      <c r="H2322" s="930"/>
      <c r="I2322" s="94"/>
      <c r="J2322" s="96"/>
      <c r="K2322" s="99"/>
      <c r="L2322" s="100" t="s">
        <v>168</v>
      </c>
      <c r="M2322" s="933"/>
      <c r="N2322" s="94"/>
      <c r="O2322" s="96"/>
      <c r="P2322" s="99"/>
    </row>
    <row r="2323" spans="1:16">
      <c r="A2323" s="957"/>
      <c r="B2323" s="949"/>
      <c r="C2323" s="927"/>
      <c r="D2323" s="94"/>
      <c r="E2323" s="96"/>
      <c r="F2323" s="99"/>
      <c r="G2323" s="949"/>
      <c r="H2323" s="930"/>
      <c r="I2323" s="94"/>
      <c r="J2323" s="96"/>
      <c r="K2323" s="99"/>
      <c r="L2323" s="949"/>
      <c r="M2323" s="933"/>
      <c r="N2323" s="94"/>
      <c r="O2323" s="96"/>
      <c r="P2323" s="99"/>
    </row>
    <row r="2324" spans="1:16">
      <c r="A2324" s="957"/>
      <c r="B2324" s="950"/>
      <c r="C2324" s="927"/>
      <c r="D2324" s="94"/>
      <c r="E2324" s="96"/>
      <c r="F2324" s="99"/>
      <c r="G2324" s="950"/>
      <c r="H2324" s="930"/>
      <c r="I2324" s="94"/>
      <c r="J2324" s="96"/>
      <c r="K2324" s="99"/>
      <c r="L2324" s="950"/>
      <c r="M2324" s="933"/>
      <c r="N2324" s="94"/>
      <c r="O2324" s="96"/>
      <c r="P2324" s="97"/>
    </row>
    <row r="2325" spans="1:16" ht="17.25" thickBot="1">
      <c r="A2325" s="957"/>
      <c r="B2325" s="951"/>
      <c r="C2325" s="927"/>
      <c r="D2325" s="94"/>
      <c r="E2325" s="96"/>
      <c r="F2325" s="97"/>
      <c r="G2325" s="951"/>
      <c r="H2325" s="930"/>
      <c r="I2325" s="94"/>
      <c r="J2325" s="96"/>
      <c r="K2325" s="97"/>
      <c r="L2325" s="951"/>
      <c r="M2325" s="933"/>
      <c r="N2325" s="94"/>
      <c r="O2325" s="96"/>
      <c r="P2325" s="97"/>
    </row>
    <row r="2326" spans="1:16" ht="17.25" thickBot="1">
      <c r="A2326" s="957"/>
      <c r="B2326" s="100" t="s">
        <v>123</v>
      </c>
      <c r="C2326" s="927"/>
      <c r="D2326" s="94"/>
      <c r="E2326" s="96"/>
      <c r="F2326" s="97"/>
      <c r="G2326" s="100" t="s">
        <v>123</v>
      </c>
      <c r="H2326" s="930"/>
      <c r="I2326" s="94"/>
      <c r="J2326" s="96"/>
      <c r="K2326" s="97"/>
      <c r="L2326" s="100" t="s">
        <v>123</v>
      </c>
      <c r="M2326" s="933"/>
      <c r="N2326" s="94"/>
      <c r="O2326" s="96"/>
      <c r="P2326" s="97"/>
    </row>
    <row r="2327" spans="1:16">
      <c r="A2327" s="957"/>
      <c r="B2327" s="962"/>
      <c r="C2327" s="927"/>
      <c r="D2327" s="94"/>
      <c r="E2327" s="96"/>
      <c r="F2327" s="97"/>
      <c r="G2327" s="962"/>
      <c r="H2327" s="930"/>
      <c r="I2327" s="94"/>
      <c r="J2327" s="96"/>
      <c r="K2327" s="97"/>
      <c r="L2327" s="962"/>
      <c r="M2327" s="933"/>
      <c r="N2327" s="94"/>
      <c r="O2327" s="96"/>
      <c r="P2327" s="97"/>
    </row>
    <row r="2328" spans="1:16">
      <c r="A2328" s="957"/>
      <c r="B2328" s="963"/>
      <c r="C2328" s="927"/>
      <c r="D2328" s="94"/>
      <c r="E2328" s="96"/>
      <c r="F2328" s="97"/>
      <c r="G2328" s="963"/>
      <c r="H2328" s="930"/>
      <c r="I2328" s="94"/>
      <c r="J2328" s="96"/>
      <c r="K2328" s="97"/>
      <c r="L2328" s="963"/>
      <c r="M2328" s="933"/>
      <c r="N2328" s="94"/>
      <c r="O2328" s="96"/>
      <c r="P2328" s="97"/>
    </row>
    <row r="2329" spans="1:16" ht="17.25" thickBot="1">
      <c r="A2329" s="957"/>
      <c r="B2329" s="964"/>
      <c r="C2329" s="927"/>
      <c r="D2329" s="94"/>
      <c r="E2329" s="96"/>
      <c r="F2329" s="97"/>
      <c r="G2329" s="964"/>
      <c r="H2329" s="930"/>
      <c r="I2329" s="94"/>
      <c r="J2329" s="96"/>
      <c r="K2329" s="97"/>
      <c r="L2329" s="964"/>
      <c r="M2329" s="933"/>
      <c r="N2329" s="94"/>
      <c r="O2329" s="96"/>
      <c r="P2329" s="97"/>
    </row>
    <row r="2330" spans="1:16">
      <c r="A2330" s="957"/>
      <c r="B2330" s="945" t="s">
        <v>124</v>
      </c>
      <c r="C2330" s="927"/>
      <c r="D2330" s="94"/>
      <c r="E2330" s="96"/>
      <c r="F2330" s="97"/>
      <c r="G2330" s="945" t="s">
        <v>124</v>
      </c>
      <c r="H2330" s="930"/>
      <c r="I2330" s="94"/>
      <c r="J2330" s="96"/>
      <c r="K2330" s="97"/>
      <c r="L2330" s="945" t="s">
        <v>124</v>
      </c>
      <c r="M2330" s="933"/>
      <c r="N2330" s="94"/>
      <c r="O2330" s="96"/>
      <c r="P2330" s="97"/>
    </row>
    <row r="2331" spans="1:16" ht="17.25" thickBot="1">
      <c r="A2331" s="957"/>
      <c r="B2331" s="946"/>
      <c r="C2331" s="927"/>
      <c r="D2331" s="94"/>
      <c r="E2331" s="96"/>
      <c r="F2331" s="97"/>
      <c r="G2331" s="946"/>
      <c r="H2331" s="930"/>
      <c r="I2331" s="94"/>
      <c r="J2331" s="96"/>
      <c r="K2331" s="97"/>
      <c r="L2331" s="946"/>
      <c r="M2331" s="933"/>
      <c r="N2331" s="94"/>
      <c r="O2331" s="96"/>
      <c r="P2331" s="93"/>
    </row>
    <row r="2332" spans="1:16" ht="17.25" thickTop="1">
      <c r="A2332" s="957"/>
      <c r="B2332" s="960" t="s">
        <v>125</v>
      </c>
      <c r="C2332" s="927"/>
      <c r="D2332" s="94"/>
      <c r="E2332" s="96"/>
      <c r="F2332" s="93"/>
      <c r="G2332" s="960" t="s">
        <v>125</v>
      </c>
      <c r="H2332" s="930"/>
      <c r="I2332" s="94"/>
      <c r="J2332" s="96"/>
      <c r="K2332" s="93"/>
      <c r="L2332" s="960" t="s">
        <v>125</v>
      </c>
      <c r="M2332" s="933"/>
      <c r="N2332" s="94"/>
      <c r="O2332" s="96"/>
      <c r="P2332" s="97"/>
    </row>
    <row r="2333" spans="1:16" ht="17.25" thickBot="1">
      <c r="A2333" s="957"/>
      <c r="B2333" s="943"/>
      <c r="C2333" s="927"/>
      <c r="D2333" s="94"/>
      <c r="E2333" s="96"/>
      <c r="F2333" s="93"/>
      <c r="G2333" s="943"/>
      <c r="H2333" s="930"/>
      <c r="I2333" s="94"/>
      <c r="J2333" s="96"/>
      <c r="K2333" s="93"/>
      <c r="L2333" s="943"/>
      <c r="M2333" s="933"/>
      <c r="N2333" s="94"/>
      <c r="O2333" s="96"/>
      <c r="P2333" s="101"/>
    </row>
    <row r="2334" spans="1:16">
      <c r="A2334" s="957"/>
      <c r="B2334" s="953"/>
      <c r="C2334" s="927"/>
      <c r="D2334" s="94"/>
      <c r="E2334" s="96"/>
      <c r="F2334" s="97"/>
      <c r="G2334" s="953"/>
      <c r="H2334" s="930"/>
      <c r="I2334" s="94"/>
      <c r="J2334" s="96"/>
      <c r="K2334" s="97"/>
      <c r="L2334" s="953"/>
      <c r="M2334" s="933"/>
      <c r="N2334" s="94"/>
      <c r="O2334" s="96"/>
      <c r="P2334" s="103"/>
    </row>
    <row r="2335" spans="1:16" ht="17.25" thickBot="1">
      <c r="A2335" s="957"/>
      <c r="B2335" s="961"/>
      <c r="C2335" s="927"/>
      <c r="D2335" s="94"/>
      <c r="E2335" s="96"/>
      <c r="F2335" s="97"/>
      <c r="G2335" s="961"/>
      <c r="H2335" s="930"/>
      <c r="I2335" s="94"/>
      <c r="J2335" s="96"/>
      <c r="K2335" s="97"/>
      <c r="L2335" s="961"/>
      <c r="M2335" s="933"/>
      <c r="N2335" s="94"/>
      <c r="O2335" s="96"/>
      <c r="P2335" s="104"/>
    </row>
    <row r="2336" spans="1:16">
      <c r="A2336" s="957"/>
      <c r="B2336" s="942" t="s">
        <v>126</v>
      </c>
      <c r="C2336" s="927"/>
      <c r="D2336" s="94"/>
      <c r="E2336" s="96"/>
      <c r="F2336" s="93"/>
      <c r="G2336" s="942" t="s">
        <v>126</v>
      </c>
      <c r="H2336" s="930"/>
      <c r="I2336" s="94"/>
      <c r="J2336" s="96"/>
      <c r="K2336" s="93"/>
      <c r="L2336" s="942" t="s">
        <v>126</v>
      </c>
      <c r="M2336" s="933"/>
      <c r="N2336" s="94"/>
      <c r="O2336" s="96"/>
      <c r="P2336" s="99"/>
    </row>
    <row r="2337" spans="1:16" ht="17.25" thickBot="1">
      <c r="A2337" s="957"/>
      <c r="B2337" s="943"/>
      <c r="C2337" s="927"/>
      <c r="D2337" s="94"/>
      <c r="E2337" s="96"/>
      <c r="F2337" s="101"/>
      <c r="G2337" s="943"/>
      <c r="H2337" s="930"/>
      <c r="I2337" s="94"/>
      <c r="J2337" s="96"/>
      <c r="K2337" s="101"/>
      <c r="L2337" s="943"/>
      <c r="M2337" s="933"/>
      <c r="N2337" s="94"/>
      <c r="O2337" s="96"/>
      <c r="P2337" s="104"/>
    </row>
    <row r="2338" spans="1:16">
      <c r="A2338" s="957"/>
      <c r="B2338" s="953"/>
      <c r="C2338" s="927"/>
      <c r="D2338" s="94"/>
      <c r="E2338" s="96"/>
      <c r="F2338" s="102"/>
      <c r="G2338" s="953"/>
      <c r="H2338" s="930"/>
      <c r="I2338" s="94"/>
      <c r="J2338" s="96"/>
      <c r="K2338" s="103"/>
      <c r="L2338" s="953"/>
      <c r="M2338" s="933"/>
      <c r="N2338" s="94"/>
      <c r="O2338" s="96"/>
      <c r="P2338" s="93"/>
    </row>
    <row r="2339" spans="1:16" ht="17.25" thickBot="1">
      <c r="A2339" s="957"/>
      <c r="B2339" s="954"/>
      <c r="C2339" s="927"/>
      <c r="D2339" s="94"/>
      <c r="E2339" s="96"/>
      <c r="F2339" s="99"/>
      <c r="G2339" s="954"/>
      <c r="H2339" s="930"/>
      <c r="I2339" s="94"/>
      <c r="J2339" s="96"/>
      <c r="K2339" s="104"/>
      <c r="L2339" s="954"/>
      <c r="M2339" s="933"/>
      <c r="N2339" s="94"/>
      <c r="O2339" s="96"/>
      <c r="P2339" s="97"/>
    </row>
    <row r="2340" spans="1:16">
      <c r="A2340" s="957"/>
      <c r="B2340" s="952" t="s">
        <v>127</v>
      </c>
      <c r="C2340" s="927"/>
      <c r="D2340" s="94"/>
      <c r="E2340" s="96"/>
      <c r="F2340" s="103"/>
      <c r="G2340" s="952" t="s">
        <v>127</v>
      </c>
      <c r="H2340" s="930"/>
      <c r="I2340" s="94"/>
      <c r="J2340" s="96"/>
      <c r="K2340" s="104"/>
      <c r="L2340" s="952" t="s">
        <v>127</v>
      </c>
      <c r="M2340" s="933"/>
      <c r="N2340" s="94"/>
      <c r="O2340" s="114"/>
      <c r="P2340" s="97"/>
    </row>
    <row r="2341" spans="1:16" ht="17.25" thickBot="1">
      <c r="A2341" s="957"/>
      <c r="B2341" s="943"/>
      <c r="C2341" s="927"/>
      <c r="D2341" s="94"/>
      <c r="E2341" s="96"/>
      <c r="F2341" s="104"/>
      <c r="G2341" s="943"/>
      <c r="H2341" s="930"/>
      <c r="I2341" s="94"/>
      <c r="J2341" s="96"/>
      <c r="K2341" s="99"/>
      <c r="L2341" s="943"/>
      <c r="M2341" s="933"/>
      <c r="N2341" s="113"/>
      <c r="O2341" s="96"/>
      <c r="P2341" s="112"/>
    </row>
    <row r="2342" spans="1:16">
      <c r="A2342" s="957"/>
      <c r="B2342" s="953"/>
      <c r="C2342" s="927"/>
      <c r="D2342" s="94"/>
      <c r="E2342" s="96"/>
      <c r="F2342" s="104"/>
      <c r="G2342" s="953"/>
      <c r="H2342" s="930"/>
      <c r="I2342" s="94"/>
      <c r="J2342" s="96"/>
      <c r="K2342" s="104"/>
      <c r="L2342" s="953"/>
      <c r="M2342" s="933"/>
      <c r="N2342" s="113"/>
      <c r="O2342" s="114"/>
      <c r="P2342" s="97"/>
    </row>
    <row r="2343" spans="1:16" ht="17.25" thickBot="1">
      <c r="A2343" s="957"/>
      <c r="B2343" s="954"/>
      <c r="C2343" s="927"/>
      <c r="D2343" s="94"/>
      <c r="E2343" s="96"/>
      <c r="F2343" s="99"/>
      <c r="G2343" s="954"/>
      <c r="H2343" s="930"/>
      <c r="I2343" s="94"/>
      <c r="J2343" s="96"/>
      <c r="K2343" s="93"/>
      <c r="L2343" s="954"/>
      <c r="M2343" s="933"/>
      <c r="N2343" s="94"/>
      <c r="O2343" s="114"/>
      <c r="P2343" s="104"/>
    </row>
    <row r="2344" spans="1:16">
      <c r="A2344" s="957"/>
      <c r="B2344" s="952" t="s">
        <v>128</v>
      </c>
      <c r="C2344" s="927"/>
      <c r="D2344" s="94"/>
      <c r="E2344" s="96"/>
      <c r="F2344" s="104"/>
      <c r="G2344" s="952" t="s">
        <v>128</v>
      </c>
      <c r="H2344" s="930"/>
      <c r="I2344" s="94"/>
      <c r="J2344" s="96"/>
      <c r="K2344" s="97"/>
      <c r="L2344" s="952" t="s">
        <v>128</v>
      </c>
      <c r="M2344" s="933"/>
      <c r="N2344" s="94"/>
      <c r="O2344" s="96"/>
      <c r="P2344" s="97"/>
    </row>
    <row r="2345" spans="1:16" ht="17.25" thickBot="1">
      <c r="A2345" s="957"/>
      <c r="B2345" s="943"/>
      <c r="C2345" s="927"/>
      <c r="D2345" s="94"/>
      <c r="E2345" s="96"/>
      <c r="F2345" s="93"/>
      <c r="G2345" s="943"/>
      <c r="H2345" s="930"/>
      <c r="I2345" s="94"/>
      <c r="J2345" s="114"/>
      <c r="K2345" s="97"/>
      <c r="L2345" s="943"/>
      <c r="M2345" s="933"/>
      <c r="N2345" s="113"/>
      <c r="O2345" s="114"/>
      <c r="P2345" s="97"/>
    </row>
    <row r="2346" spans="1:16">
      <c r="A2346" s="957"/>
      <c r="B2346" s="953"/>
      <c r="C2346" s="927"/>
      <c r="D2346" s="94"/>
      <c r="E2346" s="96"/>
      <c r="F2346" s="97"/>
      <c r="G2346" s="953"/>
      <c r="H2346" s="930"/>
      <c r="I2346" s="94"/>
      <c r="J2346" s="96"/>
      <c r="K2346" s="97"/>
      <c r="L2346" s="953"/>
      <c r="M2346" s="933"/>
      <c r="N2346" s="113"/>
      <c r="O2346" s="114"/>
      <c r="P2346" s="97"/>
    </row>
    <row r="2347" spans="1:16" ht="17.25" thickBot="1">
      <c r="A2347" s="957"/>
      <c r="B2347" s="954"/>
      <c r="C2347" s="927"/>
      <c r="D2347" s="94"/>
      <c r="E2347" s="96"/>
      <c r="F2347" s="93"/>
      <c r="G2347" s="954"/>
      <c r="H2347" s="930"/>
      <c r="I2347" s="94"/>
      <c r="J2347" s="114"/>
      <c r="K2347" s="97"/>
      <c r="L2347" s="954"/>
      <c r="M2347" s="933"/>
      <c r="N2347" s="94"/>
      <c r="O2347" s="114"/>
      <c r="P2347" s="97"/>
    </row>
    <row r="2348" spans="1:16">
      <c r="A2348" s="957"/>
      <c r="B2348" s="942" t="s">
        <v>129</v>
      </c>
      <c r="C2348" s="927"/>
      <c r="D2348" s="94"/>
      <c r="E2348" s="96"/>
      <c r="F2348" s="93"/>
      <c r="G2348" s="942" t="s">
        <v>129</v>
      </c>
      <c r="H2348" s="930"/>
      <c r="I2348" s="94"/>
      <c r="J2348" s="114"/>
      <c r="K2348" s="97"/>
      <c r="L2348" s="942" t="s">
        <v>129</v>
      </c>
      <c r="M2348" s="933"/>
      <c r="N2348" s="113"/>
      <c r="O2348" s="114"/>
      <c r="P2348" s="97"/>
    </row>
    <row r="2349" spans="1:16" ht="17.25" thickBot="1">
      <c r="A2349" s="957"/>
      <c r="B2349" s="943"/>
      <c r="C2349" s="927"/>
      <c r="D2349" s="94"/>
      <c r="E2349" s="96"/>
      <c r="F2349" s="93"/>
      <c r="G2349" s="943"/>
      <c r="H2349" s="930"/>
      <c r="I2349" s="94"/>
      <c r="J2349" s="114"/>
      <c r="K2349" s="97"/>
      <c r="L2349" s="943"/>
      <c r="M2349" s="933"/>
      <c r="N2349" s="94"/>
      <c r="O2349" s="114"/>
      <c r="P2349" s="97"/>
    </row>
    <row r="2350" spans="1:16">
      <c r="A2350" s="957"/>
      <c r="B2350" s="106"/>
      <c r="C2350" s="927"/>
      <c r="D2350" s="94"/>
      <c r="E2350" s="96"/>
      <c r="F2350" s="97"/>
      <c r="G2350" s="106"/>
      <c r="H2350" s="930"/>
      <c r="I2350" s="94"/>
      <c r="J2350" s="96"/>
      <c r="K2350" s="112"/>
      <c r="L2350" s="106"/>
      <c r="M2350" s="933"/>
      <c r="N2350" s="113"/>
      <c r="O2350" s="96"/>
      <c r="P2350" s="112"/>
    </row>
    <row r="2351" spans="1:16">
      <c r="A2351" s="957"/>
      <c r="B2351" s="107"/>
      <c r="C2351" s="927"/>
      <c r="D2351" s="94"/>
      <c r="E2351" s="96"/>
      <c r="F2351" s="93"/>
      <c r="G2351" s="107"/>
      <c r="H2351" s="930"/>
      <c r="I2351" s="94"/>
      <c r="J2351" s="96"/>
      <c r="K2351" s="97"/>
      <c r="L2351" s="107"/>
      <c r="M2351" s="933"/>
      <c r="N2351" s="113"/>
      <c r="O2351" s="114"/>
      <c r="P2351" s="97"/>
    </row>
    <row r="2352" spans="1:16">
      <c r="A2352" s="957"/>
      <c r="B2352" s="109"/>
      <c r="C2352" s="927"/>
      <c r="D2352" s="94"/>
      <c r="E2352" s="96"/>
      <c r="F2352" s="93"/>
      <c r="G2352" s="109"/>
      <c r="H2352" s="930"/>
      <c r="I2352" s="113"/>
      <c r="J2352" s="114"/>
      <c r="K2352" s="97"/>
      <c r="L2352" s="109"/>
      <c r="M2352" s="933"/>
      <c r="N2352" s="113"/>
      <c r="O2352" s="114"/>
      <c r="P2352" s="104"/>
    </row>
    <row r="2353" spans="1:16">
      <c r="A2353" s="957"/>
      <c r="B2353" s="110"/>
      <c r="C2353" s="927"/>
      <c r="D2353" s="94"/>
      <c r="E2353" s="96"/>
      <c r="F2353" s="93"/>
      <c r="G2353" s="110"/>
      <c r="H2353" s="930"/>
      <c r="I2353" s="113"/>
      <c r="J2353" s="114"/>
      <c r="K2353" s="104"/>
      <c r="L2353" s="110"/>
      <c r="M2353" s="933"/>
      <c r="N2353" s="111"/>
      <c r="O2353" s="96"/>
      <c r="P2353" s="97"/>
    </row>
    <row r="2354" spans="1:16">
      <c r="A2354" s="957"/>
      <c r="B2354" s="109"/>
      <c r="C2354" s="927"/>
      <c r="D2354" s="111"/>
      <c r="E2354" s="96"/>
      <c r="F2354" s="97"/>
      <c r="G2354" s="109"/>
      <c r="H2354" s="930"/>
      <c r="I2354" s="111"/>
      <c r="J2354" s="96"/>
      <c r="K2354" s="112"/>
      <c r="L2354" s="109"/>
      <c r="M2354" s="933"/>
      <c r="N2354" s="94"/>
      <c r="O2354" s="96"/>
      <c r="P2354" s="112"/>
    </row>
    <row r="2355" spans="1:16">
      <c r="A2355" s="957"/>
      <c r="B2355" s="110"/>
      <c r="C2355" s="927"/>
      <c r="D2355" s="94"/>
      <c r="E2355" s="96"/>
      <c r="F2355" s="108"/>
      <c r="G2355" s="110"/>
      <c r="H2355" s="930"/>
      <c r="I2355" s="94"/>
      <c r="J2355" s="96"/>
      <c r="K2355" s="97"/>
      <c r="L2355" s="110"/>
      <c r="M2355" s="933"/>
      <c r="N2355" s="113"/>
      <c r="O2355" s="114"/>
      <c r="P2355" s="97"/>
    </row>
    <row r="2356" spans="1:16">
      <c r="A2356" s="957"/>
      <c r="B2356" s="109"/>
      <c r="C2356" s="927"/>
      <c r="D2356" s="94"/>
      <c r="E2356" s="96"/>
      <c r="F2356" s="97"/>
      <c r="G2356" s="109"/>
      <c r="H2356" s="930"/>
      <c r="I2356" s="113"/>
      <c r="J2356" s="114"/>
      <c r="K2356" s="97"/>
      <c r="L2356" s="109"/>
      <c r="M2356" s="933"/>
      <c r="N2356" s="113"/>
      <c r="O2356" s="114"/>
      <c r="P2356" s="97"/>
    </row>
    <row r="2357" spans="1:16" ht="17.25" thickBot="1">
      <c r="A2357" s="957"/>
      <c r="B2357" s="110"/>
      <c r="C2357" s="940"/>
      <c r="D2357" s="115"/>
      <c r="E2357" s="116"/>
      <c r="F2357" s="117"/>
      <c r="G2357" s="110"/>
      <c r="H2357" s="930"/>
      <c r="I2357" s="115"/>
      <c r="J2357" s="116"/>
      <c r="K2357" s="117"/>
      <c r="L2357" s="110"/>
      <c r="M2357" s="933"/>
      <c r="N2357" s="115"/>
      <c r="O2357" s="116"/>
      <c r="P2357" s="117"/>
    </row>
    <row r="2358" spans="1:16">
      <c r="A2358" s="944" t="str">
        <f>TEXT(A2312,"AAAA")</f>
        <v>星期二</v>
      </c>
      <c r="B2358" s="109"/>
      <c r="C2358" s="926" t="s">
        <v>665</v>
      </c>
      <c r="D2358" s="118"/>
      <c r="E2358" s="119"/>
      <c r="F2358" s="97"/>
      <c r="G2358" s="109"/>
      <c r="H2358" s="929" t="s">
        <v>130</v>
      </c>
      <c r="I2358" s="118"/>
      <c r="J2358" s="119"/>
      <c r="K2358" s="97"/>
      <c r="L2358" s="109"/>
      <c r="M2358" s="932" t="s">
        <v>130</v>
      </c>
      <c r="N2358" s="118"/>
      <c r="O2358" s="119"/>
      <c r="P2358" s="97"/>
    </row>
    <row r="2359" spans="1:16">
      <c r="A2359" s="944"/>
      <c r="B2359" s="110"/>
      <c r="C2359" s="927"/>
      <c r="D2359" s="120"/>
      <c r="E2359" s="96"/>
      <c r="F2359" s="97"/>
      <c r="G2359" s="110"/>
      <c r="H2359" s="930"/>
      <c r="I2359" s="94"/>
      <c r="J2359" s="96"/>
      <c r="K2359" s="97"/>
      <c r="L2359" s="110"/>
      <c r="M2359" s="933"/>
      <c r="N2359" s="94"/>
      <c r="O2359" s="96"/>
      <c r="P2359" s="97"/>
    </row>
    <row r="2360" spans="1:16">
      <c r="A2360" s="944"/>
      <c r="B2360" s="109"/>
      <c r="C2360" s="927"/>
      <c r="D2360" s="120"/>
      <c r="E2360" s="96"/>
      <c r="F2360" s="97"/>
      <c r="G2360" s="109"/>
      <c r="H2360" s="930"/>
      <c r="I2360" s="94"/>
      <c r="J2360" s="96"/>
      <c r="K2360" s="97"/>
      <c r="L2360" s="109"/>
      <c r="M2360" s="933"/>
      <c r="N2360" s="94"/>
      <c r="O2360" s="96"/>
      <c r="P2360" s="97"/>
    </row>
    <row r="2361" spans="1:16">
      <c r="A2361" s="944"/>
      <c r="B2361" s="110"/>
      <c r="C2361" s="927"/>
      <c r="D2361" s="120"/>
      <c r="E2361" s="96"/>
      <c r="F2361" s="97"/>
      <c r="G2361" s="110"/>
      <c r="H2361" s="930"/>
      <c r="I2361" s="94"/>
      <c r="J2361" s="96"/>
      <c r="K2361" s="97"/>
      <c r="L2361" s="110"/>
      <c r="M2361" s="933"/>
      <c r="N2361" s="94"/>
      <c r="O2361" s="96"/>
      <c r="P2361" s="97"/>
    </row>
    <row r="2362" spans="1:16">
      <c r="A2362" s="944"/>
      <c r="B2362" s="109"/>
      <c r="C2362" s="927"/>
      <c r="D2362" s="120"/>
      <c r="E2362" s="96"/>
      <c r="F2362" s="97"/>
      <c r="G2362" s="109"/>
      <c r="H2362" s="930"/>
      <c r="I2362" s="94"/>
      <c r="J2362" s="96"/>
      <c r="K2362" s="97"/>
      <c r="L2362" s="109"/>
      <c r="M2362" s="933"/>
      <c r="N2362" s="94"/>
      <c r="O2362" s="96"/>
      <c r="P2362" s="97"/>
    </row>
    <row r="2363" spans="1:16">
      <c r="A2363" s="944"/>
      <c r="B2363" s="110"/>
      <c r="C2363" s="927"/>
      <c r="D2363" s="120"/>
      <c r="E2363" s="96"/>
      <c r="F2363" s="97"/>
      <c r="G2363" s="110"/>
      <c r="H2363" s="930"/>
      <c r="I2363" s="94"/>
      <c r="J2363" s="96"/>
      <c r="K2363" s="97"/>
      <c r="L2363" s="110"/>
      <c r="M2363" s="933"/>
      <c r="N2363" s="94"/>
      <c r="O2363" s="96"/>
      <c r="P2363" s="97"/>
    </row>
    <row r="2364" spans="1:16">
      <c r="A2364" s="944"/>
      <c r="B2364" s="109"/>
      <c r="C2364" s="927"/>
      <c r="D2364" s="120"/>
      <c r="E2364" s="96"/>
      <c r="F2364" s="97"/>
      <c r="G2364" s="109"/>
      <c r="H2364" s="930"/>
      <c r="I2364" s="94"/>
      <c r="J2364" s="96"/>
      <c r="K2364" s="97"/>
      <c r="L2364" s="109"/>
      <c r="M2364" s="933"/>
      <c r="N2364" s="94"/>
      <c r="O2364" s="96"/>
      <c r="P2364" s="97"/>
    </row>
    <row r="2365" spans="1:16">
      <c r="A2365" s="944"/>
      <c r="B2365" s="110"/>
      <c r="C2365" s="927"/>
      <c r="D2365" s="94"/>
      <c r="E2365" s="96"/>
      <c r="F2365" s="97"/>
      <c r="G2365" s="110"/>
      <c r="H2365" s="930"/>
      <c r="I2365" s="94"/>
      <c r="J2365" s="96"/>
      <c r="K2365" s="97"/>
      <c r="L2365" s="110"/>
      <c r="M2365" s="933"/>
      <c r="N2365" s="94"/>
      <c r="O2365" s="96"/>
      <c r="P2365" s="97"/>
    </row>
    <row r="2366" spans="1:16">
      <c r="A2366" s="944"/>
      <c r="B2366" s="107"/>
      <c r="C2366" s="927"/>
      <c r="D2366" s="113"/>
      <c r="E2366" s="114"/>
      <c r="F2366" s="104"/>
      <c r="G2366" s="107"/>
      <c r="H2366" s="930"/>
      <c r="I2366" s="113"/>
      <c r="J2366" s="114"/>
      <c r="K2366" s="97"/>
      <c r="L2366" s="107"/>
      <c r="M2366" s="933"/>
      <c r="N2366" s="113"/>
      <c r="O2366" s="114"/>
      <c r="P2366" s="97"/>
    </row>
    <row r="2367" spans="1:16" ht="17.25" thickBot="1">
      <c r="A2367" s="944"/>
      <c r="B2367" s="107"/>
      <c r="C2367" s="940"/>
      <c r="D2367" s="122" t="s">
        <v>132</v>
      </c>
      <c r="E2367" s="123" t="s">
        <v>133</v>
      </c>
      <c r="F2367" s="124"/>
      <c r="G2367" s="107"/>
      <c r="H2367" s="941"/>
      <c r="I2367" s="122" t="s">
        <v>132</v>
      </c>
      <c r="J2367" s="123" t="s">
        <v>133</v>
      </c>
      <c r="K2367" s="97"/>
      <c r="L2367" s="107"/>
      <c r="M2367" s="939"/>
      <c r="N2367" s="122" t="s">
        <v>132</v>
      </c>
      <c r="O2367" s="123" t="s">
        <v>133</v>
      </c>
      <c r="P2367" s="97"/>
    </row>
    <row r="2368" spans="1:16">
      <c r="A2368" s="105"/>
      <c r="B2368" s="109"/>
      <c r="C2368" s="926" t="s">
        <v>666</v>
      </c>
      <c r="D2368" s="118"/>
      <c r="E2368" s="119"/>
      <c r="F2368" s="125"/>
      <c r="G2368" s="109"/>
      <c r="H2368" s="929" t="s">
        <v>134</v>
      </c>
      <c r="I2368" s="118"/>
      <c r="J2368" s="119"/>
      <c r="K2368" s="125"/>
      <c r="L2368" s="109"/>
      <c r="M2368" s="932" t="s">
        <v>134</v>
      </c>
      <c r="N2368" s="118"/>
      <c r="O2368" s="119"/>
      <c r="P2368" s="125"/>
    </row>
    <row r="2369" spans="1:16">
      <c r="A2369" s="105"/>
      <c r="B2369" s="110"/>
      <c r="C2369" s="927"/>
      <c r="D2369" s="94"/>
      <c r="E2369" s="96"/>
      <c r="F2369" s="97"/>
      <c r="G2369" s="110"/>
      <c r="H2369" s="930"/>
      <c r="I2369" s="94"/>
      <c r="J2369" s="96"/>
      <c r="K2369" s="97"/>
      <c r="L2369" s="110"/>
      <c r="M2369" s="933"/>
      <c r="N2369" s="94"/>
      <c r="O2369" s="96"/>
      <c r="P2369" s="97"/>
    </row>
    <row r="2370" spans="1:16">
      <c r="A2370" s="105"/>
      <c r="B2370" s="126"/>
      <c r="C2370" s="927"/>
      <c r="D2370" s="94"/>
      <c r="E2370" s="96"/>
      <c r="F2370" s="97"/>
      <c r="G2370" s="126"/>
      <c r="H2370" s="930"/>
      <c r="I2370" s="94"/>
      <c r="J2370" s="96"/>
      <c r="K2370" s="97"/>
      <c r="L2370" s="126"/>
      <c r="M2370" s="933"/>
      <c r="N2370" s="94"/>
      <c r="O2370" s="96"/>
      <c r="P2370" s="128"/>
    </row>
    <row r="2371" spans="1:16">
      <c r="A2371" s="105"/>
      <c r="B2371" s="107"/>
      <c r="C2371" s="927"/>
      <c r="D2371" s="94"/>
      <c r="E2371" s="96"/>
      <c r="F2371" s="97"/>
      <c r="G2371" s="107"/>
      <c r="H2371" s="930"/>
      <c r="I2371" s="94"/>
      <c r="J2371" s="96"/>
      <c r="K2371" s="97"/>
      <c r="L2371" s="107"/>
      <c r="M2371" s="933"/>
      <c r="N2371" s="94"/>
      <c r="O2371" s="96"/>
      <c r="P2371" s="216"/>
    </row>
    <row r="2372" spans="1:16">
      <c r="A2372" s="105"/>
      <c r="B2372" s="109"/>
      <c r="C2372" s="927"/>
      <c r="D2372" s="94"/>
      <c r="E2372" s="96"/>
      <c r="F2372" s="97"/>
      <c r="G2372" s="109"/>
      <c r="H2372" s="930"/>
      <c r="I2372" s="94"/>
      <c r="J2372" s="96"/>
      <c r="K2372" s="97"/>
      <c r="L2372" s="109"/>
      <c r="M2372" s="933"/>
      <c r="N2372" s="94"/>
      <c r="O2372" s="96"/>
      <c r="P2372" s="97"/>
    </row>
    <row r="2373" spans="1:16">
      <c r="A2373" s="105"/>
      <c r="B2373" s="110"/>
      <c r="C2373" s="927"/>
      <c r="D2373" s="94"/>
      <c r="E2373" s="96"/>
      <c r="F2373" s="127"/>
      <c r="G2373" s="110"/>
      <c r="H2373" s="930"/>
      <c r="I2373" s="94"/>
      <c r="J2373" s="96"/>
      <c r="K2373" s="127"/>
      <c r="L2373" s="110"/>
      <c r="M2373" s="933"/>
      <c r="N2373" s="94"/>
      <c r="O2373" s="96"/>
      <c r="P2373" s="127"/>
    </row>
    <row r="2374" spans="1:16">
      <c r="A2374" s="105"/>
      <c r="B2374" s="109"/>
      <c r="C2374" s="927"/>
      <c r="D2374" s="94"/>
      <c r="E2374" s="96"/>
      <c r="F2374" s="128"/>
      <c r="G2374" s="109"/>
      <c r="H2374" s="930"/>
      <c r="I2374" s="94"/>
      <c r="J2374" s="96"/>
      <c r="K2374" s="128"/>
      <c r="L2374" s="109"/>
      <c r="M2374" s="933"/>
      <c r="N2374" s="94"/>
      <c r="O2374" s="96"/>
      <c r="P2374" s="128"/>
    </row>
    <row r="2375" spans="1:16">
      <c r="A2375" s="105"/>
      <c r="B2375" s="110"/>
      <c r="C2375" s="927"/>
      <c r="D2375" s="217"/>
      <c r="E2375" s="114"/>
      <c r="F2375" s="216"/>
      <c r="G2375" s="110"/>
      <c r="H2375" s="930"/>
      <c r="I2375" s="113"/>
      <c r="J2375" s="114"/>
      <c r="K2375" s="216"/>
      <c r="L2375" s="110"/>
      <c r="M2375" s="933"/>
      <c r="N2375" s="113"/>
      <c r="O2375" s="114"/>
      <c r="P2375" s="216"/>
    </row>
    <row r="2376" spans="1:16">
      <c r="A2376" s="105"/>
      <c r="B2376" s="109"/>
      <c r="C2376" s="927"/>
      <c r="D2376" s="217"/>
      <c r="E2376" s="114"/>
      <c r="F2376" s="216"/>
      <c r="G2376" s="109"/>
      <c r="H2376" s="930"/>
      <c r="I2376" s="113"/>
      <c r="J2376" s="114"/>
      <c r="K2376" s="216"/>
      <c r="L2376" s="109"/>
      <c r="M2376" s="933"/>
      <c r="N2376" s="113"/>
      <c r="O2376" s="114"/>
      <c r="P2376" s="216"/>
    </row>
    <row r="2377" spans="1:16" ht="17.25" thickBot="1">
      <c r="A2377" s="105"/>
      <c r="B2377" s="110"/>
      <c r="C2377" s="940"/>
      <c r="D2377" s="129"/>
      <c r="E2377" s="130"/>
      <c r="F2377" s="104"/>
      <c r="G2377" s="110"/>
      <c r="H2377" s="941"/>
      <c r="I2377" s="113"/>
      <c r="J2377" s="130"/>
      <c r="K2377" s="104"/>
      <c r="L2377" s="110"/>
      <c r="M2377" s="939"/>
      <c r="N2377" s="113"/>
      <c r="O2377" s="131"/>
      <c r="P2377" s="127"/>
    </row>
    <row r="2378" spans="1:16">
      <c r="A2378" s="132"/>
      <c r="B2378" s="109"/>
      <c r="C2378" s="926" t="s">
        <v>667</v>
      </c>
      <c r="D2378" s="118" t="s">
        <v>136</v>
      </c>
      <c r="E2378" s="133" t="s">
        <v>137</v>
      </c>
      <c r="F2378" s="125"/>
      <c r="G2378" s="109"/>
      <c r="H2378" s="929" t="s">
        <v>135</v>
      </c>
      <c r="I2378" s="118" t="s">
        <v>136</v>
      </c>
      <c r="J2378" s="133" t="s">
        <v>137</v>
      </c>
      <c r="K2378" s="125"/>
      <c r="L2378" s="109"/>
      <c r="M2378" s="932" t="s">
        <v>135</v>
      </c>
      <c r="N2378" s="118" t="s">
        <v>136</v>
      </c>
      <c r="O2378" s="133" t="s">
        <v>137</v>
      </c>
      <c r="P2378" s="125"/>
    </row>
    <row r="2379" spans="1:16">
      <c r="A2379" s="132"/>
      <c r="B2379" s="110"/>
      <c r="C2379" s="927"/>
      <c r="D2379" s="94" t="s">
        <v>141</v>
      </c>
      <c r="E2379" s="96" t="s">
        <v>142</v>
      </c>
      <c r="F2379" s="134"/>
      <c r="G2379" s="110"/>
      <c r="H2379" s="930"/>
      <c r="I2379" s="94" t="s">
        <v>141</v>
      </c>
      <c r="J2379" s="96" t="s">
        <v>142</v>
      </c>
      <c r="K2379" s="134"/>
      <c r="L2379" s="110"/>
      <c r="M2379" s="933"/>
      <c r="N2379" s="94" t="s">
        <v>141</v>
      </c>
      <c r="O2379" s="96" t="s">
        <v>142</v>
      </c>
      <c r="P2379" s="134"/>
    </row>
    <row r="2380" spans="1:16">
      <c r="A2380" s="132"/>
      <c r="B2380" s="135"/>
      <c r="C2380" s="927"/>
      <c r="D2380" s="94" t="s">
        <v>145</v>
      </c>
      <c r="E2380" s="96" t="s">
        <v>146</v>
      </c>
      <c r="F2380" s="97"/>
      <c r="G2380" s="135"/>
      <c r="H2380" s="930"/>
      <c r="I2380" s="94" t="s">
        <v>145</v>
      </c>
      <c r="J2380" s="96" t="s">
        <v>146</v>
      </c>
      <c r="K2380" s="97"/>
      <c r="L2380" s="135"/>
      <c r="M2380" s="933"/>
      <c r="N2380" s="94" t="s">
        <v>145</v>
      </c>
      <c r="O2380" s="96" t="s">
        <v>146</v>
      </c>
      <c r="P2380" s="97"/>
    </row>
    <row r="2381" spans="1:16">
      <c r="A2381" s="132"/>
      <c r="B2381" s="110"/>
      <c r="C2381" s="927"/>
      <c r="D2381" s="94" t="s">
        <v>147</v>
      </c>
      <c r="E2381" s="96" t="s">
        <v>148</v>
      </c>
      <c r="F2381" s="104"/>
      <c r="G2381" s="110"/>
      <c r="H2381" s="930"/>
      <c r="I2381" s="94" t="s">
        <v>147</v>
      </c>
      <c r="J2381" s="96" t="s">
        <v>148</v>
      </c>
      <c r="K2381" s="104"/>
      <c r="L2381" s="110"/>
      <c r="M2381" s="933"/>
      <c r="N2381" s="94" t="s">
        <v>147</v>
      </c>
      <c r="O2381" s="96" t="s">
        <v>148</v>
      </c>
      <c r="P2381" s="104"/>
    </row>
    <row r="2382" spans="1:16">
      <c r="A2382" s="132"/>
      <c r="B2382" s="135"/>
      <c r="C2382" s="927"/>
      <c r="D2382" s="94"/>
      <c r="E2382" s="114"/>
      <c r="F2382" s="136"/>
      <c r="G2382" s="135"/>
      <c r="H2382" s="930"/>
      <c r="I2382" s="94"/>
      <c r="J2382" s="114"/>
      <c r="K2382" s="136"/>
      <c r="L2382" s="135"/>
      <c r="M2382" s="933"/>
      <c r="N2382" s="94"/>
      <c r="O2382" s="114"/>
      <c r="P2382" s="136"/>
    </row>
    <row r="2383" spans="1:16">
      <c r="A2383" s="132"/>
      <c r="B2383" s="110"/>
      <c r="C2383" s="927"/>
      <c r="D2383" s="94"/>
      <c r="E2383" s="96"/>
      <c r="F2383" s="97"/>
      <c r="G2383" s="110"/>
      <c r="H2383" s="930"/>
      <c r="I2383" s="94"/>
      <c r="J2383" s="96"/>
      <c r="K2383" s="97"/>
      <c r="L2383" s="110"/>
      <c r="M2383" s="933"/>
      <c r="N2383" s="94"/>
      <c r="O2383" s="96"/>
      <c r="P2383" s="97"/>
    </row>
    <row r="2384" spans="1:16">
      <c r="A2384" s="132"/>
      <c r="B2384" s="135"/>
      <c r="C2384" s="927"/>
      <c r="D2384" s="94"/>
      <c r="E2384" s="114"/>
      <c r="F2384" s="136"/>
      <c r="G2384" s="135"/>
      <c r="H2384" s="930"/>
      <c r="I2384" s="94"/>
      <c r="J2384" s="114"/>
      <c r="K2384" s="136"/>
      <c r="L2384" s="135"/>
      <c r="M2384" s="933"/>
      <c r="N2384" s="94"/>
      <c r="O2384" s="114"/>
      <c r="P2384" s="136"/>
    </row>
    <row r="2385" spans="1:16">
      <c r="A2385" s="132"/>
      <c r="B2385" s="110"/>
      <c r="C2385" s="927"/>
      <c r="D2385" s="94"/>
      <c r="E2385" s="96"/>
      <c r="F2385" s="97"/>
      <c r="G2385" s="110"/>
      <c r="H2385" s="930"/>
      <c r="I2385" s="94"/>
      <c r="J2385" s="96"/>
      <c r="K2385" s="97"/>
      <c r="L2385" s="110"/>
      <c r="M2385" s="933"/>
      <c r="N2385" s="94"/>
      <c r="O2385" s="96"/>
      <c r="P2385" s="97"/>
    </row>
    <row r="2386" spans="1:16">
      <c r="A2386" s="132"/>
      <c r="B2386" s="135"/>
      <c r="C2386" s="927"/>
      <c r="D2386" s="94"/>
      <c r="E2386" s="96"/>
      <c r="F2386" s="97"/>
      <c r="G2386" s="135"/>
      <c r="H2386" s="930"/>
      <c r="I2386" s="94"/>
      <c r="J2386" s="96"/>
      <c r="K2386" s="97"/>
      <c r="L2386" s="135"/>
      <c r="M2386" s="933"/>
      <c r="N2386" s="94"/>
      <c r="O2386" s="96"/>
      <c r="P2386" s="97"/>
    </row>
    <row r="2387" spans="1:16" ht="17.25" thickBot="1">
      <c r="A2387" s="132"/>
      <c r="B2387" s="110"/>
      <c r="C2387" s="940"/>
      <c r="D2387" s="115"/>
      <c r="E2387" s="116"/>
      <c r="F2387" s="117"/>
      <c r="G2387" s="110"/>
      <c r="H2387" s="941"/>
      <c r="I2387" s="115"/>
      <c r="J2387" s="130"/>
      <c r="K2387" s="104"/>
      <c r="L2387" s="110"/>
      <c r="M2387" s="939"/>
      <c r="N2387" s="115"/>
      <c r="O2387" s="130"/>
      <c r="P2387" s="104"/>
    </row>
    <row r="2388" spans="1:16">
      <c r="A2388" s="132"/>
      <c r="B2388" s="135"/>
      <c r="C2388" s="926" t="s">
        <v>668</v>
      </c>
      <c r="D2388" s="137" t="s">
        <v>150</v>
      </c>
      <c r="E2388" s="138"/>
      <c r="F2388" s="139" t="s">
        <v>151</v>
      </c>
      <c r="G2388" s="135"/>
      <c r="H2388" s="929" t="s">
        <v>149</v>
      </c>
      <c r="I2388" s="137" t="s">
        <v>150</v>
      </c>
      <c r="J2388" s="138"/>
      <c r="K2388" s="139" t="s">
        <v>151</v>
      </c>
      <c r="L2388" s="135"/>
      <c r="M2388" s="932" t="s">
        <v>149</v>
      </c>
      <c r="N2388" s="137" t="s">
        <v>150</v>
      </c>
      <c r="O2388" s="138"/>
      <c r="P2388" s="139" t="s">
        <v>151</v>
      </c>
    </row>
    <row r="2389" spans="1:16">
      <c r="A2389" s="132"/>
      <c r="B2389" s="110"/>
      <c r="C2389" s="927"/>
      <c r="D2389" s="120"/>
      <c r="E2389" s="121"/>
      <c r="F2389" s="140"/>
      <c r="G2389" s="110"/>
      <c r="H2389" s="930"/>
      <c r="I2389" s="94"/>
      <c r="J2389" s="96"/>
      <c r="K2389" s="97"/>
      <c r="L2389" s="110"/>
      <c r="M2389" s="933"/>
      <c r="N2389" s="94"/>
      <c r="O2389" s="96"/>
      <c r="P2389" s="97"/>
    </row>
    <row r="2390" spans="1:16">
      <c r="A2390" s="132"/>
      <c r="B2390" s="135"/>
      <c r="C2390" s="927"/>
      <c r="D2390" s="94"/>
      <c r="E2390" s="96"/>
      <c r="F2390" s="97"/>
      <c r="G2390" s="135"/>
      <c r="H2390" s="930"/>
      <c r="I2390" s="94"/>
      <c r="J2390" s="96"/>
      <c r="K2390" s="97"/>
      <c r="L2390" s="135"/>
      <c r="M2390" s="933"/>
      <c r="N2390" s="94"/>
      <c r="O2390" s="96"/>
      <c r="P2390" s="97"/>
    </row>
    <row r="2391" spans="1:16">
      <c r="A2391" s="132"/>
      <c r="B2391" s="110"/>
      <c r="C2391" s="927"/>
      <c r="D2391" s="113"/>
      <c r="E2391" s="114"/>
      <c r="F2391" s="104"/>
      <c r="G2391" s="110"/>
      <c r="H2391" s="930"/>
      <c r="I2391" s="113"/>
      <c r="J2391" s="114"/>
      <c r="K2391" s="104"/>
      <c r="L2391" s="110"/>
      <c r="M2391" s="933"/>
      <c r="N2391" s="113"/>
      <c r="O2391" s="114"/>
      <c r="P2391" s="104"/>
    </row>
    <row r="2392" spans="1:16">
      <c r="A2392" s="935"/>
      <c r="B2392" s="135"/>
      <c r="C2392" s="927"/>
      <c r="D2392" s="94"/>
      <c r="E2392" s="96"/>
      <c r="F2392" s="97"/>
      <c r="G2392" s="135"/>
      <c r="H2392" s="930"/>
      <c r="I2392" s="94"/>
      <c r="J2392" s="96"/>
      <c r="K2392" s="97"/>
      <c r="L2392" s="135"/>
      <c r="M2392" s="933"/>
      <c r="N2392" s="94"/>
      <c r="O2392" s="96"/>
      <c r="P2392" s="97"/>
    </row>
    <row r="2393" spans="1:16">
      <c r="A2393" s="935"/>
      <c r="B2393" s="110"/>
      <c r="C2393" s="927"/>
      <c r="D2393" s="94"/>
      <c r="E2393" s="96"/>
      <c r="F2393" s="97"/>
      <c r="G2393" s="110"/>
      <c r="H2393" s="930"/>
      <c r="I2393" s="94"/>
      <c r="J2393" s="96"/>
      <c r="K2393" s="97"/>
      <c r="L2393" s="110"/>
      <c r="M2393" s="933"/>
      <c r="N2393" s="94"/>
      <c r="O2393" s="96"/>
      <c r="P2393" s="97"/>
    </row>
    <row r="2394" spans="1:16">
      <c r="A2394" s="935"/>
      <c r="B2394" s="135"/>
      <c r="C2394" s="927"/>
      <c r="D2394" s="113"/>
      <c r="E2394" s="114"/>
      <c r="F2394" s="104"/>
      <c r="G2394" s="135"/>
      <c r="H2394" s="930"/>
      <c r="I2394" s="113"/>
      <c r="J2394" s="114"/>
      <c r="K2394" s="104"/>
      <c r="L2394" s="135"/>
      <c r="M2394" s="933"/>
      <c r="N2394" s="113"/>
      <c r="O2394" s="114"/>
      <c r="P2394" s="104"/>
    </row>
    <row r="2395" spans="1:16" ht="17.25" thickBot="1">
      <c r="A2395" s="936"/>
      <c r="B2395" s="141"/>
      <c r="C2395" s="928"/>
      <c r="D2395" s="142"/>
      <c r="E2395" s="143"/>
      <c r="F2395" s="144"/>
      <c r="G2395" s="141"/>
      <c r="H2395" s="931"/>
      <c r="I2395" s="142"/>
      <c r="J2395" s="143"/>
      <c r="K2395" s="144"/>
      <c r="L2395" s="141"/>
      <c r="M2395" s="934"/>
      <c r="N2395" s="142"/>
      <c r="O2395" s="143"/>
      <c r="P2395" s="144"/>
    </row>
    <row r="2396" spans="1:16" s="146" customFormat="1" ht="27" customHeight="1" thickTop="1" thickBot="1">
      <c r="A2396" s="145"/>
      <c r="B2396" s="937" t="s">
        <v>152</v>
      </c>
      <c r="C2396" s="937"/>
      <c r="D2396" s="937"/>
      <c r="E2396" s="937"/>
      <c r="F2396" s="937"/>
      <c r="G2396" s="938" t="s">
        <v>153</v>
      </c>
      <c r="H2396" s="938"/>
      <c r="I2396" s="938"/>
      <c r="J2396" s="938"/>
      <c r="K2396" s="938"/>
      <c r="L2396" s="938"/>
      <c r="M2396" s="938"/>
      <c r="N2396" s="919" t="s">
        <v>154</v>
      </c>
      <c r="O2396" s="919"/>
      <c r="P2396" s="919"/>
    </row>
    <row r="2397" spans="1:16" s="159" customFormat="1" ht="21.75" customHeight="1" thickTop="1" thickBot="1">
      <c r="A2397" s="147" t="s">
        <v>0</v>
      </c>
      <c r="B2397" s="148"/>
      <c r="C2397" s="149" t="s">
        <v>155</v>
      </c>
      <c r="D2397" s="150" t="s">
        <v>156</v>
      </c>
      <c r="E2397" s="151" t="s">
        <v>157</v>
      </c>
      <c r="F2397" s="152" t="s">
        <v>158</v>
      </c>
      <c r="G2397" s="153" t="s">
        <v>159</v>
      </c>
      <c r="H2397" s="154" t="s">
        <v>150</v>
      </c>
      <c r="I2397" s="155" t="s">
        <v>156</v>
      </c>
      <c r="J2397" s="155" t="s">
        <v>157</v>
      </c>
      <c r="K2397" s="155" t="s">
        <v>158</v>
      </c>
      <c r="L2397" s="154" t="s">
        <v>160</v>
      </c>
      <c r="M2397" s="156" t="s">
        <v>161</v>
      </c>
      <c r="N2397" s="157" t="s">
        <v>155</v>
      </c>
      <c r="O2397" s="151" t="s">
        <v>157</v>
      </c>
      <c r="P2397" s="158" t="s">
        <v>158</v>
      </c>
    </row>
    <row r="2398" spans="1:16" s="172" customFormat="1" ht="17.25" thickTop="1">
      <c r="A2398" s="920">
        <f>A2312</f>
        <v>46196</v>
      </c>
      <c r="B2398" s="923" t="s">
        <v>669</v>
      </c>
      <c r="C2398" s="160" t="s">
        <v>850</v>
      </c>
      <c r="D2398" s="161" t="s">
        <v>147</v>
      </c>
      <c r="E2398" s="162" t="s">
        <v>137</v>
      </c>
      <c r="F2398" s="163" t="s">
        <v>1457</v>
      </c>
      <c r="G2398" s="164"/>
      <c r="H2398" s="165"/>
      <c r="I2398" s="166"/>
      <c r="J2398" s="166"/>
      <c r="K2398" s="167"/>
      <c r="L2398" s="168"/>
      <c r="M2398" s="169"/>
      <c r="N2398" s="170"/>
      <c r="O2398" s="166"/>
      <c r="P2398" s="171"/>
    </row>
    <row r="2399" spans="1:16" s="172" customFormat="1">
      <c r="A2399" s="921"/>
      <c r="B2399" s="924"/>
      <c r="C2399" s="173"/>
      <c r="D2399" s="174"/>
      <c r="E2399" s="175"/>
      <c r="F2399" s="176"/>
      <c r="G2399" s="173"/>
      <c r="H2399" s="177"/>
      <c r="I2399" s="175"/>
      <c r="J2399" s="175"/>
      <c r="K2399" s="178"/>
      <c r="L2399" s="179"/>
      <c r="M2399" s="180"/>
      <c r="N2399" s="181"/>
      <c r="O2399" s="175"/>
      <c r="P2399" s="182"/>
    </row>
    <row r="2400" spans="1:16" s="172" customFormat="1">
      <c r="A2400" s="921"/>
      <c r="B2400" s="924"/>
      <c r="C2400" s="173"/>
      <c r="D2400" s="174"/>
      <c r="E2400" s="175"/>
      <c r="F2400" s="176"/>
      <c r="G2400" s="173"/>
      <c r="H2400" s="183"/>
      <c r="I2400" s="175"/>
      <c r="J2400" s="175"/>
      <c r="K2400" s="178"/>
      <c r="L2400" s="184"/>
      <c r="M2400" s="180"/>
      <c r="N2400" s="181"/>
      <c r="O2400" s="175"/>
      <c r="P2400" s="182"/>
    </row>
    <row r="2401" spans="1:16" s="172" customFormat="1">
      <c r="A2401" s="921"/>
      <c r="B2401" s="924"/>
      <c r="C2401" s="173"/>
      <c r="D2401" s="218"/>
      <c r="E2401" s="175"/>
      <c r="F2401" s="176"/>
      <c r="G2401" s="173"/>
      <c r="H2401" s="183"/>
      <c r="I2401" s="175"/>
      <c r="J2401" s="175"/>
      <c r="K2401" s="187"/>
      <c r="L2401" s="184"/>
      <c r="M2401" s="180"/>
      <c r="N2401" s="181"/>
      <c r="O2401" s="175"/>
      <c r="P2401" s="182"/>
    </row>
    <row r="2402" spans="1:16" s="172" customFormat="1">
      <c r="A2402" s="921"/>
      <c r="B2402" s="924"/>
      <c r="C2402" s="173"/>
      <c r="D2402" s="185"/>
      <c r="E2402" s="175"/>
      <c r="F2402" s="182"/>
      <c r="G2402" s="173"/>
      <c r="H2402" s="186"/>
      <c r="I2402" s="175"/>
      <c r="J2402" s="175"/>
      <c r="K2402" s="187"/>
      <c r="L2402" s="184"/>
      <c r="M2402" s="180"/>
      <c r="N2402" s="181"/>
      <c r="O2402" s="175"/>
      <c r="P2402" s="182"/>
    </row>
    <row r="2403" spans="1:16" s="172" customFormat="1">
      <c r="A2403" s="921"/>
      <c r="B2403" s="924"/>
      <c r="C2403" s="173"/>
      <c r="D2403" s="174"/>
      <c r="E2403" s="175"/>
      <c r="F2403" s="188"/>
      <c r="G2403" s="198"/>
      <c r="H2403" s="183"/>
      <c r="I2403" s="191"/>
      <c r="J2403" s="175"/>
      <c r="K2403" s="178"/>
      <c r="L2403" s="189"/>
      <c r="M2403" s="190"/>
      <c r="N2403" s="181"/>
      <c r="O2403" s="175"/>
      <c r="P2403" s="182"/>
    </row>
    <row r="2404" spans="1:16" s="172" customFormat="1">
      <c r="A2404" s="921"/>
      <c r="B2404" s="924"/>
      <c r="C2404" s="173"/>
      <c r="D2404" s="174"/>
      <c r="E2404" s="175"/>
      <c r="F2404" s="182"/>
      <c r="G2404" s="173"/>
      <c r="H2404" s="183"/>
      <c r="I2404" s="191"/>
      <c r="J2404" s="175"/>
      <c r="K2404" s="178"/>
      <c r="L2404" s="184"/>
      <c r="M2404" s="180"/>
      <c r="N2404" s="181"/>
      <c r="O2404" s="175"/>
      <c r="P2404" s="182"/>
    </row>
    <row r="2405" spans="1:16" s="172" customFormat="1">
      <c r="A2405" s="921"/>
      <c r="B2405" s="924"/>
      <c r="C2405" s="173"/>
      <c r="D2405" s="174"/>
      <c r="E2405" s="175"/>
      <c r="F2405" s="182"/>
      <c r="G2405" s="219"/>
      <c r="H2405" s="183"/>
      <c r="I2405" s="175"/>
      <c r="J2405" s="175"/>
      <c r="K2405" s="178"/>
      <c r="L2405" s="184"/>
      <c r="M2405" s="180"/>
      <c r="N2405" s="181"/>
      <c r="O2405" s="175"/>
      <c r="P2405" s="182"/>
    </row>
    <row r="2406" spans="1:16" s="172" customFormat="1">
      <c r="A2406" s="921"/>
      <c r="B2406" s="924"/>
      <c r="C2406" s="173"/>
      <c r="D2406" s="174"/>
      <c r="E2406" s="175"/>
      <c r="F2406" s="188"/>
      <c r="G2406" s="173"/>
      <c r="H2406" s="183"/>
      <c r="I2406" s="191"/>
      <c r="J2406" s="175"/>
      <c r="K2406" s="178"/>
      <c r="L2406" s="184"/>
      <c r="M2406" s="180"/>
      <c r="N2406" s="181"/>
      <c r="O2406" s="175"/>
      <c r="P2406" s="182"/>
    </row>
    <row r="2407" spans="1:16" s="172" customFormat="1">
      <c r="A2407" s="921"/>
      <c r="B2407" s="924"/>
      <c r="C2407" s="173"/>
      <c r="D2407" s="174"/>
      <c r="E2407" s="175"/>
      <c r="F2407" s="182"/>
      <c r="G2407" s="173"/>
      <c r="H2407" s="183"/>
      <c r="I2407" s="191"/>
      <c r="J2407" s="175"/>
      <c r="K2407" s="178"/>
      <c r="L2407" s="184"/>
      <c r="M2407" s="180"/>
      <c r="N2407" s="181"/>
      <c r="O2407" s="175"/>
      <c r="P2407" s="182"/>
    </row>
    <row r="2408" spans="1:16" s="172" customFormat="1">
      <c r="A2408" s="921"/>
      <c r="B2408" s="924"/>
      <c r="C2408" s="192"/>
      <c r="D2408" s="193"/>
      <c r="E2408" s="194"/>
      <c r="F2408" s="195"/>
      <c r="G2408" s="173"/>
      <c r="H2408" s="177"/>
      <c r="I2408" s="175"/>
      <c r="J2408" s="175"/>
      <c r="K2408" s="178"/>
      <c r="L2408" s="184"/>
      <c r="M2408" s="180"/>
      <c r="N2408" s="196"/>
      <c r="O2408" s="194"/>
      <c r="P2408" s="195"/>
    </row>
    <row r="2409" spans="1:16" s="172" customFormat="1">
      <c r="A2409" s="921"/>
      <c r="B2409" s="924"/>
      <c r="C2409" s="192"/>
      <c r="D2409" s="193"/>
      <c r="E2409" s="194"/>
      <c r="F2409" s="195"/>
      <c r="G2409" s="198"/>
      <c r="H2409" s="183"/>
      <c r="I2409" s="191"/>
      <c r="J2409" s="175"/>
      <c r="K2409" s="178"/>
      <c r="L2409" s="184"/>
      <c r="M2409" s="180"/>
      <c r="N2409" s="196"/>
      <c r="O2409" s="194"/>
      <c r="P2409" s="195"/>
    </row>
    <row r="2410" spans="1:16" s="172" customFormat="1">
      <c r="A2410" s="921"/>
      <c r="B2410" s="924"/>
      <c r="C2410" s="192"/>
      <c r="D2410" s="193"/>
      <c r="E2410" s="194"/>
      <c r="F2410" s="195"/>
      <c r="G2410" s="173"/>
      <c r="H2410" s="199"/>
      <c r="I2410" s="191"/>
      <c r="J2410" s="200"/>
      <c r="K2410" s="197"/>
      <c r="L2410" s="184"/>
      <c r="M2410" s="180"/>
      <c r="N2410" s="196"/>
      <c r="O2410" s="194"/>
      <c r="P2410" s="195"/>
    </row>
    <row r="2411" spans="1:16" s="172" customFormat="1">
      <c r="A2411" s="921"/>
      <c r="B2411" s="924"/>
      <c r="C2411" s="192"/>
      <c r="D2411" s="193"/>
      <c r="E2411" s="194"/>
      <c r="F2411" s="195"/>
      <c r="G2411" s="173"/>
      <c r="H2411" s="201"/>
      <c r="I2411" s="175"/>
      <c r="J2411" s="175"/>
      <c r="K2411" s="178"/>
      <c r="L2411" s="184"/>
      <c r="M2411" s="180"/>
      <c r="N2411" s="196"/>
      <c r="O2411" s="194"/>
      <c r="P2411" s="195"/>
    </row>
    <row r="2412" spans="1:16" s="172" customFormat="1">
      <c r="A2412" s="921"/>
      <c r="B2412" s="924"/>
      <c r="C2412" s="192"/>
      <c r="D2412" s="193"/>
      <c r="E2412" s="194"/>
      <c r="F2412" s="195"/>
      <c r="G2412" s="198"/>
      <c r="H2412" s="183"/>
      <c r="I2412" s="200"/>
      <c r="J2412" s="200"/>
      <c r="K2412" s="197"/>
      <c r="L2412" s="184"/>
      <c r="M2412" s="180"/>
      <c r="N2412" s="196"/>
      <c r="O2412" s="194"/>
      <c r="P2412" s="195"/>
    </row>
    <row r="2413" spans="1:16" s="172" customFormat="1">
      <c r="A2413" s="921"/>
      <c r="B2413" s="924"/>
      <c r="C2413" s="192"/>
      <c r="D2413" s="193"/>
      <c r="E2413" s="194"/>
      <c r="F2413" s="195"/>
      <c r="G2413" s="173"/>
      <c r="H2413" s="183"/>
      <c r="I2413" s="200"/>
      <c r="J2413" s="200"/>
      <c r="K2413" s="197"/>
      <c r="L2413" s="179"/>
      <c r="M2413" s="180"/>
      <c r="N2413" s="196"/>
      <c r="O2413" s="194"/>
      <c r="P2413" s="195"/>
    </row>
    <row r="2414" spans="1:16" s="172" customFormat="1">
      <c r="A2414" s="921"/>
      <c r="B2414" s="924"/>
      <c r="C2414" s="192"/>
      <c r="D2414" s="193"/>
      <c r="E2414" s="194"/>
      <c r="F2414" s="195"/>
      <c r="G2414" s="192"/>
      <c r="H2414" s="201"/>
      <c r="I2414" s="202"/>
      <c r="J2414" s="202"/>
      <c r="K2414" s="203"/>
      <c r="L2414" s="204"/>
      <c r="M2414" s="190"/>
      <c r="N2414" s="196"/>
      <c r="O2414" s="194"/>
      <c r="P2414" s="195"/>
    </row>
    <row r="2415" spans="1:16" s="172" customFormat="1">
      <c r="A2415" s="921"/>
      <c r="B2415" s="924"/>
      <c r="C2415" s="192"/>
      <c r="D2415" s="193"/>
      <c r="E2415" s="194"/>
      <c r="F2415" s="195"/>
      <c r="G2415" s="192"/>
      <c r="H2415" s="201"/>
      <c r="I2415" s="202"/>
      <c r="J2415" s="202"/>
      <c r="K2415" s="203"/>
      <c r="L2415" s="204"/>
      <c r="M2415" s="190"/>
      <c r="N2415" s="196"/>
      <c r="O2415" s="194"/>
      <c r="P2415" s="195"/>
    </row>
    <row r="2416" spans="1:16" s="172" customFormat="1">
      <c r="A2416" s="921"/>
      <c r="B2416" s="924"/>
      <c r="C2416" s="192"/>
      <c r="D2416" s="193"/>
      <c r="E2416" s="194"/>
      <c r="F2416" s="195"/>
      <c r="G2416" s="192"/>
      <c r="H2416" s="201"/>
      <c r="I2416" s="202"/>
      <c r="J2416" s="202"/>
      <c r="K2416" s="203"/>
      <c r="L2416" s="204"/>
      <c r="M2416" s="190"/>
      <c r="N2416" s="196"/>
      <c r="O2416" s="194"/>
      <c r="P2416" s="195"/>
    </row>
    <row r="2417" spans="1:16" s="172" customFormat="1" ht="17.25" thickBot="1">
      <c r="A2417" s="922"/>
      <c r="B2417" s="925"/>
      <c r="C2417" s="205"/>
      <c r="D2417" s="206"/>
      <c r="E2417" s="207"/>
      <c r="F2417" s="208"/>
      <c r="G2417" s="209"/>
      <c r="H2417" s="210"/>
      <c r="I2417" s="211"/>
      <c r="J2417" s="211"/>
      <c r="K2417" s="212"/>
      <c r="L2417" s="213"/>
      <c r="M2417" s="214"/>
      <c r="N2417" s="215"/>
      <c r="O2417" s="207"/>
      <c r="P2417" s="208"/>
    </row>
    <row r="2418" spans="1:16" s="71" customFormat="1" ht="18" customHeight="1" thickTop="1" thickBot="1">
      <c r="A2418" s="956">
        <f>A2312+1</f>
        <v>46197</v>
      </c>
      <c r="B2418" s="90" t="s">
        <v>162</v>
      </c>
      <c r="C2418" s="926" t="s">
        <v>664</v>
      </c>
      <c r="D2418" s="91" t="s">
        <v>114</v>
      </c>
      <c r="E2418" s="92" t="s">
        <v>164</v>
      </c>
      <c r="F2418" s="93"/>
      <c r="G2418" s="90" t="s">
        <v>162</v>
      </c>
      <c r="H2418" s="930" t="s">
        <v>163</v>
      </c>
      <c r="I2418" s="91" t="s">
        <v>114</v>
      </c>
      <c r="J2418" s="92" t="s">
        <v>164</v>
      </c>
      <c r="K2418" s="93"/>
      <c r="L2418" s="90" t="s">
        <v>162</v>
      </c>
      <c r="M2418" s="933" t="s">
        <v>163</v>
      </c>
      <c r="N2418" s="91" t="s">
        <v>114</v>
      </c>
      <c r="O2418" s="92" t="s">
        <v>164</v>
      </c>
      <c r="P2418" s="93"/>
    </row>
    <row r="2419" spans="1:16" ht="18" customHeight="1">
      <c r="A2419" s="957"/>
      <c r="B2419" s="958"/>
      <c r="C2419" s="927"/>
      <c r="D2419" s="94" t="s">
        <v>116</v>
      </c>
      <c r="E2419" s="95" t="s">
        <v>142</v>
      </c>
      <c r="F2419" s="93"/>
      <c r="G2419" s="958"/>
      <c r="H2419" s="930"/>
      <c r="I2419" s="94" t="s">
        <v>116</v>
      </c>
      <c r="J2419" s="95" t="s">
        <v>142</v>
      </c>
      <c r="K2419" s="93"/>
      <c r="L2419" s="958"/>
      <c r="M2419" s="933"/>
      <c r="N2419" s="94" t="s">
        <v>116</v>
      </c>
      <c r="O2419" s="95" t="s">
        <v>142</v>
      </c>
      <c r="P2419" s="93"/>
    </row>
    <row r="2420" spans="1:16" ht="17.25" thickBot="1">
      <c r="A2420" s="957"/>
      <c r="B2420" s="959"/>
      <c r="C2420" s="927"/>
      <c r="D2420" s="94" t="s">
        <v>165</v>
      </c>
      <c r="E2420" s="96" t="s">
        <v>166</v>
      </c>
      <c r="F2420" s="98"/>
      <c r="G2420" s="959"/>
      <c r="H2420" s="930"/>
      <c r="I2420" s="94" t="s">
        <v>165</v>
      </c>
      <c r="J2420" s="96" t="s">
        <v>166</v>
      </c>
      <c r="K2420" s="98"/>
      <c r="L2420" s="959"/>
      <c r="M2420" s="933"/>
      <c r="N2420" s="94" t="s">
        <v>165</v>
      </c>
      <c r="O2420" s="96" t="s">
        <v>166</v>
      </c>
      <c r="P2420" s="98"/>
    </row>
    <row r="2421" spans="1:16" ht="17.25" thickBot="1">
      <c r="A2421" s="957"/>
      <c r="B2421" s="90" t="s">
        <v>167</v>
      </c>
      <c r="C2421" s="927"/>
      <c r="D2421" s="94"/>
      <c r="E2421" s="96"/>
      <c r="F2421" s="97"/>
      <c r="G2421" s="90" t="s">
        <v>167</v>
      </c>
      <c r="H2421" s="930"/>
      <c r="I2421" s="94" t="s">
        <v>120</v>
      </c>
      <c r="J2421" s="96" t="s">
        <v>148</v>
      </c>
      <c r="K2421" s="97"/>
      <c r="L2421" s="90" t="s">
        <v>167</v>
      </c>
      <c r="M2421" s="933"/>
      <c r="N2421" s="94" t="s">
        <v>120</v>
      </c>
      <c r="O2421" s="96" t="s">
        <v>148</v>
      </c>
      <c r="P2421" s="97"/>
    </row>
    <row r="2422" spans="1:16">
      <c r="A2422" s="957"/>
      <c r="B2422" s="955"/>
      <c r="C2422" s="927"/>
      <c r="D2422" s="94"/>
      <c r="E2422" s="96"/>
      <c r="F2422" s="97"/>
      <c r="G2422" s="955"/>
      <c r="H2422" s="930"/>
      <c r="I2422" s="94"/>
      <c r="J2422" s="96"/>
      <c r="K2422" s="97"/>
      <c r="L2422" s="955"/>
      <c r="M2422" s="933"/>
      <c r="N2422" s="94"/>
      <c r="O2422" s="96"/>
      <c r="P2422" s="97"/>
    </row>
    <row r="2423" spans="1:16">
      <c r="A2423" s="957"/>
      <c r="B2423" s="948"/>
      <c r="C2423" s="927"/>
      <c r="D2423" s="94"/>
      <c r="E2423" s="96"/>
      <c r="F2423" s="97"/>
      <c r="G2423" s="948"/>
      <c r="H2423" s="930"/>
      <c r="I2423" s="94"/>
      <c r="J2423" s="96"/>
      <c r="K2423" s="97"/>
      <c r="L2423" s="948"/>
      <c r="M2423" s="933"/>
      <c r="N2423" s="94"/>
      <c r="O2423" s="96"/>
      <c r="P2423" s="97"/>
    </row>
    <row r="2424" spans="1:16">
      <c r="A2424" s="957"/>
      <c r="B2424" s="947"/>
      <c r="C2424" s="927"/>
      <c r="D2424" s="94"/>
      <c r="E2424" s="96"/>
      <c r="F2424" s="93"/>
      <c r="G2424" s="947"/>
      <c r="H2424" s="930"/>
      <c r="I2424" s="94"/>
      <c r="J2424" s="96"/>
      <c r="K2424" s="93"/>
      <c r="L2424" s="947"/>
      <c r="M2424" s="933"/>
      <c r="N2424" s="94"/>
      <c r="O2424" s="96"/>
      <c r="P2424" s="93"/>
    </row>
    <row r="2425" spans="1:16">
      <c r="A2425" s="957"/>
      <c r="B2425" s="948"/>
      <c r="C2425" s="927"/>
      <c r="D2425" s="94"/>
      <c r="E2425" s="96"/>
      <c r="F2425" s="99"/>
      <c r="G2425" s="948"/>
      <c r="H2425" s="930"/>
      <c r="I2425" s="94"/>
      <c r="J2425" s="96"/>
      <c r="K2425" s="99"/>
      <c r="L2425" s="948"/>
      <c r="M2425" s="933"/>
      <c r="N2425" s="94"/>
      <c r="O2425" s="96"/>
      <c r="P2425" s="93"/>
    </row>
    <row r="2426" spans="1:16">
      <c r="A2426" s="957"/>
      <c r="B2426" s="947"/>
      <c r="C2426" s="927"/>
      <c r="D2426" s="94"/>
      <c r="E2426" s="96"/>
      <c r="F2426" s="102"/>
      <c r="G2426" s="947"/>
      <c r="H2426" s="930"/>
      <c r="I2426" s="94"/>
      <c r="J2426" s="96"/>
      <c r="K2426" s="102"/>
      <c r="L2426" s="947"/>
      <c r="M2426" s="933"/>
      <c r="N2426" s="94"/>
      <c r="O2426" s="96"/>
      <c r="P2426" s="99"/>
    </row>
    <row r="2427" spans="1:16" ht="17.25" thickBot="1">
      <c r="A2427" s="957"/>
      <c r="B2427" s="948"/>
      <c r="C2427" s="927"/>
      <c r="D2427" s="94"/>
      <c r="E2427" s="96"/>
      <c r="F2427" s="99"/>
      <c r="G2427" s="948"/>
      <c r="H2427" s="930"/>
      <c r="I2427" s="94"/>
      <c r="J2427" s="96"/>
      <c r="K2427" s="99"/>
      <c r="L2427" s="948"/>
      <c r="M2427" s="933"/>
      <c r="N2427" s="94"/>
      <c r="O2427" s="96"/>
      <c r="P2427" s="99"/>
    </row>
    <row r="2428" spans="1:16" ht="17.25" thickBot="1">
      <c r="A2428" s="957"/>
      <c r="B2428" s="100" t="s">
        <v>168</v>
      </c>
      <c r="C2428" s="927"/>
      <c r="D2428" s="94"/>
      <c r="E2428" s="96"/>
      <c r="F2428" s="99"/>
      <c r="G2428" s="100" t="s">
        <v>168</v>
      </c>
      <c r="H2428" s="930"/>
      <c r="I2428" s="94"/>
      <c r="J2428" s="96"/>
      <c r="K2428" s="99"/>
      <c r="L2428" s="100" t="s">
        <v>168</v>
      </c>
      <c r="M2428" s="933"/>
      <c r="N2428" s="94"/>
      <c r="O2428" s="96"/>
      <c r="P2428" s="99"/>
    </row>
    <row r="2429" spans="1:16">
      <c r="A2429" s="957"/>
      <c r="B2429" s="949"/>
      <c r="C2429" s="927"/>
      <c r="D2429" s="94"/>
      <c r="E2429" s="96"/>
      <c r="F2429" s="99"/>
      <c r="G2429" s="949"/>
      <c r="H2429" s="930"/>
      <c r="I2429" s="94"/>
      <c r="J2429" s="96"/>
      <c r="K2429" s="99"/>
      <c r="L2429" s="949"/>
      <c r="M2429" s="933"/>
      <c r="N2429" s="94"/>
      <c r="O2429" s="96"/>
      <c r="P2429" s="99"/>
    </row>
    <row r="2430" spans="1:16">
      <c r="A2430" s="957"/>
      <c r="B2430" s="950"/>
      <c r="C2430" s="927"/>
      <c r="D2430" s="94"/>
      <c r="E2430" s="96"/>
      <c r="F2430" s="99"/>
      <c r="G2430" s="950"/>
      <c r="H2430" s="930"/>
      <c r="I2430" s="94"/>
      <c r="J2430" s="96"/>
      <c r="K2430" s="99"/>
      <c r="L2430" s="950"/>
      <c r="M2430" s="933"/>
      <c r="N2430" s="94"/>
      <c r="O2430" s="96"/>
      <c r="P2430" s="97"/>
    </row>
    <row r="2431" spans="1:16" ht="17.25" thickBot="1">
      <c r="A2431" s="957"/>
      <c r="B2431" s="951"/>
      <c r="C2431" s="927"/>
      <c r="D2431" s="94"/>
      <c r="E2431" s="96"/>
      <c r="F2431" s="97"/>
      <c r="G2431" s="951"/>
      <c r="H2431" s="930"/>
      <c r="I2431" s="94"/>
      <c r="J2431" s="96"/>
      <c r="K2431" s="97"/>
      <c r="L2431" s="951"/>
      <c r="M2431" s="933"/>
      <c r="N2431" s="94"/>
      <c r="O2431" s="96"/>
      <c r="P2431" s="97"/>
    </row>
    <row r="2432" spans="1:16" ht="17.25" thickBot="1">
      <c r="A2432" s="957"/>
      <c r="B2432" s="100" t="s">
        <v>123</v>
      </c>
      <c r="C2432" s="927"/>
      <c r="D2432" s="94"/>
      <c r="E2432" s="96"/>
      <c r="F2432" s="97"/>
      <c r="G2432" s="100" t="s">
        <v>123</v>
      </c>
      <c r="H2432" s="930"/>
      <c r="I2432" s="94"/>
      <c r="J2432" s="96"/>
      <c r="K2432" s="97"/>
      <c r="L2432" s="100" t="s">
        <v>123</v>
      </c>
      <c r="M2432" s="933"/>
      <c r="N2432" s="94"/>
      <c r="O2432" s="96"/>
      <c r="P2432" s="97"/>
    </row>
    <row r="2433" spans="1:16">
      <c r="A2433" s="957"/>
      <c r="B2433" s="962"/>
      <c r="C2433" s="927"/>
      <c r="D2433" s="94"/>
      <c r="E2433" s="96"/>
      <c r="F2433" s="97"/>
      <c r="G2433" s="962"/>
      <c r="H2433" s="930"/>
      <c r="I2433" s="94"/>
      <c r="J2433" s="96"/>
      <c r="K2433" s="97"/>
      <c r="L2433" s="962"/>
      <c r="M2433" s="933"/>
      <c r="N2433" s="94"/>
      <c r="O2433" s="96"/>
      <c r="P2433" s="97"/>
    </row>
    <row r="2434" spans="1:16">
      <c r="A2434" s="957"/>
      <c r="B2434" s="963"/>
      <c r="C2434" s="927"/>
      <c r="D2434" s="94"/>
      <c r="E2434" s="96"/>
      <c r="F2434" s="97"/>
      <c r="G2434" s="963"/>
      <c r="H2434" s="930"/>
      <c r="I2434" s="94"/>
      <c r="J2434" s="96"/>
      <c r="K2434" s="97"/>
      <c r="L2434" s="963"/>
      <c r="M2434" s="933"/>
      <c r="N2434" s="94"/>
      <c r="O2434" s="96"/>
      <c r="P2434" s="97"/>
    </row>
    <row r="2435" spans="1:16" ht="17.25" thickBot="1">
      <c r="A2435" s="957"/>
      <c r="B2435" s="964"/>
      <c r="C2435" s="927"/>
      <c r="D2435" s="94"/>
      <c r="E2435" s="96"/>
      <c r="F2435" s="97"/>
      <c r="G2435" s="964"/>
      <c r="H2435" s="930"/>
      <c r="I2435" s="94"/>
      <c r="J2435" s="96"/>
      <c r="K2435" s="97"/>
      <c r="L2435" s="964"/>
      <c r="M2435" s="933"/>
      <c r="N2435" s="94"/>
      <c r="O2435" s="96"/>
      <c r="P2435" s="97"/>
    </row>
    <row r="2436" spans="1:16">
      <c r="A2436" s="957"/>
      <c r="B2436" s="945" t="s">
        <v>124</v>
      </c>
      <c r="C2436" s="927"/>
      <c r="D2436" s="94"/>
      <c r="E2436" s="96"/>
      <c r="F2436" s="97"/>
      <c r="G2436" s="945" t="s">
        <v>124</v>
      </c>
      <c r="H2436" s="930"/>
      <c r="I2436" s="94"/>
      <c r="J2436" s="96"/>
      <c r="K2436" s="97"/>
      <c r="L2436" s="945" t="s">
        <v>124</v>
      </c>
      <c r="M2436" s="933"/>
      <c r="N2436" s="94"/>
      <c r="O2436" s="96"/>
      <c r="P2436" s="97"/>
    </row>
    <row r="2437" spans="1:16" ht="17.25" thickBot="1">
      <c r="A2437" s="957"/>
      <c r="B2437" s="946"/>
      <c r="C2437" s="927"/>
      <c r="D2437" s="94"/>
      <c r="E2437" s="96"/>
      <c r="F2437" s="97"/>
      <c r="G2437" s="946"/>
      <c r="H2437" s="930"/>
      <c r="I2437" s="94"/>
      <c r="J2437" s="96"/>
      <c r="K2437" s="97"/>
      <c r="L2437" s="946"/>
      <c r="M2437" s="933"/>
      <c r="N2437" s="94"/>
      <c r="O2437" s="96"/>
      <c r="P2437" s="93"/>
    </row>
    <row r="2438" spans="1:16" ht="17.25" thickTop="1">
      <c r="A2438" s="957"/>
      <c r="B2438" s="960" t="s">
        <v>125</v>
      </c>
      <c r="C2438" s="927"/>
      <c r="D2438" s="94"/>
      <c r="E2438" s="96"/>
      <c r="F2438" s="93"/>
      <c r="G2438" s="960" t="s">
        <v>125</v>
      </c>
      <c r="H2438" s="930"/>
      <c r="I2438" s="94"/>
      <c r="J2438" s="96"/>
      <c r="K2438" s="93"/>
      <c r="L2438" s="960" t="s">
        <v>125</v>
      </c>
      <c r="M2438" s="933"/>
      <c r="N2438" s="94"/>
      <c r="O2438" s="96"/>
      <c r="P2438" s="97"/>
    </row>
    <row r="2439" spans="1:16" ht="17.25" thickBot="1">
      <c r="A2439" s="957"/>
      <c r="B2439" s="943"/>
      <c r="C2439" s="927"/>
      <c r="D2439" s="94"/>
      <c r="E2439" s="96"/>
      <c r="F2439" s="93"/>
      <c r="G2439" s="943"/>
      <c r="H2439" s="930"/>
      <c r="I2439" s="94"/>
      <c r="J2439" s="96"/>
      <c r="K2439" s="93"/>
      <c r="L2439" s="943"/>
      <c r="M2439" s="933"/>
      <c r="N2439" s="94"/>
      <c r="O2439" s="96"/>
      <c r="P2439" s="101"/>
    </row>
    <row r="2440" spans="1:16">
      <c r="A2440" s="957"/>
      <c r="B2440" s="953"/>
      <c r="C2440" s="927"/>
      <c r="D2440" s="94"/>
      <c r="E2440" s="96"/>
      <c r="F2440" s="97"/>
      <c r="G2440" s="953"/>
      <c r="H2440" s="930"/>
      <c r="I2440" s="94"/>
      <c r="J2440" s="96"/>
      <c r="K2440" s="97"/>
      <c r="L2440" s="953"/>
      <c r="M2440" s="933"/>
      <c r="N2440" s="94"/>
      <c r="O2440" s="96"/>
      <c r="P2440" s="103"/>
    </row>
    <row r="2441" spans="1:16" ht="17.25" thickBot="1">
      <c r="A2441" s="957"/>
      <c r="B2441" s="961"/>
      <c r="C2441" s="927"/>
      <c r="D2441" s="94"/>
      <c r="E2441" s="96"/>
      <c r="F2441" s="97"/>
      <c r="G2441" s="961"/>
      <c r="H2441" s="930"/>
      <c r="I2441" s="94"/>
      <c r="J2441" s="96"/>
      <c r="K2441" s="97"/>
      <c r="L2441" s="961"/>
      <c r="M2441" s="933"/>
      <c r="N2441" s="94"/>
      <c r="O2441" s="96"/>
      <c r="P2441" s="104"/>
    </row>
    <row r="2442" spans="1:16">
      <c r="A2442" s="957"/>
      <c r="B2442" s="942" t="s">
        <v>126</v>
      </c>
      <c r="C2442" s="927"/>
      <c r="D2442" s="94"/>
      <c r="E2442" s="96"/>
      <c r="F2442" s="93"/>
      <c r="G2442" s="942" t="s">
        <v>126</v>
      </c>
      <c r="H2442" s="930"/>
      <c r="I2442" s="94"/>
      <c r="J2442" s="96"/>
      <c r="K2442" s="93"/>
      <c r="L2442" s="942" t="s">
        <v>126</v>
      </c>
      <c r="M2442" s="933"/>
      <c r="N2442" s="94"/>
      <c r="O2442" s="96"/>
      <c r="P2442" s="99"/>
    </row>
    <row r="2443" spans="1:16" ht="17.25" thickBot="1">
      <c r="A2443" s="957"/>
      <c r="B2443" s="943"/>
      <c r="C2443" s="927"/>
      <c r="D2443" s="94"/>
      <c r="E2443" s="96"/>
      <c r="F2443" s="101"/>
      <c r="G2443" s="943"/>
      <c r="H2443" s="930"/>
      <c r="I2443" s="94"/>
      <c r="J2443" s="96"/>
      <c r="K2443" s="101"/>
      <c r="L2443" s="943"/>
      <c r="M2443" s="933"/>
      <c r="N2443" s="94"/>
      <c r="O2443" s="96"/>
      <c r="P2443" s="104"/>
    </row>
    <row r="2444" spans="1:16">
      <c r="A2444" s="957"/>
      <c r="B2444" s="953"/>
      <c r="C2444" s="927"/>
      <c r="D2444" s="94"/>
      <c r="E2444" s="96"/>
      <c r="F2444" s="102"/>
      <c r="G2444" s="953"/>
      <c r="H2444" s="930"/>
      <c r="I2444" s="94"/>
      <c r="J2444" s="96"/>
      <c r="K2444" s="103"/>
      <c r="L2444" s="953"/>
      <c r="M2444" s="933"/>
      <c r="N2444" s="94"/>
      <c r="O2444" s="96"/>
      <c r="P2444" s="93"/>
    </row>
    <row r="2445" spans="1:16" ht="17.25" thickBot="1">
      <c r="A2445" s="957"/>
      <c r="B2445" s="954"/>
      <c r="C2445" s="927"/>
      <c r="D2445" s="94"/>
      <c r="E2445" s="96"/>
      <c r="F2445" s="99"/>
      <c r="G2445" s="954"/>
      <c r="H2445" s="930"/>
      <c r="I2445" s="94"/>
      <c r="J2445" s="96"/>
      <c r="K2445" s="104"/>
      <c r="L2445" s="954"/>
      <c r="M2445" s="933"/>
      <c r="N2445" s="94"/>
      <c r="O2445" s="96"/>
      <c r="P2445" s="97"/>
    </row>
    <row r="2446" spans="1:16">
      <c r="A2446" s="957"/>
      <c r="B2446" s="952" t="s">
        <v>127</v>
      </c>
      <c r="C2446" s="927"/>
      <c r="D2446" s="94"/>
      <c r="E2446" s="96"/>
      <c r="F2446" s="103"/>
      <c r="G2446" s="952" t="s">
        <v>127</v>
      </c>
      <c r="H2446" s="930"/>
      <c r="I2446" s="94"/>
      <c r="J2446" s="96"/>
      <c r="K2446" s="104"/>
      <c r="L2446" s="952" t="s">
        <v>127</v>
      </c>
      <c r="M2446" s="933"/>
      <c r="N2446" s="94"/>
      <c r="O2446" s="114"/>
      <c r="P2446" s="97"/>
    </row>
    <row r="2447" spans="1:16" ht="17.25" thickBot="1">
      <c r="A2447" s="957"/>
      <c r="B2447" s="943"/>
      <c r="C2447" s="927"/>
      <c r="D2447" s="94"/>
      <c r="E2447" s="96"/>
      <c r="F2447" s="104"/>
      <c r="G2447" s="943"/>
      <c r="H2447" s="930"/>
      <c r="I2447" s="94"/>
      <c r="J2447" s="96"/>
      <c r="K2447" s="99"/>
      <c r="L2447" s="943"/>
      <c r="M2447" s="933"/>
      <c r="N2447" s="113"/>
      <c r="O2447" s="96"/>
      <c r="P2447" s="112"/>
    </row>
    <row r="2448" spans="1:16">
      <c r="A2448" s="957"/>
      <c r="B2448" s="953"/>
      <c r="C2448" s="927"/>
      <c r="D2448" s="94"/>
      <c r="E2448" s="96"/>
      <c r="F2448" s="104"/>
      <c r="G2448" s="953"/>
      <c r="H2448" s="930"/>
      <c r="I2448" s="94"/>
      <c r="J2448" s="96"/>
      <c r="K2448" s="104"/>
      <c r="L2448" s="953"/>
      <c r="M2448" s="933"/>
      <c r="N2448" s="113"/>
      <c r="O2448" s="114"/>
      <c r="P2448" s="97"/>
    </row>
    <row r="2449" spans="1:16" ht="17.25" thickBot="1">
      <c r="A2449" s="957"/>
      <c r="B2449" s="954"/>
      <c r="C2449" s="927"/>
      <c r="D2449" s="94"/>
      <c r="E2449" s="96"/>
      <c r="F2449" s="99"/>
      <c r="G2449" s="954"/>
      <c r="H2449" s="930"/>
      <c r="I2449" s="94"/>
      <c r="J2449" s="96"/>
      <c r="K2449" s="93"/>
      <c r="L2449" s="954"/>
      <c r="M2449" s="933"/>
      <c r="N2449" s="94"/>
      <c r="O2449" s="114"/>
      <c r="P2449" s="104"/>
    </row>
    <row r="2450" spans="1:16">
      <c r="A2450" s="957"/>
      <c r="B2450" s="952" t="s">
        <v>128</v>
      </c>
      <c r="C2450" s="927"/>
      <c r="D2450" s="94"/>
      <c r="E2450" s="96"/>
      <c r="F2450" s="104"/>
      <c r="G2450" s="952" t="s">
        <v>128</v>
      </c>
      <c r="H2450" s="930"/>
      <c r="I2450" s="94"/>
      <c r="J2450" s="96"/>
      <c r="K2450" s="97"/>
      <c r="L2450" s="952" t="s">
        <v>128</v>
      </c>
      <c r="M2450" s="933"/>
      <c r="N2450" s="94"/>
      <c r="O2450" s="96"/>
      <c r="P2450" s="97"/>
    </row>
    <row r="2451" spans="1:16" ht="17.25" thickBot="1">
      <c r="A2451" s="957"/>
      <c r="B2451" s="943"/>
      <c r="C2451" s="927"/>
      <c r="D2451" s="94"/>
      <c r="E2451" s="96"/>
      <c r="F2451" s="93"/>
      <c r="G2451" s="943"/>
      <c r="H2451" s="930"/>
      <c r="I2451" s="94"/>
      <c r="J2451" s="114"/>
      <c r="K2451" s="97"/>
      <c r="L2451" s="943"/>
      <c r="M2451" s="933"/>
      <c r="N2451" s="113"/>
      <c r="O2451" s="114"/>
      <c r="P2451" s="97"/>
    </row>
    <row r="2452" spans="1:16">
      <c r="A2452" s="957"/>
      <c r="B2452" s="953"/>
      <c r="C2452" s="927"/>
      <c r="D2452" s="94"/>
      <c r="E2452" s="96"/>
      <c r="F2452" s="97"/>
      <c r="G2452" s="953"/>
      <c r="H2452" s="930"/>
      <c r="I2452" s="94"/>
      <c r="J2452" s="96"/>
      <c r="K2452" s="97"/>
      <c r="L2452" s="953"/>
      <c r="M2452" s="933"/>
      <c r="N2452" s="113"/>
      <c r="O2452" s="114"/>
      <c r="P2452" s="97"/>
    </row>
    <row r="2453" spans="1:16" ht="17.25" thickBot="1">
      <c r="A2453" s="957"/>
      <c r="B2453" s="954"/>
      <c r="C2453" s="927"/>
      <c r="D2453" s="94"/>
      <c r="E2453" s="96"/>
      <c r="F2453" s="93"/>
      <c r="G2453" s="954"/>
      <c r="H2453" s="930"/>
      <c r="I2453" s="94"/>
      <c r="J2453" s="114"/>
      <c r="K2453" s="97"/>
      <c r="L2453" s="954"/>
      <c r="M2453" s="933"/>
      <c r="N2453" s="94"/>
      <c r="O2453" s="114"/>
      <c r="P2453" s="97"/>
    </row>
    <row r="2454" spans="1:16">
      <c r="A2454" s="957"/>
      <c r="B2454" s="942" t="s">
        <v>129</v>
      </c>
      <c r="C2454" s="927"/>
      <c r="D2454" s="94"/>
      <c r="E2454" s="96"/>
      <c r="F2454" s="93"/>
      <c r="G2454" s="942" t="s">
        <v>129</v>
      </c>
      <c r="H2454" s="930"/>
      <c r="I2454" s="94"/>
      <c r="J2454" s="114"/>
      <c r="K2454" s="97"/>
      <c r="L2454" s="942" t="s">
        <v>129</v>
      </c>
      <c r="M2454" s="933"/>
      <c r="N2454" s="113"/>
      <c r="O2454" s="114"/>
      <c r="P2454" s="97"/>
    </row>
    <row r="2455" spans="1:16" ht="17.25" thickBot="1">
      <c r="A2455" s="957"/>
      <c r="B2455" s="943"/>
      <c r="C2455" s="927"/>
      <c r="D2455" s="94"/>
      <c r="E2455" s="96"/>
      <c r="F2455" s="93"/>
      <c r="G2455" s="943"/>
      <c r="H2455" s="930"/>
      <c r="I2455" s="94"/>
      <c r="J2455" s="114"/>
      <c r="K2455" s="97"/>
      <c r="L2455" s="943"/>
      <c r="M2455" s="933"/>
      <c r="N2455" s="94"/>
      <c r="O2455" s="114"/>
      <c r="P2455" s="97"/>
    </row>
    <row r="2456" spans="1:16">
      <c r="A2456" s="957"/>
      <c r="B2456" s="106"/>
      <c r="C2456" s="927"/>
      <c r="D2456" s="94"/>
      <c r="E2456" s="96"/>
      <c r="F2456" s="97"/>
      <c r="G2456" s="106"/>
      <c r="H2456" s="930"/>
      <c r="I2456" s="94"/>
      <c r="J2456" s="96"/>
      <c r="K2456" s="112"/>
      <c r="L2456" s="106"/>
      <c r="M2456" s="933"/>
      <c r="N2456" s="113"/>
      <c r="O2456" s="96"/>
      <c r="P2456" s="112"/>
    </row>
    <row r="2457" spans="1:16">
      <c r="A2457" s="957"/>
      <c r="B2457" s="107"/>
      <c r="C2457" s="927"/>
      <c r="D2457" s="94"/>
      <c r="E2457" s="96"/>
      <c r="F2457" s="93"/>
      <c r="G2457" s="107"/>
      <c r="H2457" s="930"/>
      <c r="I2457" s="94"/>
      <c r="J2457" s="96"/>
      <c r="K2457" s="97"/>
      <c r="L2457" s="107"/>
      <c r="M2457" s="933"/>
      <c r="N2457" s="113"/>
      <c r="O2457" s="114"/>
      <c r="P2457" s="97"/>
    </row>
    <row r="2458" spans="1:16">
      <c r="A2458" s="957"/>
      <c r="B2458" s="109"/>
      <c r="C2458" s="927"/>
      <c r="D2458" s="94"/>
      <c r="E2458" s="96"/>
      <c r="F2458" s="93"/>
      <c r="G2458" s="109"/>
      <c r="H2458" s="930"/>
      <c r="I2458" s="113"/>
      <c r="J2458" s="114"/>
      <c r="K2458" s="97"/>
      <c r="L2458" s="109"/>
      <c r="M2458" s="933"/>
      <c r="N2458" s="113"/>
      <c r="O2458" s="114"/>
      <c r="P2458" s="104"/>
    </row>
    <row r="2459" spans="1:16">
      <c r="A2459" s="957"/>
      <c r="B2459" s="110"/>
      <c r="C2459" s="927"/>
      <c r="D2459" s="94"/>
      <c r="E2459" s="96"/>
      <c r="F2459" s="93"/>
      <c r="G2459" s="110"/>
      <c r="H2459" s="930"/>
      <c r="I2459" s="113"/>
      <c r="J2459" s="114"/>
      <c r="K2459" s="104"/>
      <c r="L2459" s="110"/>
      <c r="M2459" s="933"/>
      <c r="N2459" s="111"/>
      <c r="O2459" s="96"/>
      <c r="P2459" s="97"/>
    </row>
    <row r="2460" spans="1:16">
      <c r="A2460" s="957"/>
      <c r="B2460" s="109"/>
      <c r="C2460" s="927"/>
      <c r="D2460" s="111"/>
      <c r="E2460" s="96"/>
      <c r="F2460" s="97"/>
      <c r="G2460" s="109"/>
      <c r="H2460" s="930"/>
      <c r="I2460" s="111"/>
      <c r="J2460" s="96"/>
      <c r="K2460" s="112"/>
      <c r="L2460" s="109"/>
      <c r="M2460" s="933"/>
      <c r="N2460" s="94"/>
      <c r="O2460" s="96"/>
      <c r="P2460" s="112"/>
    </row>
    <row r="2461" spans="1:16">
      <c r="A2461" s="957"/>
      <c r="B2461" s="110"/>
      <c r="C2461" s="927"/>
      <c r="D2461" s="94"/>
      <c r="E2461" s="96"/>
      <c r="F2461" s="108"/>
      <c r="G2461" s="110"/>
      <c r="H2461" s="930"/>
      <c r="I2461" s="94"/>
      <c r="J2461" s="96"/>
      <c r="K2461" s="97"/>
      <c r="L2461" s="110"/>
      <c r="M2461" s="933"/>
      <c r="N2461" s="113"/>
      <c r="O2461" s="114"/>
      <c r="P2461" s="97"/>
    </row>
    <row r="2462" spans="1:16">
      <c r="A2462" s="957"/>
      <c r="B2462" s="109"/>
      <c r="C2462" s="927"/>
      <c r="D2462" s="94"/>
      <c r="E2462" s="96"/>
      <c r="F2462" s="97"/>
      <c r="G2462" s="109"/>
      <c r="H2462" s="930"/>
      <c r="I2462" s="113"/>
      <c r="J2462" s="114"/>
      <c r="K2462" s="97"/>
      <c r="L2462" s="109"/>
      <c r="M2462" s="933"/>
      <c r="N2462" s="113"/>
      <c r="O2462" s="114"/>
      <c r="P2462" s="97"/>
    </row>
    <row r="2463" spans="1:16" ht="17.25" thickBot="1">
      <c r="A2463" s="957"/>
      <c r="B2463" s="110"/>
      <c r="C2463" s="940"/>
      <c r="D2463" s="115"/>
      <c r="E2463" s="116"/>
      <c r="F2463" s="117"/>
      <c r="G2463" s="110"/>
      <c r="H2463" s="930"/>
      <c r="I2463" s="115"/>
      <c r="J2463" s="116"/>
      <c r="K2463" s="117"/>
      <c r="L2463" s="110"/>
      <c r="M2463" s="933"/>
      <c r="N2463" s="115"/>
      <c r="O2463" s="116"/>
      <c r="P2463" s="117"/>
    </row>
    <row r="2464" spans="1:16">
      <c r="A2464" s="944" t="str">
        <f>TEXT(A2418,"AAAA")</f>
        <v>星期三</v>
      </c>
      <c r="B2464" s="109"/>
      <c r="C2464" s="926" t="s">
        <v>665</v>
      </c>
      <c r="D2464" s="118"/>
      <c r="E2464" s="119"/>
      <c r="F2464" s="97"/>
      <c r="G2464" s="109"/>
      <c r="H2464" s="929" t="s">
        <v>130</v>
      </c>
      <c r="I2464" s="118"/>
      <c r="J2464" s="119"/>
      <c r="K2464" s="97"/>
      <c r="L2464" s="109"/>
      <c r="M2464" s="932" t="s">
        <v>130</v>
      </c>
      <c r="N2464" s="118"/>
      <c r="O2464" s="119"/>
      <c r="P2464" s="97"/>
    </row>
    <row r="2465" spans="1:16">
      <c r="A2465" s="944"/>
      <c r="B2465" s="110"/>
      <c r="C2465" s="927"/>
      <c r="D2465" s="120"/>
      <c r="E2465" s="96"/>
      <c r="F2465" s="97"/>
      <c r="G2465" s="110"/>
      <c r="H2465" s="930"/>
      <c r="I2465" s="94"/>
      <c r="J2465" s="96"/>
      <c r="K2465" s="97"/>
      <c r="L2465" s="110"/>
      <c r="M2465" s="933"/>
      <c r="N2465" s="94"/>
      <c r="O2465" s="96"/>
      <c r="P2465" s="97"/>
    </row>
    <row r="2466" spans="1:16">
      <c r="A2466" s="944"/>
      <c r="B2466" s="109"/>
      <c r="C2466" s="927"/>
      <c r="D2466" s="120"/>
      <c r="E2466" s="96"/>
      <c r="F2466" s="97"/>
      <c r="G2466" s="109"/>
      <c r="H2466" s="930"/>
      <c r="I2466" s="94"/>
      <c r="J2466" s="96"/>
      <c r="K2466" s="97"/>
      <c r="L2466" s="109"/>
      <c r="M2466" s="933"/>
      <c r="N2466" s="94"/>
      <c r="O2466" s="96"/>
      <c r="P2466" s="97"/>
    </row>
    <row r="2467" spans="1:16">
      <c r="A2467" s="944"/>
      <c r="B2467" s="110"/>
      <c r="C2467" s="927"/>
      <c r="D2467" s="120"/>
      <c r="E2467" s="96"/>
      <c r="F2467" s="97"/>
      <c r="G2467" s="110"/>
      <c r="H2467" s="930"/>
      <c r="I2467" s="94"/>
      <c r="J2467" s="96"/>
      <c r="K2467" s="97"/>
      <c r="L2467" s="110"/>
      <c r="M2467" s="933"/>
      <c r="N2467" s="94"/>
      <c r="O2467" s="96"/>
      <c r="P2467" s="97"/>
    </row>
    <row r="2468" spans="1:16">
      <c r="A2468" s="944"/>
      <c r="B2468" s="109"/>
      <c r="C2468" s="927"/>
      <c r="D2468" s="120"/>
      <c r="E2468" s="96"/>
      <c r="F2468" s="97"/>
      <c r="G2468" s="109"/>
      <c r="H2468" s="930"/>
      <c r="I2468" s="94"/>
      <c r="J2468" s="96"/>
      <c r="K2468" s="97"/>
      <c r="L2468" s="109"/>
      <c r="M2468" s="933"/>
      <c r="N2468" s="94"/>
      <c r="O2468" s="96"/>
      <c r="P2468" s="97"/>
    </row>
    <row r="2469" spans="1:16">
      <c r="A2469" s="944"/>
      <c r="B2469" s="110"/>
      <c r="C2469" s="927"/>
      <c r="D2469" s="120"/>
      <c r="E2469" s="96"/>
      <c r="F2469" s="97"/>
      <c r="G2469" s="110"/>
      <c r="H2469" s="930"/>
      <c r="I2469" s="94"/>
      <c r="J2469" s="96"/>
      <c r="K2469" s="97"/>
      <c r="L2469" s="110"/>
      <c r="M2469" s="933"/>
      <c r="N2469" s="94"/>
      <c r="O2469" s="96"/>
      <c r="P2469" s="97"/>
    </row>
    <row r="2470" spans="1:16">
      <c r="A2470" s="944"/>
      <c r="B2470" s="109"/>
      <c r="C2470" s="927"/>
      <c r="D2470" s="120"/>
      <c r="E2470" s="96"/>
      <c r="F2470" s="97"/>
      <c r="G2470" s="109"/>
      <c r="H2470" s="930"/>
      <c r="I2470" s="94"/>
      <c r="J2470" s="96"/>
      <c r="K2470" s="97"/>
      <c r="L2470" s="109"/>
      <c r="M2470" s="933"/>
      <c r="N2470" s="94"/>
      <c r="O2470" s="96"/>
      <c r="P2470" s="97"/>
    </row>
    <row r="2471" spans="1:16">
      <c r="A2471" s="944"/>
      <c r="B2471" s="110"/>
      <c r="C2471" s="927"/>
      <c r="D2471" s="94"/>
      <c r="E2471" s="96"/>
      <c r="F2471" s="97"/>
      <c r="G2471" s="110"/>
      <c r="H2471" s="930"/>
      <c r="I2471" s="94"/>
      <c r="J2471" s="96"/>
      <c r="K2471" s="97"/>
      <c r="L2471" s="110"/>
      <c r="M2471" s="933"/>
      <c r="N2471" s="94"/>
      <c r="O2471" s="96"/>
      <c r="P2471" s="97"/>
    </row>
    <row r="2472" spans="1:16">
      <c r="A2472" s="944"/>
      <c r="B2472" s="107"/>
      <c r="C2472" s="927"/>
      <c r="D2472" s="113"/>
      <c r="E2472" s="114"/>
      <c r="F2472" s="104"/>
      <c r="G2472" s="107"/>
      <c r="H2472" s="930"/>
      <c r="I2472" s="113"/>
      <c r="J2472" s="114"/>
      <c r="K2472" s="97"/>
      <c r="L2472" s="107"/>
      <c r="M2472" s="933"/>
      <c r="N2472" s="113"/>
      <c r="O2472" s="114"/>
      <c r="P2472" s="97"/>
    </row>
    <row r="2473" spans="1:16" ht="17.25" thickBot="1">
      <c r="A2473" s="944"/>
      <c r="B2473" s="107"/>
      <c r="C2473" s="940"/>
      <c r="D2473" s="122" t="s">
        <v>132</v>
      </c>
      <c r="E2473" s="123" t="s">
        <v>133</v>
      </c>
      <c r="F2473" s="124"/>
      <c r="G2473" s="107"/>
      <c r="H2473" s="941"/>
      <c r="I2473" s="122" t="s">
        <v>132</v>
      </c>
      <c r="J2473" s="123" t="s">
        <v>133</v>
      </c>
      <c r="K2473" s="97"/>
      <c r="L2473" s="107"/>
      <c r="M2473" s="939"/>
      <c r="N2473" s="122" t="s">
        <v>132</v>
      </c>
      <c r="O2473" s="123" t="s">
        <v>133</v>
      </c>
      <c r="P2473" s="97"/>
    </row>
    <row r="2474" spans="1:16">
      <c r="A2474" s="105"/>
      <c r="B2474" s="109"/>
      <c r="C2474" s="926" t="s">
        <v>666</v>
      </c>
      <c r="D2474" s="118"/>
      <c r="E2474" s="119"/>
      <c r="F2474" s="125"/>
      <c r="G2474" s="109"/>
      <c r="H2474" s="929" t="s">
        <v>134</v>
      </c>
      <c r="I2474" s="118"/>
      <c r="J2474" s="119"/>
      <c r="K2474" s="125"/>
      <c r="L2474" s="109"/>
      <c r="M2474" s="932" t="s">
        <v>134</v>
      </c>
      <c r="N2474" s="118"/>
      <c r="O2474" s="119"/>
      <c r="P2474" s="125"/>
    </row>
    <row r="2475" spans="1:16">
      <c r="A2475" s="105"/>
      <c r="B2475" s="110"/>
      <c r="C2475" s="927"/>
      <c r="D2475" s="94"/>
      <c r="E2475" s="96"/>
      <c r="F2475" s="97"/>
      <c r="G2475" s="110"/>
      <c r="H2475" s="930"/>
      <c r="I2475" s="94"/>
      <c r="J2475" s="96"/>
      <c r="K2475" s="97"/>
      <c r="L2475" s="110"/>
      <c r="M2475" s="933"/>
      <c r="N2475" s="94"/>
      <c r="O2475" s="96"/>
      <c r="P2475" s="97"/>
    </row>
    <row r="2476" spans="1:16">
      <c r="A2476" s="105"/>
      <c r="B2476" s="126"/>
      <c r="C2476" s="927"/>
      <c r="D2476" s="94"/>
      <c r="E2476" s="96"/>
      <c r="F2476" s="97"/>
      <c r="G2476" s="126"/>
      <c r="H2476" s="930"/>
      <c r="I2476" s="94"/>
      <c r="J2476" s="96"/>
      <c r="K2476" s="97"/>
      <c r="L2476" s="126"/>
      <c r="M2476" s="933"/>
      <c r="N2476" s="94"/>
      <c r="O2476" s="96"/>
      <c r="P2476" s="128"/>
    </row>
    <row r="2477" spans="1:16">
      <c r="A2477" s="105"/>
      <c r="B2477" s="107"/>
      <c r="C2477" s="927"/>
      <c r="D2477" s="94"/>
      <c r="E2477" s="96"/>
      <c r="F2477" s="97"/>
      <c r="G2477" s="107"/>
      <c r="H2477" s="930"/>
      <c r="I2477" s="94"/>
      <c r="J2477" s="96"/>
      <c r="K2477" s="97"/>
      <c r="L2477" s="107"/>
      <c r="M2477" s="933"/>
      <c r="N2477" s="94"/>
      <c r="O2477" s="96"/>
      <c r="P2477" s="216"/>
    </row>
    <row r="2478" spans="1:16">
      <c r="A2478" s="105"/>
      <c r="B2478" s="109"/>
      <c r="C2478" s="927"/>
      <c r="D2478" s="94"/>
      <c r="E2478" s="96"/>
      <c r="F2478" s="97"/>
      <c r="G2478" s="109"/>
      <c r="H2478" s="930"/>
      <c r="I2478" s="94"/>
      <c r="J2478" s="96"/>
      <c r="K2478" s="97"/>
      <c r="L2478" s="109"/>
      <c r="M2478" s="933"/>
      <c r="N2478" s="94"/>
      <c r="O2478" s="96"/>
      <c r="P2478" s="97"/>
    </row>
    <row r="2479" spans="1:16">
      <c r="A2479" s="105"/>
      <c r="B2479" s="110"/>
      <c r="C2479" s="927"/>
      <c r="D2479" s="94"/>
      <c r="E2479" s="96"/>
      <c r="F2479" s="127"/>
      <c r="G2479" s="110"/>
      <c r="H2479" s="930"/>
      <c r="I2479" s="94"/>
      <c r="J2479" s="96"/>
      <c r="K2479" s="127"/>
      <c r="L2479" s="110"/>
      <c r="M2479" s="933"/>
      <c r="N2479" s="94"/>
      <c r="O2479" s="96"/>
      <c r="P2479" s="127"/>
    </row>
    <row r="2480" spans="1:16">
      <c r="A2480" s="105"/>
      <c r="B2480" s="109"/>
      <c r="C2480" s="927"/>
      <c r="D2480" s="94"/>
      <c r="E2480" s="96"/>
      <c r="F2480" s="128"/>
      <c r="G2480" s="109"/>
      <c r="H2480" s="930"/>
      <c r="I2480" s="94"/>
      <c r="J2480" s="96"/>
      <c r="K2480" s="128"/>
      <c r="L2480" s="109"/>
      <c r="M2480" s="933"/>
      <c r="N2480" s="94"/>
      <c r="O2480" s="96"/>
      <c r="P2480" s="128"/>
    </row>
    <row r="2481" spans="1:16">
      <c r="A2481" s="105"/>
      <c r="B2481" s="110"/>
      <c r="C2481" s="927"/>
      <c r="D2481" s="217"/>
      <c r="E2481" s="114"/>
      <c r="F2481" s="216"/>
      <c r="G2481" s="110"/>
      <c r="H2481" s="930"/>
      <c r="I2481" s="113"/>
      <c r="J2481" s="114"/>
      <c r="K2481" s="216"/>
      <c r="L2481" s="110"/>
      <c r="M2481" s="933"/>
      <c r="N2481" s="113"/>
      <c r="O2481" s="114"/>
      <c r="P2481" s="216"/>
    </row>
    <row r="2482" spans="1:16">
      <c r="A2482" s="105"/>
      <c r="B2482" s="109"/>
      <c r="C2482" s="927"/>
      <c r="D2482" s="217"/>
      <c r="E2482" s="114"/>
      <c r="F2482" s="216"/>
      <c r="G2482" s="109"/>
      <c r="H2482" s="930"/>
      <c r="I2482" s="113"/>
      <c r="J2482" s="114"/>
      <c r="K2482" s="216"/>
      <c r="L2482" s="109"/>
      <c r="M2482" s="933"/>
      <c r="N2482" s="113"/>
      <c r="O2482" s="114"/>
      <c r="P2482" s="216"/>
    </row>
    <row r="2483" spans="1:16" ht="17.25" thickBot="1">
      <c r="A2483" s="105"/>
      <c r="B2483" s="110"/>
      <c r="C2483" s="940"/>
      <c r="D2483" s="129"/>
      <c r="E2483" s="130"/>
      <c r="F2483" s="104"/>
      <c r="G2483" s="110"/>
      <c r="H2483" s="941"/>
      <c r="I2483" s="113"/>
      <c r="J2483" s="130"/>
      <c r="K2483" s="104"/>
      <c r="L2483" s="110"/>
      <c r="M2483" s="939"/>
      <c r="N2483" s="113"/>
      <c r="O2483" s="131"/>
      <c r="P2483" s="127"/>
    </row>
    <row r="2484" spans="1:16">
      <c r="A2484" s="132"/>
      <c r="B2484" s="109"/>
      <c r="C2484" s="926" t="s">
        <v>667</v>
      </c>
      <c r="D2484" s="118" t="s">
        <v>136</v>
      </c>
      <c r="E2484" s="133" t="s">
        <v>137</v>
      </c>
      <c r="F2484" s="125"/>
      <c r="G2484" s="109"/>
      <c r="H2484" s="929" t="s">
        <v>135</v>
      </c>
      <c r="I2484" s="118" t="s">
        <v>136</v>
      </c>
      <c r="J2484" s="133" t="s">
        <v>137</v>
      </c>
      <c r="K2484" s="125"/>
      <c r="L2484" s="109"/>
      <c r="M2484" s="932" t="s">
        <v>135</v>
      </c>
      <c r="N2484" s="118" t="s">
        <v>136</v>
      </c>
      <c r="O2484" s="133" t="s">
        <v>137</v>
      </c>
      <c r="P2484" s="125"/>
    </row>
    <row r="2485" spans="1:16">
      <c r="A2485" s="132"/>
      <c r="B2485" s="110"/>
      <c r="C2485" s="927"/>
      <c r="D2485" s="94" t="s">
        <v>141</v>
      </c>
      <c r="E2485" s="96" t="s">
        <v>142</v>
      </c>
      <c r="F2485" s="134"/>
      <c r="G2485" s="110"/>
      <c r="H2485" s="930"/>
      <c r="I2485" s="94" t="s">
        <v>141</v>
      </c>
      <c r="J2485" s="96" t="s">
        <v>142</v>
      </c>
      <c r="K2485" s="134"/>
      <c r="L2485" s="110"/>
      <c r="M2485" s="933"/>
      <c r="N2485" s="94" t="s">
        <v>141</v>
      </c>
      <c r="O2485" s="96" t="s">
        <v>142</v>
      </c>
      <c r="P2485" s="134"/>
    </row>
    <row r="2486" spans="1:16">
      <c r="A2486" s="132"/>
      <c r="B2486" s="135"/>
      <c r="C2486" s="927"/>
      <c r="D2486" s="94" t="s">
        <v>145</v>
      </c>
      <c r="E2486" s="96" t="s">
        <v>146</v>
      </c>
      <c r="F2486" s="97"/>
      <c r="G2486" s="135"/>
      <c r="H2486" s="930"/>
      <c r="I2486" s="94" t="s">
        <v>145</v>
      </c>
      <c r="J2486" s="96" t="s">
        <v>146</v>
      </c>
      <c r="K2486" s="97"/>
      <c r="L2486" s="135"/>
      <c r="M2486" s="933"/>
      <c r="N2486" s="94" t="s">
        <v>145</v>
      </c>
      <c r="O2486" s="96" t="s">
        <v>146</v>
      </c>
      <c r="P2486" s="97"/>
    </row>
    <row r="2487" spans="1:16">
      <c r="A2487" s="132"/>
      <c r="B2487" s="110"/>
      <c r="C2487" s="927"/>
      <c r="D2487" s="94" t="s">
        <v>147</v>
      </c>
      <c r="E2487" s="96" t="s">
        <v>148</v>
      </c>
      <c r="F2487" s="104"/>
      <c r="G2487" s="110"/>
      <c r="H2487" s="930"/>
      <c r="I2487" s="94" t="s">
        <v>147</v>
      </c>
      <c r="J2487" s="96" t="s">
        <v>148</v>
      </c>
      <c r="K2487" s="104"/>
      <c r="L2487" s="110"/>
      <c r="M2487" s="933"/>
      <c r="N2487" s="94" t="s">
        <v>147</v>
      </c>
      <c r="O2487" s="96" t="s">
        <v>148</v>
      </c>
      <c r="P2487" s="104"/>
    </row>
    <row r="2488" spans="1:16">
      <c r="A2488" s="132"/>
      <c r="B2488" s="135"/>
      <c r="C2488" s="927"/>
      <c r="D2488" s="94"/>
      <c r="E2488" s="114"/>
      <c r="F2488" s="136"/>
      <c r="G2488" s="135"/>
      <c r="H2488" s="930"/>
      <c r="I2488" s="94"/>
      <c r="J2488" s="114"/>
      <c r="K2488" s="136"/>
      <c r="L2488" s="135"/>
      <c r="M2488" s="933"/>
      <c r="N2488" s="94"/>
      <c r="O2488" s="114"/>
      <c r="P2488" s="136"/>
    </row>
    <row r="2489" spans="1:16">
      <c r="A2489" s="132"/>
      <c r="B2489" s="110"/>
      <c r="C2489" s="927"/>
      <c r="D2489" s="94"/>
      <c r="E2489" s="96"/>
      <c r="F2489" s="97"/>
      <c r="G2489" s="110"/>
      <c r="H2489" s="930"/>
      <c r="I2489" s="94"/>
      <c r="J2489" s="96"/>
      <c r="K2489" s="97"/>
      <c r="L2489" s="110"/>
      <c r="M2489" s="933"/>
      <c r="N2489" s="94"/>
      <c r="O2489" s="96"/>
      <c r="P2489" s="97"/>
    </row>
    <row r="2490" spans="1:16">
      <c r="A2490" s="132"/>
      <c r="B2490" s="135"/>
      <c r="C2490" s="927"/>
      <c r="D2490" s="94"/>
      <c r="E2490" s="114"/>
      <c r="F2490" s="136"/>
      <c r="G2490" s="135"/>
      <c r="H2490" s="930"/>
      <c r="I2490" s="94"/>
      <c r="J2490" s="114"/>
      <c r="K2490" s="136"/>
      <c r="L2490" s="135"/>
      <c r="M2490" s="933"/>
      <c r="N2490" s="94"/>
      <c r="O2490" s="114"/>
      <c r="P2490" s="136"/>
    </row>
    <row r="2491" spans="1:16">
      <c r="A2491" s="132"/>
      <c r="B2491" s="110"/>
      <c r="C2491" s="927"/>
      <c r="D2491" s="94"/>
      <c r="E2491" s="96"/>
      <c r="F2491" s="97"/>
      <c r="G2491" s="110"/>
      <c r="H2491" s="930"/>
      <c r="I2491" s="94"/>
      <c r="J2491" s="96"/>
      <c r="K2491" s="97"/>
      <c r="L2491" s="110"/>
      <c r="M2491" s="933"/>
      <c r="N2491" s="94"/>
      <c r="O2491" s="96"/>
      <c r="P2491" s="97"/>
    </row>
    <row r="2492" spans="1:16">
      <c r="A2492" s="132"/>
      <c r="B2492" s="135"/>
      <c r="C2492" s="927"/>
      <c r="D2492" s="94"/>
      <c r="E2492" s="96"/>
      <c r="F2492" s="97"/>
      <c r="G2492" s="135"/>
      <c r="H2492" s="930"/>
      <c r="I2492" s="94"/>
      <c r="J2492" s="96"/>
      <c r="K2492" s="97"/>
      <c r="L2492" s="135"/>
      <c r="M2492" s="933"/>
      <c r="N2492" s="94"/>
      <c r="O2492" s="96"/>
      <c r="P2492" s="97"/>
    </row>
    <row r="2493" spans="1:16" ht="17.25" thickBot="1">
      <c r="A2493" s="132"/>
      <c r="B2493" s="110"/>
      <c r="C2493" s="940"/>
      <c r="D2493" s="115"/>
      <c r="E2493" s="116"/>
      <c r="F2493" s="117"/>
      <c r="G2493" s="110"/>
      <c r="H2493" s="941"/>
      <c r="I2493" s="115"/>
      <c r="J2493" s="130"/>
      <c r="K2493" s="104"/>
      <c r="L2493" s="110"/>
      <c r="M2493" s="939"/>
      <c r="N2493" s="115"/>
      <c r="O2493" s="130"/>
      <c r="P2493" s="104"/>
    </row>
    <row r="2494" spans="1:16">
      <c r="A2494" s="132"/>
      <c r="B2494" s="135"/>
      <c r="C2494" s="926" t="s">
        <v>668</v>
      </c>
      <c r="D2494" s="137" t="s">
        <v>150</v>
      </c>
      <c r="E2494" s="138"/>
      <c r="F2494" s="139" t="s">
        <v>151</v>
      </c>
      <c r="G2494" s="135"/>
      <c r="H2494" s="929" t="s">
        <v>149</v>
      </c>
      <c r="I2494" s="137" t="s">
        <v>150</v>
      </c>
      <c r="J2494" s="138"/>
      <c r="K2494" s="139" t="s">
        <v>151</v>
      </c>
      <c r="L2494" s="135"/>
      <c r="M2494" s="932" t="s">
        <v>149</v>
      </c>
      <c r="N2494" s="137" t="s">
        <v>150</v>
      </c>
      <c r="O2494" s="138"/>
      <c r="P2494" s="139" t="s">
        <v>151</v>
      </c>
    </row>
    <row r="2495" spans="1:16">
      <c r="A2495" s="132"/>
      <c r="B2495" s="110"/>
      <c r="C2495" s="927"/>
      <c r="D2495" s="120"/>
      <c r="E2495" s="121"/>
      <c r="F2495" s="140"/>
      <c r="G2495" s="110"/>
      <c r="H2495" s="930"/>
      <c r="I2495" s="94"/>
      <c r="J2495" s="96"/>
      <c r="K2495" s="97"/>
      <c r="L2495" s="110"/>
      <c r="M2495" s="933"/>
      <c r="N2495" s="94"/>
      <c r="O2495" s="96"/>
      <c r="P2495" s="97"/>
    </row>
    <row r="2496" spans="1:16">
      <c r="A2496" s="132"/>
      <c r="B2496" s="135"/>
      <c r="C2496" s="927"/>
      <c r="D2496" s="94"/>
      <c r="E2496" s="96"/>
      <c r="F2496" s="97"/>
      <c r="G2496" s="135"/>
      <c r="H2496" s="930"/>
      <c r="I2496" s="94"/>
      <c r="J2496" s="96"/>
      <c r="K2496" s="97"/>
      <c r="L2496" s="135"/>
      <c r="M2496" s="933"/>
      <c r="N2496" s="94"/>
      <c r="O2496" s="96"/>
      <c r="P2496" s="97"/>
    </row>
    <row r="2497" spans="1:16">
      <c r="A2497" s="132"/>
      <c r="B2497" s="110"/>
      <c r="C2497" s="927"/>
      <c r="D2497" s="113"/>
      <c r="E2497" s="114"/>
      <c r="F2497" s="104"/>
      <c r="G2497" s="110"/>
      <c r="H2497" s="930"/>
      <c r="I2497" s="113"/>
      <c r="J2497" s="114"/>
      <c r="K2497" s="104"/>
      <c r="L2497" s="110"/>
      <c r="M2497" s="933"/>
      <c r="N2497" s="113"/>
      <c r="O2497" s="114"/>
      <c r="P2497" s="104"/>
    </row>
    <row r="2498" spans="1:16">
      <c r="A2498" s="935"/>
      <c r="B2498" s="135"/>
      <c r="C2498" s="927"/>
      <c r="D2498" s="94"/>
      <c r="E2498" s="96"/>
      <c r="F2498" s="97"/>
      <c r="G2498" s="135"/>
      <c r="H2498" s="930"/>
      <c r="I2498" s="94"/>
      <c r="J2498" s="96"/>
      <c r="K2498" s="97"/>
      <c r="L2498" s="135"/>
      <c r="M2498" s="933"/>
      <c r="N2498" s="94"/>
      <c r="O2498" s="96"/>
      <c r="P2498" s="97"/>
    </row>
    <row r="2499" spans="1:16">
      <c r="A2499" s="935"/>
      <c r="B2499" s="110"/>
      <c r="C2499" s="927"/>
      <c r="D2499" s="94"/>
      <c r="E2499" s="96"/>
      <c r="F2499" s="97"/>
      <c r="G2499" s="110"/>
      <c r="H2499" s="930"/>
      <c r="I2499" s="94"/>
      <c r="J2499" s="96"/>
      <c r="K2499" s="97"/>
      <c r="L2499" s="110"/>
      <c r="M2499" s="933"/>
      <c r="N2499" s="94"/>
      <c r="O2499" s="96"/>
      <c r="P2499" s="97"/>
    </row>
    <row r="2500" spans="1:16">
      <c r="A2500" s="935"/>
      <c r="B2500" s="135"/>
      <c r="C2500" s="927"/>
      <c r="D2500" s="113"/>
      <c r="E2500" s="114"/>
      <c r="F2500" s="104"/>
      <c r="G2500" s="135"/>
      <c r="H2500" s="930"/>
      <c r="I2500" s="113"/>
      <c r="J2500" s="114"/>
      <c r="K2500" s="104"/>
      <c r="L2500" s="135"/>
      <c r="M2500" s="933"/>
      <c r="N2500" s="113"/>
      <c r="O2500" s="114"/>
      <c r="P2500" s="104"/>
    </row>
    <row r="2501" spans="1:16" ht="17.25" thickBot="1">
      <c r="A2501" s="936"/>
      <c r="B2501" s="141"/>
      <c r="C2501" s="928"/>
      <c r="D2501" s="142"/>
      <c r="E2501" s="143"/>
      <c r="F2501" s="144"/>
      <c r="G2501" s="141"/>
      <c r="H2501" s="931"/>
      <c r="I2501" s="142"/>
      <c r="J2501" s="143"/>
      <c r="K2501" s="144"/>
      <c r="L2501" s="141"/>
      <c r="M2501" s="934"/>
      <c r="N2501" s="142"/>
      <c r="O2501" s="143"/>
      <c r="P2501" s="144"/>
    </row>
    <row r="2502" spans="1:16" s="146" customFormat="1" ht="27" customHeight="1" thickTop="1" thickBot="1">
      <c r="A2502" s="145"/>
      <c r="B2502" s="937" t="s">
        <v>152</v>
      </c>
      <c r="C2502" s="937"/>
      <c r="D2502" s="937"/>
      <c r="E2502" s="937"/>
      <c r="F2502" s="937"/>
      <c r="G2502" s="938" t="s">
        <v>153</v>
      </c>
      <c r="H2502" s="938"/>
      <c r="I2502" s="938"/>
      <c r="J2502" s="938"/>
      <c r="K2502" s="938"/>
      <c r="L2502" s="938"/>
      <c r="M2502" s="938"/>
      <c r="N2502" s="919" t="s">
        <v>154</v>
      </c>
      <c r="O2502" s="919"/>
      <c r="P2502" s="919"/>
    </row>
    <row r="2503" spans="1:16" s="159" customFormat="1" ht="21.75" customHeight="1" thickTop="1" thickBot="1">
      <c r="A2503" s="147" t="s">
        <v>0</v>
      </c>
      <c r="B2503" s="148"/>
      <c r="C2503" s="149" t="s">
        <v>155</v>
      </c>
      <c r="D2503" s="150" t="s">
        <v>156</v>
      </c>
      <c r="E2503" s="151" t="s">
        <v>157</v>
      </c>
      <c r="F2503" s="152" t="s">
        <v>158</v>
      </c>
      <c r="G2503" s="153" t="s">
        <v>159</v>
      </c>
      <c r="H2503" s="154" t="s">
        <v>150</v>
      </c>
      <c r="I2503" s="155" t="s">
        <v>156</v>
      </c>
      <c r="J2503" s="155" t="s">
        <v>157</v>
      </c>
      <c r="K2503" s="155" t="s">
        <v>158</v>
      </c>
      <c r="L2503" s="154" t="s">
        <v>160</v>
      </c>
      <c r="M2503" s="156" t="s">
        <v>161</v>
      </c>
      <c r="N2503" s="157" t="s">
        <v>155</v>
      </c>
      <c r="O2503" s="151" t="s">
        <v>157</v>
      </c>
      <c r="P2503" s="158" t="s">
        <v>158</v>
      </c>
    </row>
    <row r="2504" spans="1:16" s="172" customFormat="1" ht="17.25" thickTop="1">
      <c r="A2504" s="920">
        <f>A2418</f>
        <v>46197</v>
      </c>
      <c r="B2504" s="923" t="s">
        <v>669</v>
      </c>
      <c r="C2504" s="160" t="s">
        <v>850</v>
      </c>
      <c r="D2504" s="161" t="s">
        <v>147</v>
      </c>
      <c r="E2504" s="162" t="s">
        <v>137</v>
      </c>
      <c r="F2504" s="163" t="s">
        <v>1457</v>
      </c>
      <c r="G2504" s="164"/>
      <c r="H2504" s="165"/>
      <c r="I2504" s="166"/>
      <c r="J2504" s="166"/>
      <c r="K2504" s="167"/>
      <c r="L2504" s="168"/>
      <c r="M2504" s="169"/>
      <c r="N2504" s="170"/>
      <c r="O2504" s="166"/>
      <c r="P2504" s="171"/>
    </row>
    <row r="2505" spans="1:16" s="172" customFormat="1">
      <c r="A2505" s="921"/>
      <c r="B2505" s="924"/>
      <c r="C2505" s="173"/>
      <c r="D2505" s="174"/>
      <c r="E2505" s="175"/>
      <c r="F2505" s="176"/>
      <c r="G2505" s="173"/>
      <c r="H2505" s="177"/>
      <c r="I2505" s="175"/>
      <c r="J2505" s="175"/>
      <c r="K2505" s="178"/>
      <c r="L2505" s="179"/>
      <c r="M2505" s="180"/>
      <c r="N2505" s="181"/>
      <c r="O2505" s="175"/>
      <c r="P2505" s="182"/>
    </row>
    <row r="2506" spans="1:16" s="172" customFormat="1">
      <c r="A2506" s="921"/>
      <c r="B2506" s="924"/>
      <c r="C2506" s="173"/>
      <c r="D2506" s="174"/>
      <c r="E2506" s="175"/>
      <c r="F2506" s="176"/>
      <c r="G2506" s="173"/>
      <c r="H2506" s="183"/>
      <c r="I2506" s="175"/>
      <c r="J2506" s="175"/>
      <c r="K2506" s="178"/>
      <c r="L2506" s="184"/>
      <c r="M2506" s="180"/>
      <c r="N2506" s="181"/>
      <c r="O2506" s="175"/>
      <c r="P2506" s="182"/>
    </row>
    <row r="2507" spans="1:16" s="172" customFormat="1">
      <c r="A2507" s="921"/>
      <c r="B2507" s="924"/>
      <c r="C2507" s="173"/>
      <c r="D2507" s="218"/>
      <c r="E2507" s="175"/>
      <c r="F2507" s="176"/>
      <c r="G2507" s="173"/>
      <c r="H2507" s="183"/>
      <c r="I2507" s="175"/>
      <c r="J2507" s="175"/>
      <c r="K2507" s="187"/>
      <c r="L2507" s="184"/>
      <c r="M2507" s="180"/>
      <c r="N2507" s="181"/>
      <c r="O2507" s="175"/>
      <c r="P2507" s="182"/>
    </row>
    <row r="2508" spans="1:16" s="172" customFormat="1">
      <c r="A2508" s="921"/>
      <c r="B2508" s="924"/>
      <c r="C2508" s="173"/>
      <c r="D2508" s="185"/>
      <c r="E2508" s="175"/>
      <c r="F2508" s="182"/>
      <c r="G2508" s="173"/>
      <c r="H2508" s="186"/>
      <c r="I2508" s="175"/>
      <c r="J2508" s="175"/>
      <c r="K2508" s="187"/>
      <c r="L2508" s="184"/>
      <c r="M2508" s="180"/>
      <c r="N2508" s="181"/>
      <c r="O2508" s="175"/>
      <c r="P2508" s="182"/>
    </row>
    <row r="2509" spans="1:16" s="172" customFormat="1">
      <c r="A2509" s="921"/>
      <c r="B2509" s="924"/>
      <c r="C2509" s="173"/>
      <c r="D2509" s="174"/>
      <c r="E2509" s="175"/>
      <c r="F2509" s="188"/>
      <c r="G2509" s="198"/>
      <c r="H2509" s="183"/>
      <c r="I2509" s="191"/>
      <c r="J2509" s="175"/>
      <c r="K2509" s="178"/>
      <c r="L2509" s="189"/>
      <c r="M2509" s="190"/>
      <c r="N2509" s="181"/>
      <c r="O2509" s="175"/>
      <c r="P2509" s="182"/>
    </row>
    <row r="2510" spans="1:16" s="172" customFormat="1">
      <c r="A2510" s="921"/>
      <c r="B2510" s="924"/>
      <c r="C2510" s="173"/>
      <c r="D2510" s="174"/>
      <c r="E2510" s="175"/>
      <c r="F2510" s="182"/>
      <c r="G2510" s="173"/>
      <c r="H2510" s="183"/>
      <c r="I2510" s="191"/>
      <c r="J2510" s="175"/>
      <c r="K2510" s="178"/>
      <c r="L2510" s="184"/>
      <c r="M2510" s="180"/>
      <c r="N2510" s="181"/>
      <c r="O2510" s="175"/>
      <c r="P2510" s="182"/>
    </row>
    <row r="2511" spans="1:16" s="172" customFormat="1">
      <c r="A2511" s="921"/>
      <c r="B2511" s="924"/>
      <c r="C2511" s="173"/>
      <c r="D2511" s="174"/>
      <c r="E2511" s="175"/>
      <c r="F2511" s="182"/>
      <c r="G2511" s="219"/>
      <c r="H2511" s="183"/>
      <c r="I2511" s="175"/>
      <c r="J2511" s="175"/>
      <c r="K2511" s="178"/>
      <c r="L2511" s="184"/>
      <c r="M2511" s="180"/>
      <c r="N2511" s="181"/>
      <c r="O2511" s="175"/>
      <c r="P2511" s="182"/>
    </row>
    <row r="2512" spans="1:16" s="172" customFormat="1">
      <c r="A2512" s="921"/>
      <c r="B2512" s="924"/>
      <c r="C2512" s="173"/>
      <c r="D2512" s="174"/>
      <c r="E2512" s="175"/>
      <c r="F2512" s="188"/>
      <c r="G2512" s="173"/>
      <c r="H2512" s="183"/>
      <c r="I2512" s="191"/>
      <c r="J2512" s="175"/>
      <c r="K2512" s="178"/>
      <c r="L2512" s="184"/>
      <c r="M2512" s="180"/>
      <c r="N2512" s="181"/>
      <c r="O2512" s="175"/>
      <c r="P2512" s="182"/>
    </row>
    <row r="2513" spans="1:16" s="172" customFormat="1">
      <c r="A2513" s="921"/>
      <c r="B2513" s="924"/>
      <c r="C2513" s="173"/>
      <c r="D2513" s="174"/>
      <c r="E2513" s="175"/>
      <c r="F2513" s="182"/>
      <c r="G2513" s="173"/>
      <c r="H2513" s="183"/>
      <c r="I2513" s="191"/>
      <c r="J2513" s="175"/>
      <c r="K2513" s="178"/>
      <c r="L2513" s="184"/>
      <c r="M2513" s="180"/>
      <c r="N2513" s="181"/>
      <c r="O2513" s="175"/>
      <c r="P2513" s="182"/>
    </row>
    <row r="2514" spans="1:16" s="172" customFormat="1">
      <c r="A2514" s="921"/>
      <c r="B2514" s="924"/>
      <c r="C2514" s="192"/>
      <c r="D2514" s="193"/>
      <c r="E2514" s="194"/>
      <c r="F2514" s="195"/>
      <c r="G2514" s="173"/>
      <c r="H2514" s="177"/>
      <c r="I2514" s="175"/>
      <c r="J2514" s="175"/>
      <c r="K2514" s="178"/>
      <c r="L2514" s="184"/>
      <c r="M2514" s="180"/>
      <c r="N2514" s="196"/>
      <c r="O2514" s="194"/>
      <c r="P2514" s="195"/>
    </row>
    <row r="2515" spans="1:16" s="172" customFormat="1">
      <c r="A2515" s="921"/>
      <c r="B2515" s="924"/>
      <c r="C2515" s="192"/>
      <c r="D2515" s="193"/>
      <c r="E2515" s="194"/>
      <c r="F2515" s="195"/>
      <c r="G2515" s="198"/>
      <c r="H2515" s="183"/>
      <c r="I2515" s="191"/>
      <c r="J2515" s="175"/>
      <c r="K2515" s="178"/>
      <c r="L2515" s="184"/>
      <c r="M2515" s="180"/>
      <c r="N2515" s="196"/>
      <c r="O2515" s="194"/>
      <c r="P2515" s="195"/>
    </row>
    <row r="2516" spans="1:16" s="172" customFormat="1">
      <c r="A2516" s="921"/>
      <c r="B2516" s="924"/>
      <c r="C2516" s="192"/>
      <c r="D2516" s="193"/>
      <c r="E2516" s="194"/>
      <c r="F2516" s="195"/>
      <c r="G2516" s="173"/>
      <c r="H2516" s="199"/>
      <c r="I2516" s="191"/>
      <c r="J2516" s="200"/>
      <c r="K2516" s="197"/>
      <c r="L2516" s="184"/>
      <c r="M2516" s="180"/>
      <c r="N2516" s="196"/>
      <c r="O2516" s="194"/>
      <c r="P2516" s="195"/>
    </row>
    <row r="2517" spans="1:16" s="172" customFormat="1">
      <c r="A2517" s="921"/>
      <c r="B2517" s="924"/>
      <c r="C2517" s="192"/>
      <c r="D2517" s="193"/>
      <c r="E2517" s="194"/>
      <c r="F2517" s="195"/>
      <c r="G2517" s="173"/>
      <c r="H2517" s="201"/>
      <c r="I2517" s="175"/>
      <c r="J2517" s="175"/>
      <c r="K2517" s="178"/>
      <c r="L2517" s="184"/>
      <c r="M2517" s="180"/>
      <c r="N2517" s="196"/>
      <c r="O2517" s="194"/>
      <c r="P2517" s="195"/>
    </row>
    <row r="2518" spans="1:16" s="172" customFormat="1">
      <c r="A2518" s="921"/>
      <c r="B2518" s="924"/>
      <c r="C2518" s="192"/>
      <c r="D2518" s="193"/>
      <c r="E2518" s="194"/>
      <c r="F2518" s="195"/>
      <c r="G2518" s="198"/>
      <c r="H2518" s="183"/>
      <c r="I2518" s="200"/>
      <c r="J2518" s="200"/>
      <c r="K2518" s="197"/>
      <c r="L2518" s="184"/>
      <c r="M2518" s="180"/>
      <c r="N2518" s="196"/>
      <c r="O2518" s="194"/>
      <c r="P2518" s="195"/>
    </row>
    <row r="2519" spans="1:16" s="172" customFormat="1">
      <c r="A2519" s="921"/>
      <c r="B2519" s="924"/>
      <c r="C2519" s="192"/>
      <c r="D2519" s="193"/>
      <c r="E2519" s="194"/>
      <c r="F2519" s="195"/>
      <c r="G2519" s="173"/>
      <c r="H2519" s="183"/>
      <c r="I2519" s="200"/>
      <c r="J2519" s="200"/>
      <c r="K2519" s="197"/>
      <c r="L2519" s="179"/>
      <c r="M2519" s="180"/>
      <c r="N2519" s="196"/>
      <c r="O2519" s="194"/>
      <c r="P2519" s="195"/>
    </row>
    <row r="2520" spans="1:16" s="172" customFormat="1">
      <c r="A2520" s="921"/>
      <c r="B2520" s="924"/>
      <c r="C2520" s="192"/>
      <c r="D2520" s="193"/>
      <c r="E2520" s="194"/>
      <c r="F2520" s="195"/>
      <c r="G2520" s="192"/>
      <c r="H2520" s="201"/>
      <c r="I2520" s="202"/>
      <c r="J2520" s="202"/>
      <c r="K2520" s="203"/>
      <c r="L2520" s="204"/>
      <c r="M2520" s="190"/>
      <c r="N2520" s="196"/>
      <c r="O2520" s="194"/>
      <c r="P2520" s="195"/>
    </row>
    <row r="2521" spans="1:16" s="172" customFormat="1">
      <c r="A2521" s="921"/>
      <c r="B2521" s="924"/>
      <c r="C2521" s="192"/>
      <c r="D2521" s="193"/>
      <c r="E2521" s="194"/>
      <c r="F2521" s="195"/>
      <c r="G2521" s="192"/>
      <c r="H2521" s="201"/>
      <c r="I2521" s="202"/>
      <c r="J2521" s="202"/>
      <c r="K2521" s="203"/>
      <c r="L2521" s="204"/>
      <c r="M2521" s="190"/>
      <c r="N2521" s="196"/>
      <c r="O2521" s="194"/>
      <c r="P2521" s="195"/>
    </row>
    <row r="2522" spans="1:16" s="172" customFormat="1">
      <c r="A2522" s="921"/>
      <c r="B2522" s="924"/>
      <c r="C2522" s="192"/>
      <c r="D2522" s="193"/>
      <c r="E2522" s="194"/>
      <c r="F2522" s="195"/>
      <c r="G2522" s="192"/>
      <c r="H2522" s="201"/>
      <c r="I2522" s="202"/>
      <c r="J2522" s="202"/>
      <c r="K2522" s="203"/>
      <c r="L2522" s="204"/>
      <c r="M2522" s="190"/>
      <c r="N2522" s="196"/>
      <c r="O2522" s="194"/>
      <c r="P2522" s="195"/>
    </row>
    <row r="2523" spans="1:16" s="172" customFormat="1" ht="17.25" thickBot="1">
      <c r="A2523" s="922"/>
      <c r="B2523" s="925"/>
      <c r="C2523" s="205"/>
      <c r="D2523" s="206"/>
      <c r="E2523" s="207"/>
      <c r="F2523" s="208"/>
      <c r="G2523" s="209"/>
      <c r="H2523" s="210"/>
      <c r="I2523" s="211"/>
      <c r="J2523" s="211"/>
      <c r="K2523" s="212"/>
      <c r="L2523" s="213"/>
      <c r="M2523" s="214"/>
      <c r="N2523" s="215"/>
      <c r="O2523" s="207"/>
      <c r="P2523" s="208"/>
    </row>
    <row r="2524" spans="1:16" s="71" customFormat="1" ht="18" customHeight="1" thickTop="1" thickBot="1">
      <c r="A2524" s="956">
        <f>A2418+1</f>
        <v>46198</v>
      </c>
      <c r="B2524" s="90" t="s">
        <v>162</v>
      </c>
      <c r="C2524" s="926" t="s">
        <v>664</v>
      </c>
      <c r="D2524" s="91" t="s">
        <v>114</v>
      </c>
      <c r="E2524" s="92" t="s">
        <v>164</v>
      </c>
      <c r="F2524" s="93"/>
      <c r="G2524" s="90" t="s">
        <v>162</v>
      </c>
      <c r="H2524" s="930" t="s">
        <v>163</v>
      </c>
      <c r="I2524" s="91" t="s">
        <v>114</v>
      </c>
      <c r="J2524" s="92" t="s">
        <v>164</v>
      </c>
      <c r="K2524" s="93"/>
      <c r="L2524" s="90" t="s">
        <v>162</v>
      </c>
      <c r="M2524" s="933" t="s">
        <v>163</v>
      </c>
      <c r="N2524" s="91" t="s">
        <v>114</v>
      </c>
      <c r="O2524" s="92" t="s">
        <v>164</v>
      </c>
      <c r="P2524" s="93"/>
    </row>
    <row r="2525" spans="1:16" ht="18" customHeight="1">
      <c r="A2525" s="957"/>
      <c r="B2525" s="958"/>
      <c r="C2525" s="927"/>
      <c r="D2525" s="94" t="s">
        <v>116</v>
      </c>
      <c r="E2525" s="95" t="s">
        <v>142</v>
      </c>
      <c r="F2525" s="93"/>
      <c r="G2525" s="958"/>
      <c r="H2525" s="930"/>
      <c r="I2525" s="94" t="s">
        <v>116</v>
      </c>
      <c r="J2525" s="95" t="s">
        <v>142</v>
      </c>
      <c r="K2525" s="93"/>
      <c r="L2525" s="958"/>
      <c r="M2525" s="933"/>
      <c r="N2525" s="94" t="s">
        <v>116</v>
      </c>
      <c r="O2525" s="95" t="s">
        <v>142</v>
      </c>
      <c r="P2525" s="93"/>
    </row>
    <row r="2526" spans="1:16" ht="17.25" thickBot="1">
      <c r="A2526" s="957"/>
      <c r="B2526" s="959"/>
      <c r="C2526" s="927"/>
      <c r="D2526" s="94" t="s">
        <v>165</v>
      </c>
      <c r="E2526" s="96" t="s">
        <v>166</v>
      </c>
      <c r="F2526" s="98"/>
      <c r="G2526" s="959"/>
      <c r="H2526" s="930"/>
      <c r="I2526" s="94" t="s">
        <v>165</v>
      </c>
      <c r="J2526" s="96" t="s">
        <v>166</v>
      </c>
      <c r="K2526" s="98"/>
      <c r="L2526" s="959"/>
      <c r="M2526" s="933"/>
      <c r="N2526" s="94" t="s">
        <v>165</v>
      </c>
      <c r="O2526" s="96" t="s">
        <v>166</v>
      </c>
      <c r="P2526" s="98"/>
    </row>
    <row r="2527" spans="1:16" ht="17.25" thickBot="1">
      <c r="A2527" s="957"/>
      <c r="B2527" s="90" t="s">
        <v>167</v>
      </c>
      <c r="C2527" s="927"/>
      <c r="D2527" s="94"/>
      <c r="E2527" s="96"/>
      <c r="F2527" s="97"/>
      <c r="G2527" s="90" t="s">
        <v>167</v>
      </c>
      <c r="H2527" s="930"/>
      <c r="I2527" s="94" t="s">
        <v>120</v>
      </c>
      <c r="J2527" s="96" t="s">
        <v>148</v>
      </c>
      <c r="K2527" s="97"/>
      <c r="L2527" s="90" t="s">
        <v>167</v>
      </c>
      <c r="M2527" s="933"/>
      <c r="N2527" s="94" t="s">
        <v>120</v>
      </c>
      <c r="O2527" s="96" t="s">
        <v>148</v>
      </c>
      <c r="P2527" s="97"/>
    </row>
    <row r="2528" spans="1:16">
      <c r="A2528" s="957"/>
      <c r="B2528" s="955"/>
      <c r="C2528" s="927"/>
      <c r="D2528" s="94"/>
      <c r="E2528" s="96"/>
      <c r="F2528" s="97"/>
      <c r="G2528" s="955"/>
      <c r="H2528" s="930"/>
      <c r="I2528" s="94"/>
      <c r="J2528" s="96"/>
      <c r="K2528" s="97"/>
      <c r="L2528" s="955"/>
      <c r="M2528" s="933"/>
      <c r="N2528" s="94"/>
      <c r="O2528" s="96"/>
      <c r="P2528" s="97"/>
    </row>
    <row r="2529" spans="1:16">
      <c r="A2529" s="957"/>
      <c r="B2529" s="948"/>
      <c r="C2529" s="927"/>
      <c r="D2529" s="94"/>
      <c r="E2529" s="96"/>
      <c r="F2529" s="97"/>
      <c r="G2529" s="948"/>
      <c r="H2529" s="930"/>
      <c r="I2529" s="94"/>
      <c r="J2529" s="96"/>
      <c r="K2529" s="97"/>
      <c r="L2529" s="948"/>
      <c r="M2529" s="933"/>
      <c r="N2529" s="94"/>
      <c r="O2529" s="96"/>
      <c r="P2529" s="97"/>
    </row>
    <row r="2530" spans="1:16">
      <c r="A2530" s="957"/>
      <c r="B2530" s="947"/>
      <c r="C2530" s="927"/>
      <c r="D2530" s="94"/>
      <c r="E2530" s="96"/>
      <c r="F2530" s="93"/>
      <c r="G2530" s="947"/>
      <c r="H2530" s="930"/>
      <c r="I2530" s="94"/>
      <c r="J2530" s="96"/>
      <c r="K2530" s="93"/>
      <c r="L2530" s="947"/>
      <c r="M2530" s="933"/>
      <c r="N2530" s="94"/>
      <c r="O2530" s="96"/>
      <c r="P2530" s="93"/>
    </row>
    <row r="2531" spans="1:16">
      <c r="A2531" s="957"/>
      <c r="B2531" s="948"/>
      <c r="C2531" s="927"/>
      <c r="D2531" s="94"/>
      <c r="E2531" s="96"/>
      <c r="F2531" s="99"/>
      <c r="G2531" s="948"/>
      <c r="H2531" s="930"/>
      <c r="I2531" s="94"/>
      <c r="J2531" s="96"/>
      <c r="K2531" s="99"/>
      <c r="L2531" s="948"/>
      <c r="M2531" s="933"/>
      <c r="N2531" s="94"/>
      <c r="O2531" s="96"/>
      <c r="P2531" s="93"/>
    </row>
    <row r="2532" spans="1:16">
      <c r="A2532" s="957"/>
      <c r="B2532" s="947"/>
      <c r="C2532" s="927"/>
      <c r="D2532" s="94"/>
      <c r="E2532" s="96"/>
      <c r="F2532" s="102"/>
      <c r="G2532" s="947"/>
      <c r="H2532" s="930"/>
      <c r="I2532" s="94"/>
      <c r="J2532" s="96"/>
      <c r="K2532" s="102"/>
      <c r="L2532" s="947"/>
      <c r="M2532" s="933"/>
      <c r="N2532" s="94"/>
      <c r="O2532" s="96"/>
      <c r="P2532" s="99"/>
    </row>
    <row r="2533" spans="1:16" ht="17.25" thickBot="1">
      <c r="A2533" s="957"/>
      <c r="B2533" s="948"/>
      <c r="C2533" s="927"/>
      <c r="D2533" s="94"/>
      <c r="E2533" s="96"/>
      <c r="F2533" s="99"/>
      <c r="G2533" s="948"/>
      <c r="H2533" s="930"/>
      <c r="I2533" s="94"/>
      <c r="J2533" s="96"/>
      <c r="K2533" s="99"/>
      <c r="L2533" s="948"/>
      <c r="M2533" s="933"/>
      <c r="N2533" s="94"/>
      <c r="O2533" s="96"/>
      <c r="P2533" s="99"/>
    </row>
    <row r="2534" spans="1:16" ht="17.25" thickBot="1">
      <c r="A2534" s="957"/>
      <c r="B2534" s="100" t="s">
        <v>168</v>
      </c>
      <c r="C2534" s="927"/>
      <c r="D2534" s="94"/>
      <c r="E2534" s="96"/>
      <c r="F2534" s="99"/>
      <c r="G2534" s="100" t="s">
        <v>168</v>
      </c>
      <c r="H2534" s="930"/>
      <c r="I2534" s="94"/>
      <c r="J2534" s="96"/>
      <c r="K2534" s="99"/>
      <c r="L2534" s="100" t="s">
        <v>168</v>
      </c>
      <c r="M2534" s="933"/>
      <c r="N2534" s="94"/>
      <c r="O2534" s="96"/>
      <c r="P2534" s="99"/>
    </row>
    <row r="2535" spans="1:16">
      <c r="A2535" s="957"/>
      <c r="B2535" s="949"/>
      <c r="C2535" s="927"/>
      <c r="D2535" s="94"/>
      <c r="E2535" s="96"/>
      <c r="F2535" s="99"/>
      <c r="G2535" s="949"/>
      <c r="H2535" s="930"/>
      <c r="I2535" s="94"/>
      <c r="J2535" s="96"/>
      <c r="K2535" s="99"/>
      <c r="L2535" s="949"/>
      <c r="M2535" s="933"/>
      <c r="N2535" s="94"/>
      <c r="O2535" s="96"/>
      <c r="P2535" s="99"/>
    </row>
    <row r="2536" spans="1:16">
      <c r="A2536" s="957"/>
      <c r="B2536" s="950"/>
      <c r="C2536" s="927"/>
      <c r="D2536" s="94"/>
      <c r="E2536" s="96"/>
      <c r="F2536" s="99"/>
      <c r="G2536" s="950"/>
      <c r="H2536" s="930"/>
      <c r="I2536" s="94"/>
      <c r="J2536" s="96"/>
      <c r="K2536" s="99"/>
      <c r="L2536" s="950"/>
      <c r="M2536" s="933"/>
      <c r="N2536" s="94"/>
      <c r="O2536" s="96"/>
      <c r="P2536" s="97"/>
    </row>
    <row r="2537" spans="1:16" ht="17.25" thickBot="1">
      <c r="A2537" s="957"/>
      <c r="B2537" s="951"/>
      <c r="C2537" s="927"/>
      <c r="D2537" s="94"/>
      <c r="E2537" s="96"/>
      <c r="F2537" s="97"/>
      <c r="G2537" s="951"/>
      <c r="H2537" s="930"/>
      <c r="I2537" s="94"/>
      <c r="J2537" s="96"/>
      <c r="K2537" s="97"/>
      <c r="L2537" s="951"/>
      <c r="M2537" s="933"/>
      <c r="N2537" s="94"/>
      <c r="O2537" s="96"/>
      <c r="P2537" s="97"/>
    </row>
    <row r="2538" spans="1:16" ht="17.25" thickBot="1">
      <c r="A2538" s="957"/>
      <c r="B2538" s="100" t="s">
        <v>123</v>
      </c>
      <c r="C2538" s="927"/>
      <c r="D2538" s="94"/>
      <c r="E2538" s="96"/>
      <c r="F2538" s="97"/>
      <c r="G2538" s="100" t="s">
        <v>123</v>
      </c>
      <c r="H2538" s="930"/>
      <c r="I2538" s="94"/>
      <c r="J2538" s="96"/>
      <c r="K2538" s="97"/>
      <c r="L2538" s="100" t="s">
        <v>123</v>
      </c>
      <c r="M2538" s="933"/>
      <c r="N2538" s="94"/>
      <c r="O2538" s="96"/>
      <c r="P2538" s="97"/>
    </row>
    <row r="2539" spans="1:16">
      <c r="A2539" s="957"/>
      <c r="B2539" s="962"/>
      <c r="C2539" s="927"/>
      <c r="D2539" s="94"/>
      <c r="E2539" s="96"/>
      <c r="F2539" s="97"/>
      <c r="G2539" s="962"/>
      <c r="H2539" s="930"/>
      <c r="I2539" s="94"/>
      <c r="J2539" s="96"/>
      <c r="K2539" s="97"/>
      <c r="L2539" s="962"/>
      <c r="M2539" s="933"/>
      <c r="N2539" s="94"/>
      <c r="O2539" s="96"/>
      <c r="P2539" s="97"/>
    </row>
    <row r="2540" spans="1:16">
      <c r="A2540" s="957"/>
      <c r="B2540" s="963"/>
      <c r="C2540" s="927"/>
      <c r="D2540" s="94"/>
      <c r="E2540" s="96"/>
      <c r="F2540" s="97"/>
      <c r="G2540" s="963"/>
      <c r="H2540" s="930"/>
      <c r="I2540" s="94"/>
      <c r="J2540" s="96"/>
      <c r="K2540" s="97"/>
      <c r="L2540" s="963"/>
      <c r="M2540" s="933"/>
      <c r="N2540" s="94"/>
      <c r="O2540" s="96"/>
      <c r="P2540" s="97"/>
    </row>
    <row r="2541" spans="1:16" ht="17.25" thickBot="1">
      <c r="A2541" s="957"/>
      <c r="B2541" s="964"/>
      <c r="C2541" s="927"/>
      <c r="D2541" s="94"/>
      <c r="E2541" s="96"/>
      <c r="F2541" s="97"/>
      <c r="G2541" s="964"/>
      <c r="H2541" s="930"/>
      <c r="I2541" s="94"/>
      <c r="J2541" s="96"/>
      <c r="K2541" s="97"/>
      <c r="L2541" s="964"/>
      <c r="M2541" s="933"/>
      <c r="N2541" s="94"/>
      <c r="O2541" s="96"/>
      <c r="P2541" s="97"/>
    </row>
    <row r="2542" spans="1:16">
      <c r="A2542" s="957"/>
      <c r="B2542" s="945" t="s">
        <v>124</v>
      </c>
      <c r="C2542" s="927"/>
      <c r="D2542" s="94"/>
      <c r="E2542" s="96"/>
      <c r="F2542" s="97"/>
      <c r="G2542" s="945" t="s">
        <v>124</v>
      </c>
      <c r="H2542" s="930"/>
      <c r="I2542" s="94"/>
      <c r="J2542" s="96"/>
      <c r="K2542" s="97"/>
      <c r="L2542" s="945" t="s">
        <v>124</v>
      </c>
      <c r="M2542" s="933"/>
      <c r="N2542" s="94"/>
      <c r="O2542" s="96"/>
      <c r="P2542" s="97"/>
    </row>
    <row r="2543" spans="1:16" ht="17.25" thickBot="1">
      <c r="A2543" s="957"/>
      <c r="B2543" s="946"/>
      <c r="C2543" s="927"/>
      <c r="D2543" s="94"/>
      <c r="E2543" s="96"/>
      <c r="F2543" s="97"/>
      <c r="G2543" s="946"/>
      <c r="H2543" s="930"/>
      <c r="I2543" s="94"/>
      <c r="J2543" s="96"/>
      <c r="K2543" s="97"/>
      <c r="L2543" s="946"/>
      <c r="M2543" s="933"/>
      <c r="N2543" s="94"/>
      <c r="O2543" s="96"/>
      <c r="P2543" s="93"/>
    </row>
    <row r="2544" spans="1:16" ht="17.25" thickTop="1">
      <c r="A2544" s="957"/>
      <c r="B2544" s="960" t="s">
        <v>125</v>
      </c>
      <c r="C2544" s="927"/>
      <c r="D2544" s="94"/>
      <c r="E2544" s="96"/>
      <c r="F2544" s="93"/>
      <c r="G2544" s="960" t="s">
        <v>125</v>
      </c>
      <c r="H2544" s="930"/>
      <c r="I2544" s="94"/>
      <c r="J2544" s="96"/>
      <c r="K2544" s="93"/>
      <c r="L2544" s="960" t="s">
        <v>125</v>
      </c>
      <c r="M2544" s="933"/>
      <c r="N2544" s="94"/>
      <c r="O2544" s="96"/>
      <c r="P2544" s="97"/>
    </row>
    <row r="2545" spans="1:16" ht="17.25" thickBot="1">
      <c r="A2545" s="957"/>
      <c r="B2545" s="943"/>
      <c r="C2545" s="927"/>
      <c r="D2545" s="94"/>
      <c r="E2545" s="96"/>
      <c r="F2545" s="93"/>
      <c r="G2545" s="943"/>
      <c r="H2545" s="930"/>
      <c r="I2545" s="94"/>
      <c r="J2545" s="96"/>
      <c r="K2545" s="93"/>
      <c r="L2545" s="943"/>
      <c r="M2545" s="933"/>
      <c r="N2545" s="94"/>
      <c r="O2545" s="96"/>
      <c r="P2545" s="101"/>
    </row>
    <row r="2546" spans="1:16">
      <c r="A2546" s="957"/>
      <c r="B2546" s="953"/>
      <c r="C2546" s="927"/>
      <c r="D2546" s="94"/>
      <c r="E2546" s="96"/>
      <c r="F2546" s="97"/>
      <c r="G2546" s="953"/>
      <c r="H2546" s="930"/>
      <c r="I2546" s="94"/>
      <c r="J2546" s="96"/>
      <c r="K2546" s="97"/>
      <c r="L2546" s="953"/>
      <c r="M2546" s="933"/>
      <c r="N2546" s="94"/>
      <c r="O2546" s="96"/>
      <c r="P2546" s="103"/>
    </row>
    <row r="2547" spans="1:16" ht="17.25" thickBot="1">
      <c r="A2547" s="957"/>
      <c r="B2547" s="961"/>
      <c r="C2547" s="927"/>
      <c r="D2547" s="94"/>
      <c r="E2547" s="96"/>
      <c r="F2547" s="97"/>
      <c r="G2547" s="961"/>
      <c r="H2547" s="930"/>
      <c r="I2547" s="94"/>
      <c r="J2547" s="96"/>
      <c r="K2547" s="97"/>
      <c r="L2547" s="961"/>
      <c r="M2547" s="933"/>
      <c r="N2547" s="94"/>
      <c r="O2547" s="96"/>
      <c r="P2547" s="104"/>
    </row>
    <row r="2548" spans="1:16">
      <c r="A2548" s="957"/>
      <c r="B2548" s="942" t="s">
        <v>126</v>
      </c>
      <c r="C2548" s="927"/>
      <c r="D2548" s="94"/>
      <c r="E2548" s="96"/>
      <c r="F2548" s="93"/>
      <c r="G2548" s="942" t="s">
        <v>126</v>
      </c>
      <c r="H2548" s="930"/>
      <c r="I2548" s="94"/>
      <c r="J2548" s="96"/>
      <c r="K2548" s="93"/>
      <c r="L2548" s="942" t="s">
        <v>126</v>
      </c>
      <c r="M2548" s="933"/>
      <c r="N2548" s="94"/>
      <c r="O2548" s="96"/>
      <c r="P2548" s="99"/>
    </row>
    <row r="2549" spans="1:16" ht="17.25" thickBot="1">
      <c r="A2549" s="957"/>
      <c r="B2549" s="943"/>
      <c r="C2549" s="927"/>
      <c r="D2549" s="94"/>
      <c r="E2549" s="96"/>
      <c r="F2549" s="101"/>
      <c r="G2549" s="943"/>
      <c r="H2549" s="930"/>
      <c r="I2549" s="94"/>
      <c r="J2549" s="96"/>
      <c r="K2549" s="101"/>
      <c r="L2549" s="943"/>
      <c r="M2549" s="933"/>
      <c r="N2549" s="94"/>
      <c r="O2549" s="96"/>
      <c r="P2549" s="104"/>
    </row>
    <row r="2550" spans="1:16">
      <c r="A2550" s="957"/>
      <c r="B2550" s="953"/>
      <c r="C2550" s="927"/>
      <c r="D2550" s="94"/>
      <c r="E2550" s="96"/>
      <c r="F2550" s="102"/>
      <c r="G2550" s="953"/>
      <c r="H2550" s="930"/>
      <c r="I2550" s="94"/>
      <c r="J2550" s="96"/>
      <c r="K2550" s="103"/>
      <c r="L2550" s="953"/>
      <c r="M2550" s="933"/>
      <c r="N2550" s="94"/>
      <c r="O2550" s="96"/>
      <c r="P2550" s="93"/>
    </row>
    <row r="2551" spans="1:16" ht="17.25" thickBot="1">
      <c r="A2551" s="957"/>
      <c r="B2551" s="954"/>
      <c r="C2551" s="927"/>
      <c r="D2551" s="94"/>
      <c r="E2551" s="96"/>
      <c r="F2551" s="99"/>
      <c r="G2551" s="954"/>
      <c r="H2551" s="930"/>
      <c r="I2551" s="94"/>
      <c r="J2551" s="96"/>
      <c r="K2551" s="104"/>
      <c r="L2551" s="954"/>
      <c r="M2551" s="933"/>
      <c r="N2551" s="94"/>
      <c r="O2551" s="96"/>
      <c r="P2551" s="97"/>
    </row>
    <row r="2552" spans="1:16">
      <c r="A2552" s="957"/>
      <c r="B2552" s="952" t="s">
        <v>127</v>
      </c>
      <c r="C2552" s="927"/>
      <c r="D2552" s="94"/>
      <c r="E2552" s="96"/>
      <c r="F2552" s="103"/>
      <c r="G2552" s="952" t="s">
        <v>127</v>
      </c>
      <c r="H2552" s="930"/>
      <c r="I2552" s="94"/>
      <c r="J2552" s="96"/>
      <c r="K2552" s="104"/>
      <c r="L2552" s="952" t="s">
        <v>127</v>
      </c>
      <c r="M2552" s="933"/>
      <c r="N2552" s="94"/>
      <c r="O2552" s="114"/>
      <c r="P2552" s="97"/>
    </row>
    <row r="2553" spans="1:16" ht="17.25" thickBot="1">
      <c r="A2553" s="957"/>
      <c r="B2553" s="943"/>
      <c r="C2553" s="927"/>
      <c r="D2553" s="94"/>
      <c r="E2553" s="96"/>
      <c r="F2553" s="104"/>
      <c r="G2553" s="943"/>
      <c r="H2553" s="930"/>
      <c r="I2553" s="94"/>
      <c r="J2553" s="96"/>
      <c r="K2553" s="99"/>
      <c r="L2553" s="943"/>
      <c r="M2553" s="933"/>
      <c r="N2553" s="113"/>
      <c r="O2553" s="96"/>
      <c r="P2553" s="112"/>
    </row>
    <row r="2554" spans="1:16">
      <c r="A2554" s="957"/>
      <c r="B2554" s="953"/>
      <c r="C2554" s="927"/>
      <c r="D2554" s="94"/>
      <c r="E2554" s="96"/>
      <c r="F2554" s="104"/>
      <c r="G2554" s="953"/>
      <c r="H2554" s="930"/>
      <c r="I2554" s="94"/>
      <c r="J2554" s="96"/>
      <c r="K2554" s="104"/>
      <c r="L2554" s="953"/>
      <c r="M2554" s="933"/>
      <c r="N2554" s="113"/>
      <c r="O2554" s="114"/>
      <c r="P2554" s="97"/>
    </row>
    <row r="2555" spans="1:16" ht="17.25" thickBot="1">
      <c r="A2555" s="957"/>
      <c r="B2555" s="954"/>
      <c r="C2555" s="927"/>
      <c r="D2555" s="94"/>
      <c r="E2555" s="96"/>
      <c r="F2555" s="99"/>
      <c r="G2555" s="954"/>
      <c r="H2555" s="930"/>
      <c r="I2555" s="94"/>
      <c r="J2555" s="96"/>
      <c r="K2555" s="93"/>
      <c r="L2555" s="954"/>
      <c r="M2555" s="933"/>
      <c r="N2555" s="94"/>
      <c r="O2555" s="114"/>
      <c r="P2555" s="104"/>
    </row>
    <row r="2556" spans="1:16">
      <c r="A2556" s="957"/>
      <c r="B2556" s="952" t="s">
        <v>128</v>
      </c>
      <c r="C2556" s="927"/>
      <c r="D2556" s="94"/>
      <c r="E2556" s="96"/>
      <c r="F2556" s="104"/>
      <c r="G2556" s="952" t="s">
        <v>128</v>
      </c>
      <c r="H2556" s="930"/>
      <c r="I2556" s="94"/>
      <c r="J2556" s="96"/>
      <c r="K2556" s="97"/>
      <c r="L2556" s="952" t="s">
        <v>128</v>
      </c>
      <c r="M2556" s="933"/>
      <c r="N2556" s="94"/>
      <c r="O2556" s="96"/>
      <c r="P2556" s="97"/>
    </row>
    <row r="2557" spans="1:16" ht="17.25" thickBot="1">
      <c r="A2557" s="957"/>
      <c r="B2557" s="943"/>
      <c r="C2557" s="927"/>
      <c r="D2557" s="94"/>
      <c r="E2557" s="96"/>
      <c r="F2557" s="93"/>
      <c r="G2557" s="943"/>
      <c r="H2557" s="930"/>
      <c r="I2557" s="94"/>
      <c r="J2557" s="114"/>
      <c r="K2557" s="97"/>
      <c r="L2557" s="943"/>
      <c r="M2557" s="933"/>
      <c r="N2557" s="113"/>
      <c r="O2557" s="114"/>
      <c r="P2557" s="97"/>
    </row>
    <row r="2558" spans="1:16">
      <c r="A2558" s="957"/>
      <c r="B2558" s="953"/>
      <c r="C2558" s="927"/>
      <c r="D2558" s="94"/>
      <c r="E2558" s="96"/>
      <c r="F2558" s="97"/>
      <c r="G2558" s="953"/>
      <c r="H2558" s="930"/>
      <c r="I2558" s="94"/>
      <c r="J2558" s="96"/>
      <c r="K2558" s="97"/>
      <c r="L2558" s="953"/>
      <c r="M2558" s="933"/>
      <c r="N2558" s="113"/>
      <c r="O2558" s="114"/>
      <c r="P2558" s="97"/>
    </row>
    <row r="2559" spans="1:16" ht="17.25" thickBot="1">
      <c r="A2559" s="957"/>
      <c r="B2559" s="954"/>
      <c r="C2559" s="927"/>
      <c r="D2559" s="94"/>
      <c r="E2559" s="96"/>
      <c r="F2559" s="93"/>
      <c r="G2559" s="954"/>
      <c r="H2559" s="930"/>
      <c r="I2559" s="94"/>
      <c r="J2559" s="114"/>
      <c r="K2559" s="97"/>
      <c r="L2559" s="954"/>
      <c r="M2559" s="933"/>
      <c r="N2559" s="94"/>
      <c r="O2559" s="114"/>
      <c r="P2559" s="97"/>
    </row>
    <row r="2560" spans="1:16">
      <c r="A2560" s="957"/>
      <c r="B2560" s="942" t="s">
        <v>129</v>
      </c>
      <c r="C2560" s="927"/>
      <c r="D2560" s="94"/>
      <c r="E2560" s="96"/>
      <c r="F2560" s="93"/>
      <c r="G2560" s="942" t="s">
        <v>129</v>
      </c>
      <c r="H2560" s="930"/>
      <c r="I2560" s="94"/>
      <c r="J2560" s="114"/>
      <c r="K2560" s="97"/>
      <c r="L2560" s="942" t="s">
        <v>129</v>
      </c>
      <c r="M2560" s="933"/>
      <c r="N2560" s="113"/>
      <c r="O2560" s="114"/>
      <c r="P2560" s="97"/>
    </row>
    <row r="2561" spans="1:16" ht="17.25" thickBot="1">
      <c r="A2561" s="957"/>
      <c r="B2561" s="943"/>
      <c r="C2561" s="927"/>
      <c r="D2561" s="94"/>
      <c r="E2561" s="96"/>
      <c r="F2561" s="93"/>
      <c r="G2561" s="943"/>
      <c r="H2561" s="930"/>
      <c r="I2561" s="94"/>
      <c r="J2561" s="114"/>
      <c r="K2561" s="97"/>
      <c r="L2561" s="943"/>
      <c r="M2561" s="933"/>
      <c r="N2561" s="94"/>
      <c r="O2561" s="114"/>
      <c r="P2561" s="97"/>
    </row>
    <row r="2562" spans="1:16">
      <c r="A2562" s="957"/>
      <c r="B2562" s="106"/>
      <c r="C2562" s="927"/>
      <c r="D2562" s="94"/>
      <c r="E2562" s="96"/>
      <c r="F2562" s="97"/>
      <c r="G2562" s="106"/>
      <c r="H2562" s="930"/>
      <c r="I2562" s="94"/>
      <c r="J2562" s="96"/>
      <c r="K2562" s="112"/>
      <c r="L2562" s="106"/>
      <c r="M2562" s="933"/>
      <c r="N2562" s="113"/>
      <c r="O2562" s="96"/>
      <c r="P2562" s="112"/>
    </row>
    <row r="2563" spans="1:16">
      <c r="A2563" s="957"/>
      <c r="B2563" s="107"/>
      <c r="C2563" s="927"/>
      <c r="D2563" s="94"/>
      <c r="E2563" s="96"/>
      <c r="F2563" s="93"/>
      <c r="G2563" s="107"/>
      <c r="H2563" s="930"/>
      <c r="I2563" s="94"/>
      <c r="J2563" s="96"/>
      <c r="K2563" s="97"/>
      <c r="L2563" s="107"/>
      <c r="M2563" s="933"/>
      <c r="N2563" s="113"/>
      <c r="O2563" s="114"/>
      <c r="P2563" s="97"/>
    </row>
    <row r="2564" spans="1:16">
      <c r="A2564" s="957"/>
      <c r="B2564" s="109"/>
      <c r="C2564" s="927"/>
      <c r="D2564" s="94"/>
      <c r="E2564" s="96"/>
      <c r="F2564" s="93"/>
      <c r="G2564" s="109"/>
      <c r="H2564" s="930"/>
      <c r="I2564" s="113"/>
      <c r="J2564" s="114"/>
      <c r="K2564" s="97"/>
      <c r="L2564" s="109"/>
      <c r="M2564" s="933"/>
      <c r="N2564" s="113"/>
      <c r="O2564" s="114"/>
      <c r="P2564" s="104"/>
    </row>
    <row r="2565" spans="1:16">
      <c r="A2565" s="957"/>
      <c r="B2565" s="110"/>
      <c r="C2565" s="927"/>
      <c r="D2565" s="94"/>
      <c r="E2565" s="96"/>
      <c r="F2565" s="93"/>
      <c r="G2565" s="110"/>
      <c r="H2565" s="930"/>
      <c r="I2565" s="113"/>
      <c r="J2565" s="114"/>
      <c r="K2565" s="104"/>
      <c r="L2565" s="110"/>
      <c r="M2565" s="933"/>
      <c r="N2565" s="111"/>
      <c r="O2565" s="96"/>
      <c r="P2565" s="97"/>
    </row>
    <row r="2566" spans="1:16">
      <c r="A2566" s="957"/>
      <c r="B2566" s="109"/>
      <c r="C2566" s="927"/>
      <c r="D2566" s="111"/>
      <c r="E2566" s="96"/>
      <c r="F2566" s="97"/>
      <c r="G2566" s="109"/>
      <c r="H2566" s="930"/>
      <c r="I2566" s="111"/>
      <c r="J2566" s="96"/>
      <c r="K2566" s="112"/>
      <c r="L2566" s="109"/>
      <c r="M2566" s="933"/>
      <c r="N2566" s="94"/>
      <c r="O2566" s="96"/>
      <c r="P2566" s="112"/>
    </row>
    <row r="2567" spans="1:16">
      <c r="A2567" s="957"/>
      <c r="B2567" s="110"/>
      <c r="C2567" s="927"/>
      <c r="D2567" s="94"/>
      <c r="E2567" s="96"/>
      <c r="F2567" s="108"/>
      <c r="G2567" s="110"/>
      <c r="H2567" s="930"/>
      <c r="I2567" s="94"/>
      <c r="J2567" s="96"/>
      <c r="K2567" s="97"/>
      <c r="L2567" s="110"/>
      <c r="M2567" s="933"/>
      <c r="N2567" s="113"/>
      <c r="O2567" s="114"/>
      <c r="P2567" s="97"/>
    </row>
    <row r="2568" spans="1:16">
      <c r="A2568" s="957"/>
      <c r="B2568" s="109"/>
      <c r="C2568" s="927"/>
      <c r="D2568" s="94"/>
      <c r="E2568" s="96"/>
      <c r="F2568" s="97"/>
      <c r="G2568" s="109"/>
      <c r="H2568" s="930"/>
      <c r="I2568" s="113"/>
      <c r="J2568" s="114"/>
      <c r="K2568" s="97"/>
      <c r="L2568" s="109"/>
      <c r="M2568" s="933"/>
      <c r="N2568" s="113"/>
      <c r="O2568" s="114"/>
      <c r="P2568" s="97"/>
    </row>
    <row r="2569" spans="1:16" ht="17.25" thickBot="1">
      <c r="A2569" s="957"/>
      <c r="B2569" s="110"/>
      <c r="C2569" s="940"/>
      <c r="D2569" s="115"/>
      <c r="E2569" s="116"/>
      <c r="F2569" s="117"/>
      <c r="G2569" s="110"/>
      <c r="H2569" s="930"/>
      <c r="I2569" s="115"/>
      <c r="J2569" s="116"/>
      <c r="K2569" s="117"/>
      <c r="L2569" s="110"/>
      <c r="M2569" s="933"/>
      <c r="N2569" s="115"/>
      <c r="O2569" s="116"/>
      <c r="P2569" s="117"/>
    </row>
    <row r="2570" spans="1:16">
      <c r="A2570" s="944" t="str">
        <f>TEXT(A2524,"AAAA")</f>
        <v>星期四</v>
      </c>
      <c r="B2570" s="109"/>
      <c r="C2570" s="926" t="s">
        <v>665</v>
      </c>
      <c r="D2570" s="118"/>
      <c r="E2570" s="119"/>
      <c r="F2570" s="97"/>
      <c r="G2570" s="109"/>
      <c r="H2570" s="929" t="s">
        <v>130</v>
      </c>
      <c r="I2570" s="118"/>
      <c r="J2570" s="119"/>
      <c r="K2570" s="97"/>
      <c r="L2570" s="109"/>
      <c r="M2570" s="932" t="s">
        <v>130</v>
      </c>
      <c r="N2570" s="118"/>
      <c r="O2570" s="119"/>
      <c r="P2570" s="97"/>
    </row>
    <row r="2571" spans="1:16">
      <c r="A2571" s="944"/>
      <c r="B2571" s="110"/>
      <c r="C2571" s="927"/>
      <c r="D2571" s="120"/>
      <c r="E2571" s="96"/>
      <c r="F2571" s="97"/>
      <c r="G2571" s="110"/>
      <c r="H2571" s="930"/>
      <c r="I2571" s="94"/>
      <c r="J2571" s="96"/>
      <c r="K2571" s="97"/>
      <c r="L2571" s="110"/>
      <c r="M2571" s="933"/>
      <c r="N2571" s="94"/>
      <c r="O2571" s="96"/>
      <c r="P2571" s="97"/>
    </row>
    <row r="2572" spans="1:16">
      <c r="A2572" s="944"/>
      <c r="B2572" s="109"/>
      <c r="C2572" s="927"/>
      <c r="D2572" s="120"/>
      <c r="E2572" s="96"/>
      <c r="F2572" s="97"/>
      <c r="G2572" s="109"/>
      <c r="H2572" s="930"/>
      <c r="I2572" s="94"/>
      <c r="J2572" s="96"/>
      <c r="K2572" s="97"/>
      <c r="L2572" s="109"/>
      <c r="M2572" s="933"/>
      <c r="N2572" s="94"/>
      <c r="O2572" s="96"/>
      <c r="P2572" s="97"/>
    </row>
    <row r="2573" spans="1:16">
      <c r="A2573" s="944"/>
      <c r="B2573" s="110"/>
      <c r="C2573" s="927"/>
      <c r="D2573" s="120"/>
      <c r="E2573" s="96"/>
      <c r="F2573" s="97"/>
      <c r="G2573" s="110"/>
      <c r="H2573" s="930"/>
      <c r="I2573" s="94"/>
      <c r="J2573" s="96"/>
      <c r="K2573" s="97"/>
      <c r="L2573" s="110"/>
      <c r="M2573" s="933"/>
      <c r="N2573" s="94"/>
      <c r="O2573" s="96"/>
      <c r="P2573" s="97"/>
    </row>
    <row r="2574" spans="1:16">
      <c r="A2574" s="944"/>
      <c r="B2574" s="109"/>
      <c r="C2574" s="927"/>
      <c r="D2574" s="120"/>
      <c r="E2574" s="96"/>
      <c r="F2574" s="97"/>
      <c r="G2574" s="109"/>
      <c r="H2574" s="930"/>
      <c r="I2574" s="94"/>
      <c r="J2574" s="96"/>
      <c r="K2574" s="97"/>
      <c r="L2574" s="109"/>
      <c r="M2574" s="933"/>
      <c r="N2574" s="94"/>
      <c r="O2574" s="96"/>
      <c r="P2574" s="97"/>
    </row>
    <row r="2575" spans="1:16">
      <c r="A2575" s="944"/>
      <c r="B2575" s="110"/>
      <c r="C2575" s="927"/>
      <c r="D2575" s="120"/>
      <c r="E2575" s="96"/>
      <c r="F2575" s="97"/>
      <c r="G2575" s="110"/>
      <c r="H2575" s="930"/>
      <c r="I2575" s="94"/>
      <c r="J2575" s="96"/>
      <c r="K2575" s="97"/>
      <c r="L2575" s="110"/>
      <c r="M2575" s="933"/>
      <c r="N2575" s="94"/>
      <c r="O2575" s="96"/>
      <c r="P2575" s="97"/>
    </row>
    <row r="2576" spans="1:16">
      <c r="A2576" s="944"/>
      <c r="B2576" s="109"/>
      <c r="C2576" s="927"/>
      <c r="D2576" s="120"/>
      <c r="E2576" s="96"/>
      <c r="F2576" s="97"/>
      <c r="G2576" s="109"/>
      <c r="H2576" s="930"/>
      <c r="I2576" s="94"/>
      <c r="J2576" s="96"/>
      <c r="K2576" s="97"/>
      <c r="L2576" s="109"/>
      <c r="M2576" s="933"/>
      <c r="N2576" s="94"/>
      <c r="O2576" s="96"/>
      <c r="P2576" s="97"/>
    </row>
    <row r="2577" spans="1:16">
      <c r="A2577" s="944"/>
      <c r="B2577" s="110"/>
      <c r="C2577" s="927"/>
      <c r="D2577" s="94"/>
      <c r="E2577" s="96"/>
      <c r="F2577" s="97"/>
      <c r="G2577" s="110"/>
      <c r="H2577" s="930"/>
      <c r="I2577" s="94"/>
      <c r="J2577" s="96"/>
      <c r="K2577" s="97"/>
      <c r="L2577" s="110"/>
      <c r="M2577" s="933"/>
      <c r="N2577" s="94"/>
      <c r="O2577" s="96"/>
      <c r="P2577" s="97"/>
    </row>
    <row r="2578" spans="1:16">
      <c r="A2578" s="944"/>
      <c r="B2578" s="107"/>
      <c r="C2578" s="927"/>
      <c r="D2578" s="113"/>
      <c r="E2578" s="114"/>
      <c r="F2578" s="104"/>
      <c r="G2578" s="107"/>
      <c r="H2578" s="930"/>
      <c r="I2578" s="113"/>
      <c r="J2578" s="114"/>
      <c r="K2578" s="97"/>
      <c r="L2578" s="107"/>
      <c r="M2578" s="933"/>
      <c r="N2578" s="113"/>
      <c r="O2578" s="114"/>
      <c r="P2578" s="97"/>
    </row>
    <row r="2579" spans="1:16" ht="17.25" thickBot="1">
      <c r="A2579" s="944"/>
      <c r="B2579" s="107"/>
      <c r="C2579" s="940"/>
      <c r="D2579" s="122" t="s">
        <v>132</v>
      </c>
      <c r="E2579" s="123" t="s">
        <v>133</v>
      </c>
      <c r="F2579" s="124"/>
      <c r="G2579" s="107"/>
      <c r="H2579" s="941"/>
      <c r="I2579" s="122" t="s">
        <v>132</v>
      </c>
      <c r="J2579" s="123" t="s">
        <v>133</v>
      </c>
      <c r="K2579" s="97"/>
      <c r="L2579" s="107"/>
      <c r="M2579" s="939"/>
      <c r="N2579" s="122" t="s">
        <v>132</v>
      </c>
      <c r="O2579" s="123" t="s">
        <v>133</v>
      </c>
      <c r="P2579" s="97"/>
    </row>
    <row r="2580" spans="1:16">
      <c r="A2580" s="105"/>
      <c r="B2580" s="109"/>
      <c r="C2580" s="926" t="s">
        <v>666</v>
      </c>
      <c r="D2580" s="118"/>
      <c r="E2580" s="119"/>
      <c r="F2580" s="125"/>
      <c r="G2580" s="109"/>
      <c r="H2580" s="929" t="s">
        <v>134</v>
      </c>
      <c r="I2580" s="118"/>
      <c r="J2580" s="119"/>
      <c r="K2580" s="125"/>
      <c r="L2580" s="109"/>
      <c r="M2580" s="932" t="s">
        <v>134</v>
      </c>
      <c r="N2580" s="118"/>
      <c r="O2580" s="119"/>
      <c r="P2580" s="125"/>
    </row>
    <row r="2581" spans="1:16">
      <c r="A2581" s="105"/>
      <c r="B2581" s="110"/>
      <c r="C2581" s="927"/>
      <c r="D2581" s="94"/>
      <c r="E2581" s="96"/>
      <c r="F2581" s="97"/>
      <c r="G2581" s="110"/>
      <c r="H2581" s="930"/>
      <c r="I2581" s="94"/>
      <c r="J2581" s="96"/>
      <c r="K2581" s="97"/>
      <c r="L2581" s="110"/>
      <c r="M2581" s="933"/>
      <c r="N2581" s="94"/>
      <c r="O2581" s="96"/>
      <c r="P2581" s="97"/>
    </row>
    <row r="2582" spans="1:16">
      <c r="A2582" s="105"/>
      <c r="B2582" s="126"/>
      <c r="C2582" s="927"/>
      <c r="D2582" s="94"/>
      <c r="E2582" s="96"/>
      <c r="F2582" s="97"/>
      <c r="G2582" s="126"/>
      <c r="H2582" s="930"/>
      <c r="I2582" s="94"/>
      <c r="J2582" s="96"/>
      <c r="K2582" s="97"/>
      <c r="L2582" s="126"/>
      <c r="M2582" s="933"/>
      <c r="N2582" s="94"/>
      <c r="O2582" s="96"/>
      <c r="P2582" s="128"/>
    </row>
    <row r="2583" spans="1:16">
      <c r="A2583" s="105"/>
      <c r="B2583" s="107"/>
      <c r="C2583" s="927"/>
      <c r="D2583" s="94"/>
      <c r="E2583" s="96"/>
      <c r="F2583" s="97"/>
      <c r="G2583" s="107"/>
      <c r="H2583" s="930"/>
      <c r="I2583" s="94"/>
      <c r="J2583" s="96"/>
      <c r="K2583" s="97"/>
      <c r="L2583" s="107"/>
      <c r="M2583" s="933"/>
      <c r="N2583" s="94"/>
      <c r="O2583" s="96"/>
      <c r="P2583" s="216"/>
    </row>
    <row r="2584" spans="1:16">
      <c r="A2584" s="105"/>
      <c r="B2584" s="109"/>
      <c r="C2584" s="927"/>
      <c r="D2584" s="94"/>
      <c r="E2584" s="96"/>
      <c r="F2584" s="97"/>
      <c r="G2584" s="109"/>
      <c r="H2584" s="930"/>
      <c r="I2584" s="94"/>
      <c r="J2584" s="96"/>
      <c r="K2584" s="97"/>
      <c r="L2584" s="109"/>
      <c r="M2584" s="933"/>
      <c r="N2584" s="94"/>
      <c r="O2584" s="96"/>
      <c r="P2584" s="97"/>
    </row>
    <row r="2585" spans="1:16">
      <c r="A2585" s="105"/>
      <c r="B2585" s="110"/>
      <c r="C2585" s="927"/>
      <c r="D2585" s="94"/>
      <c r="E2585" s="96"/>
      <c r="F2585" s="127"/>
      <c r="G2585" s="110"/>
      <c r="H2585" s="930"/>
      <c r="I2585" s="94"/>
      <c r="J2585" s="96"/>
      <c r="K2585" s="127"/>
      <c r="L2585" s="110"/>
      <c r="M2585" s="933"/>
      <c r="N2585" s="94"/>
      <c r="O2585" s="96"/>
      <c r="P2585" s="127"/>
    </row>
    <row r="2586" spans="1:16">
      <c r="A2586" s="105"/>
      <c r="B2586" s="109"/>
      <c r="C2586" s="927"/>
      <c r="D2586" s="94"/>
      <c r="E2586" s="96"/>
      <c r="F2586" s="128"/>
      <c r="G2586" s="109"/>
      <c r="H2586" s="930"/>
      <c r="I2586" s="94"/>
      <c r="J2586" s="96"/>
      <c r="K2586" s="128"/>
      <c r="L2586" s="109"/>
      <c r="M2586" s="933"/>
      <c r="N2586" s="94"/>
      <c r="O2586" s="96"/>
      <c r="P2586" s="128"/>
    </row>
    <row r="2587" spans="1:16">
      <c r="A2587" s="105"/>
      <c r="B2587" s="110"/>
      <c r="C2587" s="927"/>
      <c r="D2587" s="217"/>
      <c r="E2587" s="114"/>
      <c r="F2587" s="216"/>
      <c r="G2587" s="110"/>
      <c r="H2587" s="930"/>
      <c r="I2587" s="113"/>
      <c r="J2587" s="114"/>
      <c r="K2587" s="216"/>
      <c r="L2587" s="110"/>
      <c r="M2587" s="933"/>
      <c r="N2587" s="113"/>
      <c r="O2587" s="114"/>
      <c r="P2587" s="216"/>
    </row>
    <row r="2588" spans="1:16">
      <c r="A2588" s="105"/>
      <c r="B2588" s="109"/>
      <c r="C2588" s="927"/>
      <c r="D2588" s="217"/>
      <c r="E2588" s="114"/>
      <c r="F2588" s="216"/>
      <c r="G2588" s="109"/>
      <c r="H2588" s="930"/>
      <c r="I2588" s="113"/>
      <c r="J2588" s="114"/>
      <c r="K2588" s="216"/>
      <c r="L2588" s="109"/>
      <c r="M2588" s="933"/>
      <c r="N2588" s="113"/>
      <c r="O2588" s="114"/>
      <c r="P2588" s="216"/>
    </row>
    <row r="2589" spans="1:16" ht="17.25" thickBot="1">
      <c r="A2589" s="105"/>
      <c r="B2589" s="110"/>
      <c r="C2589" s="940"/>
      <c r="D2589" s="129"/>
      <c r="E2589" s="130"/>
      <c r="F2589" s="104"/>
      <c r="G2589" s="110"/>
      <c r="H2589" s="941"/>
      <c r="I2589" s="113"/>
      <c r="J2589" s="130"/>
      <c r="K2589" s="104"/>
      <c r="L2589" s="110"/>
      <c r="M2589" s="939"/>
      <c r="N2589" s="113"/>
      <c r="O2589" s="131"/>
      <c r="P2589" s="127"/>
    </row>
    <row r="2590" spans="1:16">
      <c r="A2590" s="132"/>
      <c r="B2590" s="109"/>
      <c r="C2590" s="926" t="s">
        <v>667</v>
      </c>
      <c r="D2590" s="118" t="s">
        <v>136</v>
      </c>
      <c r="E2590" s="133" t="s">
        <v>137</v>
      </c>
      <c r="F2590" s="125"/>
      <c r="G2590" s="109"/>
      <c r="H2590" s="929" t="s">
        <v>135</v>
      </c>
      <c r="I2590" s="118" t="s">
        <v>136</v>
      </c>
      <c r="J2590" s="133" t="s">
        <v>137</v>
      </c>
      <c r="K2590" s="125"/>
      <c r="L2590" s="109"/>
      <c r="M2590" s="932" t="s">
        <v>135</v>
      </c>
      <c r="N2590" s="118" t="s">
        <v>136</v>
      </c>
      <c r="O2590" s="133" t="s">
        <v>137</v>
      </c>
      <c r="P2590" s="125"/>
    </row>
    <row r="2591" spans="1:16">
      <c r="A2591" s="132"/>
      <c r="B2591" s="110"/>
      <c r="C2591" s="927"/>
      <c r="D2591" s="94" t="s">
        <v>141</v>
      </c>
      <c r="E2591" s="96" t="s">
        <v>142</v>
      </c>
      <c r="F2591" s="134"/>
      <c r="G2591" s="110"/>
      <c r="H2591" s="930"/>
      <c r="I2591" s="94" t="s">
        <v>141</v>
      </c>
      <c r="J2591" s="96" t="s">
        <v>142</v>
      </c>
      <c r="K2591" s="134"/>
      <c r="L2591" s="110"/>
      <c r="M2591" s="933"/>
      <c r="N2591" s="94" t="s">
        <v>141</v>
      </c>
      <c r="O2591" s="96" t="s">
        <v>142</v>
      </c>
      <c r="P2591" s="134"/>
    </row>
    <row r="2592" spans="1:16">
      <c r="A2592" s="132"/>
      <c r="B2592" s="135"/>
      <c r="C2592" s="927"/>
      <c r="D2592" s="94" t="s">
        <v>145</v>
      </c>
      <c r="E2592" s="96" t="s">
        <v>146</v>
      </c>
      <c r="F2592" s="97"/>
      <c r="G2592" s="135"/>
      <c r="H2592" s="930"/>
      <c r="I2592" s="94" t="s">
        <v>145</v>
      </c>
      <c r="J2592" s="96" t="s">
        <v>146</v>
      </c>
      <c r="K2592" s="97"/>
      <c r="L2592" s="135"/>
      <c r="M2592" s="933"/>
      <c r="N2592" s="94" t="s">
        <v>145</v>
      </c>
      <c r="O2592" s="96" t="s">
        <v>146</v>
      </c>
      <c r="P2592" s="97"/>
    </row>
    <row r="2593" spans="1:16">
      <c r="A2593" s="132"/>
      <c r="B2593" s="110"/>
      <c r="C2593" s="927"/>
      <c r="D2593" s="94" t="s">
        <v>147</v>
      </c>
      <c r="E2593" s="96" t="s">
        <v>148</v>
      </c>
      <c r="F2593" s="104"/>
      <c r="G2593" s="110"/>
      <c r="H2593" s="930"/>
      <c r="I2593" s="94" t="s">
        <v>147</v>
      </c>
      <c r="J2593" s="96" t="s">
        <v>148</v>
      </c>
      <c r="K2593" s="104"/>
      <c r="L2593" s="110"/>
      <c r="M2593" s="933"/>
      <c r="N2593" s="94" t="s">
        <v>147</v>
      </c>
      <c r="O2593" s="96" t="s">
        <v>148</v>
      </c>
      <c r="P2593" s="104"/>
    </row>
    <row r="2594" spans="1:16">
      <c r="A2594" s="132"/>
      <c r="B2594" s="135"/>
      <c r="C2594" s="927"/>
      <c r="D2594" s="94"/>
      <c r="E2594" s="114"/>
      <c r="F2594" s="136"/>
      <c r="G2594" s="135"/>
      <c r="H2594" s="930"/>
      <c r="I2594" s="94"/>
      <c r="J2594" s="114"/>
      <c r="K2594" s="136"/>
      <c r="L2594" s="135"/>
      <c r="M2594" s="933"/>
      <c r="N2594" s="94"/>
      <c r="O2594" s="114"/>
      <c r="P2594" s="136"/>
    </row>
    <row r="2595" spans="1:16">
      <c r="A2595" s="132"/>
      <c r="B2595" s="110"/>
      <c r="C2595" s="927"/>
      <c r="D2595" s="94"/>
      <c r="E2595" s="96"/>
      <c r="F2595" s="97"/>
      <c r="G2595" s="110"/>
      <c r="H2595" s="930"/>
      <c r="I2595" s="94"/>
      <c r="J2595" s="96"/>
      <c r="K2595" s="97"/>
      <c r="L2595" s="110"/>
      <c r="M2595" s="933"/>
      <c r="N2595" s="94"/>
      <c r="O2595" s="96"/>
      <c r="P2595" s="97"/>
    </row>
    <row r="2596" spans="1:16">
      <c r="A2596" s="132"/>
      <c r="B2596" s="135"/>
      <c r="C2596" s="927"/>
      <c r="D2596" s="94"/>
      <c r="E2596" s="114"/>
      <c r="F2596" s="136"/>
      <c r="G2596" s="135"/>
      <c r="H2596" s="930"/>
      <c r="I2596" s="94"/>
      <c r="J2596" s="114"/>
      <c r="K2596" s="136"/>
      <c r="L2596" s="135"/>
      <c r="M2596" s="933"/>
      <c r="N2596" s="94"/>
      <c r="O2596" s="114"/>
      <c r="P2596" s="136"/>
    </row>
    <row r="2597" spans="1:16">
      <c r="A2597" s="132"/>
      <c r="B2597" s="110"/>
      <c r="C2597" s="927"/>
      <c r="D2597" s="94"/>
      <c r="E2597" s="96"/>
      <c r="F2597" s="97"/>
      <c r="G2597" s="110"/>
      <c r="H2597" s="930"/>
      <c r="I2597" s="94"/>
      <c r="J2597" s="96"/>
      <c r="K2597" s="97"/>
      <c r="L2597" s="110"/>
      <c r="M2597" s="933"/>
      <c r="N2597" s="94"/>
      <c r="O2597" s="96"/>
      <c r="P2597" s="97"/>
    </row>
    <row r="2598" spans="1:16">
      <c r="A2598" s="132"/>
      <c r="B2598" s="135"/>
      <c r="C2598" s="927"/>
      <c r="D2598" s="94"/>
      <c r="E2598" s="96"/>
      <c r="F2598" s="97"/>
      <c r="G2598" s="135"/>
      <c r="H2598" s="930"/>
      <c r="I2598" s="94"/>
      <c r="J2598" s="96"/>
      <c r="K2598" s="97"/>
      <c r="L2598" s="135"/>
      <c r="M2598" s="933"/>
      <c r="N2598" s="94"/>
      <c r="O2598" s="96"/>
      <c r="P2598" s="97"/>
    </row>
    <row r="2599" spans="1:16" ht="17.25" thickBot="1">
      <c r="A2599" s="132"/>
      <c r="B2599" s="110"/>
      <c r="C2599" s="940"/>
      <c r="D2599" s="115"/>
      <c r="E2599" s="116"/>
      <c r="F2599" s="117"/>
      <c r="G2599" s="110"/>
      <c r="H2599" s="941"/>
      <c r="I2599" s="115"/>
      <c r="J2599" s="130"/>
      <c r="K2599" s="104"/>
      <c r="L2599" s="110"/>
      <c r="M2599" s="939"/>
      <c r="N2599" s="115"/>
      <c r="O2599" s="130"/>
      <c r="P2599" s="104"/>
    </row>
    <row r="2600" spans="1:16">
      <c r="A2600" s="132"/>
      <c r="B2600" s="135"/>
      <c r="C2600" s="926" t="s">
        <v>668</v>
      </c>
      <c r="D2600" s="137" t="s">
        <v>150</v>
      </c>
      <c r="E2600" s="138"/>
      <c r="F2600" s="139" t="s">
        <v>151</v>
      </c>
      <c r="G2600" s="135"/>
      <c r="H2600" s="929" t="s">
        <v>149</v>
      </c>
      <c r="I2600" s="137" t="s">
        <v>150</v>
      </c>
      <c r="J2600" s="138"/>
      <c r="K2600" s="139" t="s">
        <v>151</v>
      </c>
      <c r="L2600" s="135"/>
      <c r="M2600" s="932" t="s">
        <v>149</v>
      </c>
      <c r="N2600" s="137" t="s">
        <v>150</v>
      </c>
      <c r="O2600" s="138"/>
      <c r="P2600" s="139" t="s">
        <v>151</v>
      </c>
    </row>
    <row r="2601" spans="1:16">
      <c r="A2601" s="132"/>
      <c r="B2601" s="110"/>
      <c r="C2601" s="927"/>
      <c r="D2601" s="120"/>
      <c r="E2601" s="121"/>
      <c r="F2601" s="140"/>
      <c r="G2601" s="110"/>
      <c r="H2601" s="930"/>
      <c r="I2601" s="94"/>
      <c r="J2601" s="96"/>
      <c r="K2601" s="97"/>
      <c r="L2601" s="110"/>
      <c r="M2601" s="933"/>
      <c r="N2601" s="94"/>
      <c r="O2601" s="96"/>
      <c r="P2601" s="97"/>
    </row>
    <row r="2602" spans="1:16">
      <c r="A2602" s="132"/>
      <c r="B2602" s="135"/>
      <c r="C2602" s="927"/>
      <c r="D2602" s="94"/>
      <c r="E2602" s="96"/>
      <c r="F2602" s="97"/>
      <c r="G2602" s="135"/>
      <c r="H2602" s="930"/>
      <c r="I2602" s="94"/>
      <c r="J2602" s="96"/>
      <c r="K2602" s="97"/>
      <c r="L2602" s="135"/>
      <c r="M2602" s="933"/>
      <c r="N2602" s="94"/>
      <c r="O2602" s="96"/>
      <c r="P2602" s="97"/>
    </row>
    <row r="2603" spans="1:16">
      <c r="A2603" s="132"/>
      <c r="B2603" s="110"/>
      <c r="C2603" s="927"/>
      <c r="D2603" s="113"/>
      <c r="E2603" s="114"/>
      <c r="F2603" s="104"/>
      <c r="G2603" s="110"/>
      <c r="H2603" s="930"/>
      <c r="I2603" s="113"/>
      <c r="J2603" s="114"/>
      <c r="K2603" s="104"/>
      <c r="L2603" s="110"/>
      <c r="M2603" s="933"/>
      <c r="N2603" s="113"/>
      <c r="O2603" s="114"/>
      <c r="P2603" s="104"/>
    </row>
    <row r="2604" spans="1:16">
      <c r="A2604" s="935"/>
      <c r="B2604" s="135"/>
      <c r="C2604" s="927"/>
      <c r="D2604" s="94"/>
      <c r="E2604" s="96"/>
      <c r="F2604" s="97"/>
      <c r="G2604" s="135"/>
      <c r="H2604" s="930"/>
      <c r="I2604" s="94"/>
      <c r="J2604" s="96"/>
      <c r="K2604" s="97"/>
      <c r="L2604" s="135"/>
      <c r="M2604" s="933"/>
      <c r="N2604" s="94"/>
      <c r="O2604" s="96"/>
      <c r="P2604" s="97"/>
    </row>
    <row r="2605" spans="1:16">
      <c r="A2605" s="935"/>
      <c r="B2605" s="110"/>
      <c r="C2605" s="927"/>
      <c r="D2605" s="94"/>
      <c r="E2605" s="96"/>
      <c r="F2605" s="97"/>
      <c r="G2605" s="110"/>
      <c r="H2605" s="930"/>
      <c r="I2605" s="94"/>
      <c r="J2605" s="96"/>
      <c r="K2605" s="97"/>
      <c r="L2605" s="110"/>
      <c r="M2605" s="933"/>
      <c r="N2605" s="94"/>
      <c r="O2605" s="96"/>
      <c r="P2605" s="97"/>
    </row>
    <row r="2606" spans="1:16">
      <c r="A2606" s="935"/>
      <c r="B2606" s="135"/>
      <c r="C2606" s="927"/>
      <c r="D2606" s="113"/>
      <c r="E2606" s="114"/>
      <c r="F2606" s="104"/>
      <c r="G2606" s="135"/>
      <c r="H2606" s="930"/>
      <c r="I2606" s="113"/>
      <c r="J2606" s="114"/>
      <c r="K2606" s="104"/>
      <c r="L2606" s="135"/>
      <c r="M2606" s="933"/>
      <c r="N2606" s="113"/>
      <c r="O2606" s="114"/>
      <c r="P2606" s="104"/>
    </row>
    <row r="2607" spans="1:16" ht="17.25" thickBot="1">
      <c r="A2607" s="936"/>
      <c r="B2607" s="141"/>
      <c r="C2607" s="928"/>
      <c r="D2607" s="142"/>
      <c r="E2607" s="143"/>
      <c r="F2607" s="144"/>
      <c r="G2607" s="141"/>
      <c r="H2607" s="931"/>
      <c r="I2607" s="142"/>
      <c r="J2607" s="143"/>
      <c r="K2607" s="144"/>
      <c r="L2607" s="141"/>
      <c r="M2607" s="934"/>
      <c r="N2607" s="142"/>
      <c r="O2607" s="143"/>
      <c r="P2607" s="144"/>
    </row>
    <row r="2608" spans="1:16" s="146" customFormat="1" ht="27" customHeight="1" thickTop="1" thickBot="1">
      <c r="A2608" s="145"/>
      <c r="B2608" s="937" t="s">
        <v>152</v>
      </c>
      <c r="C2608" s="937"/>
      <c r="D2608" s="937"/>
      <c r="E2608" s="937"/>
      <c r="F2608" s="937"/>
      <c r="G2608" s="938" t="s">
        <v>153</v>
      </c>
      <c r="H2608" s="938"/>
      <c r="I2608" s="938"/>
      <c r="J2608" s="938"/>
      <c r="K2608" s="938"/>
      <c r="L2608" s="938"/>
      <c r="M2608" s="938"/>
      <c r="N2608" s="919" t="s">
        <v>154</v>
      </c>
      <c r="O2608" s="919"/>
      <c r="P2608" s="919"/>
    </row>
    <row r="2609" spans="1:16" s="159" customFormat="1" ht="21.75" customHeight="1" thickTop="1" thickBot="1">
      <c r="A2609" s="147" t="s">
        <v>0</v>
      </c>
      <c r="B2609" s="148"/>
      <c r="C2609" s="149" t="s">
        <v>155</v>
      </c>
      <c r="D2609" s="150" t="s">
        <v>156</v>
      </c>
      <c r="E2609" s="151" t="s">
        <v>157</v>
      </c>
      <c r="F2609" s="152" t="s">
        <v>158</v>
      </c>
      <c r="G2609" s="153" t="s">
        <v>159</v>
      </c>
      <c r="H2609" s="154" t="s">
        <v>150</v>
      </c>
      <c r="I2609" s="155" t="s">
        <v>156</v>
      </c>
      <c r="J2609" s="155" t="s">
        <v>157</v>
      </c>
      <c r="K2609" s="155" t="s">
        <v>158</v>
      </c>
      <c r="L2609" s="154" t="s">
        <v>160</v>
      </c>
      <c r="M2609" s="156" t="s">
        <v>161</v>
      </c>
      <c r="N2609" s="157" t="s">
        <v>155</v>
      </c>
      <c r="O2609" s="151" t="s">
        <v>157</v>
      </c>
      <c r="P2609" s="158" t="s">
        <v>158</v>
      </c>
    </row>
    <row r="2610" spans="1:16" s="172" customFormat="1" ht="17.25" thickTop="1">
      <c r="A2610" s="920">
        <f>A2524</f>
        <v>46198</v>
      </c>
      <c r="B2610" s="923" t="s">
        <v>669</v>
      </c>
      <c r="C2610" s="160" t="s">
        <v>850</v>
      </c>
      <c r="D2610" s="161" t="s">
        <v>147</v>
      </c>
      <c r="E2610" s="162" t="s">
        <v>137</v>
      </c>
      <c r="F2610" s="163" t="s">
        <v>1457</v>
      </c>
      <c r="G2610" s="164"/>
      <c r="H2610" s="165"/>
      <c r="I2610" s="166"/>
      <c r="J2610" s="166"/>
      <c r="K2610" s="167"/>
      <c r="L2610" s="168"/>
      <c r="M2610" s="169"/>
      <c r="N2610" s="170"/>
      <c r="O2610" s="166"/>
      <c r="P2610" s="171"/>
    </row>
    <row r="2611" spans="1:16" s="172" customFormat="1">
      <c r="A2611" s="921"/>
      <c r="B2611" s="924"/>
      <c r="C2611" s="173"/>
      <c r="D2611" s="174"/>
      <c r="E2611" s="175"/>
      <c r="F2611" s="176"/>
      <c r="G2611" s="173"/>
      <c r="H2611" s="177"/>
      <c r="I2611" s="175"/>
      <c r="J2611" s="175"/>
      <c r="K2611" s="178"/>
      <c r="L2611" s="179"/>
      <c r="M2611" s="180"/>
      <c r="N2611" s="181"/>
      <c r="O2611" s="175"/>
      <c r="P2611" s="182"/>
    </row>
    <row r="2612" spans="1:16" s="172" customFormat="1">
      <c r="A2612" s="921"/>
      <c r="B2612" s="924"/>
      <c r="C2612" s="173"/>
      <c r="D2612" s="174"/>
      <c r="E2612" s="175"/>
      <c r="F2612" s="176"/>
      <c r="G2612" s="173"/>
      <c r="H2612" s="183"/>
      <c r="I2612" s="175"/>
      <c r="J2612" s="175"/>
      <c r="K2612" s="178"/>
      <c r="L2612" s="184"/>
      <c r="M2612" s="180"/>
      <c r="N2612" s="181"/>
      <c r="O2612" s="175"/>
      <c r="P2612" s="182"/>
    </row>
    <row r="2613" spans="1:16" s="172" customFormat="1">
      <c r="A2613" s="921"/>
      <c r="B2613" s="924"/>
      <c r="C2613" s="173"/>
      <c r="D2613" s="218"/>
      <c r="E2613" s="175"/>
      <c r="F2613" s="176"/>
      <c r="G2613" s="173"/>
      <c r="H2613" s="183"/>
      <c r="I2613" s="175"/>
      <c r="J2613" s="175"/>
      <c r="K2613" s="187"/>
      <c r="L2613" s="184"/>
      <c r="M2613" s="180"/>
      <c r="N2613" s="181"/>
      <c r="O2613" s="175"/>
      <c r="P2613" s="182"/>
    </row>
    <row r="2614" spans="1:16" s="172" customFormat="1">
      <c r="A2614" s="921"/>
      <c r="B2614" s="924"/>
      <c r="C2614" s="173"/>
      <c r="D2614" s="185"/>
      <c r="E2614" s="175"/>
      <c r="F2614" s="182"/>
      <c r="G2614" s="173"/>
      <c r="H2614" s="186"/>
      <c r="I2614" s="175"/>
      <c r="J2614" s="175"/>
      <c r="K2614" s="187"/>
      <c r="L2614" s="184"/>
      <c r="M2614" s="180"/>
      <c r="N2614" s="181"/>
      <c r="O2614" s="175"/>
      <c r="P2614" s="182"/>
    </row>
    <row r="2615" spans="1:16" s="172" customFormat="1">
      <c r="A2615" s="921"/>
      <c r="B2615" s="924"/>
      <c r="C2615" s="173"/>
      <c r="D2615" s="174"/>
      <c r="E2615" s="175"/>
      <c r="F2615" s="188"/>
      <c r="G2615" s="198"/>
      <c r="H2615" s="183"/>
      <c r="I2615" s="191"/>
      <c r="J2615" s="175"/>
      <c r="K2615" s="178"/>
      <c r="L2615" s="189"/>
      <c r="M2615" s="190"/>
      <c r="N2615" s="181"/>
      <c r="O2615" s="175"/>
      <c r="P2615" s="182"/>
    </row>
    <row r="2616" spans="1:16" s="172" customFormat="1">
      <c r="A2616" s="921"/>
      <c r="B2616" s="924"/>
      <c r="C2616" s="173"/>
      <c r="D2616" s="174"/>
      <c r="E2616" s="175"/>
      <c r="F2616" s="182"/>
      <c r="G2616" s="173"/>
      <c r="H2616" s="183"/>
      <c r="I2616" s="191"/>
      <c r="J2616" s="175"/>
      <c r="K2616" s="178"/>
      <c r="L2616" s="184"/>
      <c r="M2616" s="180"/>
      <c r="N2616" s="181"/>
      <c r="O2616" s="175"/>
      <c r="P2616" s="182"/>
    </row>
    <row r="2617" spans="1:16" s="172" customFormat="1">
      <c r="A2617" s="921"/>
      <c r="B2617" s="924"/>
      <c r="C2617" s="173"/>
      <c r="D2617" s="174"/>
      <c r="E2617" s="175"/>
      <c r="F2617" s="182"/>
      <c r="G2617" s="219"/>
      <c r="H2617" s="183"/>
      <c r="I2617" s="175"/>
      <c r="J2617" s="175"/>
      <c r="K2617" s="178"/>
      <c r="L2617" s="184"/>
      <c r="M2617" s="180"/>
      <c r="N2617" s="181"/>
      <c r="O2617" s="175"/>
      <c r="P2617" s="182"/>
    </row>
    <row r="2618" spans="1:16" s="172" customFormat="1">
      <c r="A2618" s="921"/>
      <c r="B2618" s="924"/>
      <c r="C2618" s="173"/>
      <c r="D2618" s="174"/>
      <c r="E2618" s="175"/>
      <c r="F2618" s="188"/>
      <c r="G2618" s="173"/>
      <c r="H2618" s="183"/>
      <c r="I2618" s="191"/>
      <c r="J2618" s="175"/>
      <c r="K2618" s="178"/>
      <c r="L2618" s="184"/>
      <c r="M2618" s="180"/>
      <c r="N2618" s="181"/>
      <c r="O2618" s="175"/>
      <c r="P2618" s="182"/>
    </row>
    <row r="2619" spans="1:16" s="172" customFormat="1">
      <c r="A2619" s="921"/>
      <c r="B2619" s="924"/>
      <c r="C2619" s="173"/>
      <c r="D2619" s="174"/>
      <c r="E2619" s="175"/>
      <c r="F2619" s="182"/>
      <c r="G2619" s="173"/>
      <c r="H2619" s="183"/>
      <c r="I2619" s="191"/>
      <c r="J2619" s="175"/>
      <c r="K2619" s="178"/>
      <c r="L2619" s="184"/>
      <c r="M2619" s="180"/>
      <c r="N2619" s="181"/>
      <c r="O2619" s="175"/>
      <c r="P2619" s="182"/>
    </row>
    <row r="2620" spans="1:16" s="172" customFormat="1">
      <c r="A2620" s="921"/>
      <c r="B2620" s="924"/>
      <c r="C2620" s="192"/>
      <c r="D2620" s="193"/>
      <c r="E2620" s="194"/>
      <c r="F2620" s="195"/>
      <c r="G2620" s="173"/>
      <c r="H2620" s="177"/>
      <c r="I2620" s="175"/>
      <c r="J2620" s="175"/>
      <c r="K2620" s="178"/>
      <c r="L2620" s="184"/>
      <c r="M2620" s="180"/>
      <c r="N2620" s="196"/>
      <c r="O2620" s="194"/>
      <c r="P2620" s="195"/>
    </row>
    <row r="2621" spans="1:16" s="172" customFormat="1">
      <c r="A2621" s="921"/>
      <c r="B2621" s="924"/>
      <c r="C2621" s="192"/>
      <c r="D2621" s="193"/>
      <c r="E2621" s="194"/>
      <c r="F2621" s="195"/>
      <c r="G2621" s="198"/>
      <c r="H2621" s="183"/>
      <c r="I2621" s="191"/>
      <c r="J2621" s="175"/>
      <c r="K2621" s="178"/>
      <c r="L2621" s="184"/>
      <c r="M2621" s="180"/>
      <c r="N2621" s="196"/>
      <c r="O2621" s="194"/>
      <c r="P2621" s="195"/>
    </row>
    <row r="2622" spans="1:16" s="172" customFormat="1">
      <c r="A2622" s="921"/>
      <c r="B2622" s="924"/>
      <c r="C2622" s="192"/>
      <c r="D2622" s="193"/>
      <c r="E2622" s="194"/>
      <c r="F2622" s="195"/>
      <c r="G2622" s="173"/>
      <c r="H2622" s="199"/>
      <c r="I2622" s="191"/>
      <c r="J2622" s="200"/>
      <c r="K2622" s="197"/>
      <c r="L2622" s="184"/>
      <c r="M2622" s="180"/>
      <c r="N2622" s="196"/>
      <c r="O2622" s="194"/>
      <c r="P2622" s="195"/>
    </row>
    <row r="2623" spans="1:16" s="172" customFormat="1">
      <c r="A2623" s="921"/>
      <c r="B2623" s="924"/>
      <c r="C2623" s="192"/>
      <c r="D2623" s="193"/>
      <c r="E2623" s="194"/>
      <c r="F2623" s="195"/>
      <c r="G2623" s="173"/>
      <c r="H2623" s="201"/>
      <c r="I2623" s="175"/>
      <c r="J2623" s="175"/>
      <c r="K2623" s="178"/>
      <c r="L2623" s="184"/>
      <c r="M2623" s="180"/>
      <c r="N2623" s="196"/>
      <c r="O2623" s="194"/>
      <c r="P2623" s="195"/>
    </row>
    <row r="2624" spans="1:16" s="172" customFormat="1">
      <c r="A2624" s="921"/>
      <c r="B2624" s="924"/>
      <c r="C2624" s="192"/>
      <c r="D2624" s="193"/>
      <c r="E2624" s="194"/>
      <c r="F2624" s="195"/>
      <c r="G2624" s="198"/>
      <c r="H2624" s="183"/>
      <c r="I2624" s="200"/>
      <c r="J2624" s="200"/>
      <c r="K2624" s="197"/>
      <c r="L2624" s="184"/>
      <c r="M2624" s="180"/>
      <c r="N2624" s="196"/>
      <c r="O2624" s="194"/>
      <c r="P2624" s="195"/>
    </row>
    <row r="2625" spans="1:16" s="172" customFormat="1">
      <c r="A2625" s="921"/>
      <c r="B2625" s="924"/>
      <c r="C2625" s="192"/>
      <c r="D2625" s="193"/>
      <c r="E2625" s="194"/>
      <c r="F2625" s="195"/>
      <c r="G2625" s="173"/>
      <c r="H2625" s="183"/>
      <c r="I2625" s="200"/>
      <c r="J2625" s="200"/>
      <c r="K2625" s="197"/>
      <c r="L2625" s="179"/>
      <c r="M2625" s="180"/>
      <c r="N2625" s="196"/>
      <c r="O2625" s="194"/>
      <c r="P2625" s="195"/>
    </row>
    <row r="2626" spans="1:16" s="172" customFormat="1">
      <c r="A2626" s="921"/>
      <c r="B2626" s="924"/>
      <c r="C2626" s="192"/>
      <c r="D2626" s="193"/>
      <c r="E2626" s="194"/>
      <c r="F2626" s="195"/>
      <c r="G2626" s="192"/>
      <c r="H2626" s="201"/>
      <c r="I2626" s="202"/>
      <c r="J2626" s="202"/>
      <c r="K2626" s="203"/>
      <c r="L2626" s="204"/>
      <c r="M2626" s="190"/>
      <c r="N2626" s="196"/>
      <c r="O2626" s="194"/>
      <c r="P2626" s="195"/>
    </row>
    <row r="2627" spans="1:16" s="172" customFormat="1">
      <c r="A2627" s="921"/>
      <c r="B2627" s="924"/>
      <c r="C2627" s="192"/>
      <c r="D2627" s="193"/>
      <c r="E2627" s="194"/>
      <c r="F2627" s="195"/>
      <c r="G2627" s="192"/>
      <c r="H2627" s="201"/>
      <c r="I2627" s="202"/>
      <c r="J2627" s="202"/>
      <c r="K2627" s="203"/>
      <c r="L2627" s="204"/>
      <c r="M2627" s="190"/>
      <c r="N2627" s="196"/>
      <c r="O2627" s="194"/>
      <c r="P2627" s="195"/>
    </row>
    <row r="2628" spans="1:16" s="172" customFormat="1">
      <c r="A2628" s="921"/>
      <c r="B2628" s="924"/>
      <c r="C2628" s="192"/>
      <c r="D2628" s="193"/>
      <c r="E2628" s="194"/>
      <c r="F2628" s="195"/>
      <c r="G2628" s="192"/>
      <c r="H2628" s="201"/>
      <c r="I2628" s="202"/>
      <c r="J2628" s="202"/>
      <c r="K2628" s="203"/>
      <c r="L2628" s="204"/>
      <c r="M2628" s="190"/>
      <c r="N2628" s="196"/>
      <c r="O2628" s="194"/>
      <c r="P2628" s="195"/>
    </row>
    <row r="2629" spans="1:16" s="172" customFormat="1" ht="17.25" thickBot="1">
      <c r="A2629" s="922"/>
      <c r="B2629" s="925"/>
      <c r="C2629" s="205"/>
      <c r="D2629" s="206"/>
      <c r="E2629" s="207"/>
      <c r="F2629" s="208"/>
      <c r="G2629" s="209"/>
      <c r="H2629" s="210"/>
      <c r="I2629" s="211"/>
      <c r="J2629" s="211"/>
      <c r="K2629" s="212"/>
      <c r="L2629" s="213"/>
      <c r="M2629" s="214"/>
      <c r="N2629" s="215"/>
      <c r="O2629" s="207"/>
      <c r="P2629" s="208"/>
    </row>
    <row r="2630" spans="1:16" s="71" customFormat="1" ht="18" customHeight="1" thickTop="1" thickBot="1">
      <c r="A2630" s="956">
        <f>A2524+1</f>
        <v>46199</v>
      </c>
      <c r="B2630" s="90" t="s">
        <v>162</v>
      </c>
      <c r="C2630" s="926" t="s">
        <v>664</v>
      </c>
      <c r="D2630" s="91" t="s">
        <v>114</v>
      </c>
      <c r="E2630" s="92" t="s">
        <v>164</v>
      </c>
      <c r="F2630" s="93"/>
      <c r="G2630" s="90" t="s">
        <v>162</v>
      </c>
      <c r="H2630" s="930" t="s">
        <v>163</v>
      </c>
      <c r="I2630" s="91" t="s">
        <v>114</v>
      </c>
      <c r="J2630" s="92" t="s">
        <v>164</v>
      </c>
      <c r="K2630" s="93"/>
      <c r="L2630" s="90" t="s">
        <v>162</v>
      </c>
      <c r="M2630" s="933" t="s">
        <v>163</v>
      </c>
      <c r="N2630" s="91" t="s">
        <v>114</v>
      </c>
      <c r="O2630" s="92" t="s">
        <v>164</v>
      </c>
      <c r="P2630" s="93"/>
    </row>
    <row r="2631" spans="1:16" ht="18" customHeight="1">
      <c r="A2631" s="957"/>
      <c r="B2631" s="958"/>
      <c r="C2631" s="927"/>
      <c r="D2631" s="94" t="s">
        <v>116</v>
      </c>
      <c r="E2631" s="95" t="s">
        <v>142</v>
      </c>
      <c r="F2631" s="93"/>
      <c r="G2631" s="958"/>
      <c r="H2631" s="930"/>
      <c r="I2631" s="94" t="s">
        <v>116</v>
      </c>
      <c r="J2631" s="95" t="s">
        <v>142</v>
      </c>
      <c r="K2631" s="93"/>
      <c r="L2631" s="958"/>
      <c r="M2631" s="933"/>
      <c r="N2631" s="94" t="s">
        <v>116</v>
      </c>
      <c r="O2631" s="95" t="s">
        <v>142</v>
      </c>
      <c r="P2631" s="93"/>
    </row>
    <row r="2632" spans="1:16" ht="17.25" thickBot="1">
      <c r="A2632" s="957"/>
      <c r="B2632" s="959"/>
      <c r="C2632" s="927"/>
      <c r="D2632" s="94" t="s">
        <v>165</v>
      </c>
      <c r="E2632" s="96" t="s">
        <v>166</v>
      </c>
      <c r="F2632" s="98"/>
      <c r="G2632" s="959"/>
      <c r="H2632" s="930"/>
      <c r="I2632" s="94" t="s">
        <v>165</v>
      </c>
      <c r="J2632" s="96" t="s">
        <v>166</v>
      </c>
      <c r="K2632" s="98"/>
      <c r="L2632" s="959"/>
      <c r="M2632" s="933"/>
      <c r="N2632" s="94" t="s">
        <v>165</v>
      </c>
      <c r="O2632" s="96" t="s">
        <v>166</v>
      </c>
      <c r="P2632" s="98"/>
    </row>
    <row r="2633" spans="1:16" ht="17.25" thickBot="1">
      <c r="A2633" s="957"/>
      <c r="B2633" s="90" t="s">
        <v>167</v>
      </c>
      <c r="C2633" s="927"/>
      <c r="D2633" s="94"/>
      <c r="E2633" s="96"/>
      <c r="F2633" s="97"/>
      <c r="G2633" s="90" t="s">
        <v>167</v>
      </c>
      <c r="H2633" s="930"/>
      <c r="I2633" s="94" t="s">
        <v>120</v>
      </c>
      <c r="J2633" s="96" t="s">
        <v>148</v>
      </c>
      <c r="K2633" s="97"/>
      <c r="L2633" s="90" t="s">
        <v>167</v>
      </c>
      <c r="M2633" s="933"/>
      <c r="N2633" s="94" t="s">
        <v>120</v>
      </c>
      <c r="O2633" s="96" t="s">
        <v>148</v>
      </c>
      <c r="P2633" s="97"/>
    </row>
    <row r="2634" spans="1:16">
      <c r="A2634" s="957"/>
      <c r="B2634" s="955"/>
      <c r="C2634" s="927"/>
      <c r="D2634" s="94"/>
      <c r="E2634" s="96"/>
      <c r="F2634" s="97"/>
      <c r="G2634" s="955"/>
      <c r="H2634" s="930"/>
      <c r="I2634" s="94"/>
      <c r="J2634" s="96"/>
      <c r="K2634" s="97"/>
      <c r="L2634" s="955"/>
      <c r="M2634" s="933"/>
      <c r="N2634" s="94"/>
      <c r="O2634" s="96"/>
      <c r="P2634" s="97"/>
    </row>
    <row r="2635" spans="1:16">
      <c r="A2635" s="957"/>
      <c r="B2635" s="948"/>
      <c r="C2635" s="927"/>
      <c r="D2635" s="94"/>
      <c r="E2635" s="96"/>
      <c r="F2635" s="97"/>
      <c r="G2635" s="948"/>
      <c r="H2635" s="930"/>
      <c r="I2635" s="94"/>
      <c r="J2635" s="96"/>
      <c r="K2635" s="97"/>
      <c r="L2635" s="948"/>
      <c r="M2635" s="933"/>
      <c r="N2635" s="94"/>
      <c r="O2635" s="96"/>
      <c r="P2635" s="97"/>
    </row>
    <row r="2636" spans="1:16">
      <c r="A2636" s="957"/>
      <c r="B2636" s="947"/>
      <c r="C2636" s="927"/>
      <c r="D2636" s="94"/>
      <c r="E2636" s="96"/>
      <c r="F2636" s="93"/>
      <c r="G2636" s="947"/>
      <c r="H2636" s="930"/>
      <c r="I2636" s="94"/>
      <c r="J2636" s="96"/>
      <c r="K2636" s="93"/>
      <c r="L2636" s="947"/>
      <c r="M2636" s="933"/>
      <c r="N2636" s="94"/>
      <c r="O2636" s="96"/>
      <c r="P2636" s="93"/>
    </row>
    <row r="2637" spans="1:16">
      <c r="A2637" s="957"/>
      <c r="B2637" s="948"/>
      <c r="C2637" s="927"/>
      <c r="D2637" s="94"/>
      <c r="E2637" s="96"/>
      <c r="F2637" s="99"/>
      <c r="G2637" s="948"/>
      <c r="H2637" s="930"/>
      <c r="I2637" s="94"/>
      <c r="J2637" s="96"/>
      <c r="K2637" s="99"/>
      <c r="L2637" s="948"/>
      <c r="M2637" s="933"/>
      <c r="N2637" s="94"/>
      <c r="O2637" s="96"/>
      <c r="P2637" s="93"/>
    </row>
    <row r="2638" spans="1:16">
      <c r="A2638" s="957"/>
      <c r="B2638" s="947"/>
      <c r="C2638" s="927"/>
      <c r="D2638" s="94"/>
      <c r="E2638" s="96"/>
      <c r="F2638" s="102"/>
      <c r="G2638" s="947"/>
      <c r="H2638" s="930"/>
      <c r="I2638" s="94"/>
      <c r="J2638" s="96"/>
      <c r="K2638" s="102"/>
      <c r="L2638" s="947"/>
      <c r="M2638" s="933"/>
      <c r="N2638" s="94"/>
      <c r="O2638" s="96"/>
      <c r="P2638" s="99"/>
    </row>
    <row r="2639" spans="1:16" ht="17.25" thickBot="1">
      <c r="A2639" s="957"/>
      <c r="B2639" s="948"/>
      <c r="C2639" s="927"/>
      <c r="D2639" s="94"/>
      <c r="E2639" s="96"/>
      <c r="F2639" s="99"/>
      <c r="G2639" s="948"/>
      <c r="H2639" s="930"/>
      <c r="I2639" s="94"/>
      <c r="J2639" s="96"/>
      <c r="K2639" s="99"/>
      <c r="L2639" s="948"/>
      <c r="M2639" s="933"/>
      <c r="N2639" s="94"/>
      <c r="O2639" s="96"/>
      <c r="P2639" s="99"/>
    </row>
    <row r="2640" spans="1:16" ht="17.25" thickBot="1">
      <c r="A2640" s="957"/>
      <c r="B2640" s="100" t="s">
        <v>168</v>
      </c>
      <c r="C2640" s="927"/>
      <c r="D2640" s="94"/>
      <c r="E2640" s="96"/>
      <c r="F2640" s="99"/>
      <c r="G2640" s="100" t="s">
        <v>168</v>
      </c>
      <c r="H2640" s="930"/>
      <c r="I2640" s="94"/>
      <c r="J2640" s="96"/>
      <c r="K2640" s="99"/>
      <c r="L2640" s="100" t="s">
        <v>168</v>
      </c>
      <c r="M2640" s="933"/>
      <c r="N2640" s="94"/>
      <c r="O2640" s="96"/>
      <c r="P2640" s="99"/>
    </row>
    <row r="2641" spans="1:16">
      <c r="A2641" s="957"/>
      <c r="B2641" s="949"/>
      <c r="C2641" s="927"/>
      <c r="D2641" s="94"/>
      <c r="E2641" s="96"/>
      <c r="F2641" s="99"/>
      <c r="G2641" s="949"/>
      <c r="H2641" s="930"/>
      <c r="I2641" s="94"/>
      <c r="J2641" s="96"/>
      <c r="K2641" s="99"/>
      <c r="L2641" s="949"/>
      <c r="M2641" s="933"/>
      <c r="N2641" s="94"/>
      <c r="O2641" s="96"/>
      <c r="P2641" s="99"/>
    </row>
    <row r="2642" spans="1:16">
      <c r="A2642" s="957"/>
      <c r="B2642" s="950"/>
      <c r="C2642" s="927"/>
      <c r="D2642" s="94"/>
      <c r="E2642" s="96"/>
      <c r="F2642" s="99"/>
      <c r="G2642" s="950"/>
      <c r="H2642" s="930"/>
      <c r="I2642" s="94"/>
      <c r="J2642" s="96"/>
      <c r="K2642" s="99"/>
      <c r="L2642" s="950"/>
      <c r="M2642" s="933"/>
      <c r="N2642" s="94"/>
      <c r="O2642" s="96"/>
      <c r="P2642" s="97"/>
    </row>
    <row r="2643" spans="1:16" ht="17.25" thickBot="1">
      <c r="A2643" s="957"/>
      <c r="B2643" s="951"/>
      <c r="C2643" s="927"/>
      <c r="D2643" s="94"/>
      <c r="E2643" s="96"/>
      <c r="F2643" s="97"/>
      <c r="G2643" s="951"/>
      <c r="H2643" s="930"/>
      <c r="I2643" s="94"/>
      <c r="J2643" s="96"/>
      <c r="K2643" s="97"/>
      <c r="L2643" s="951"/>
      <c r="M2643" s="933"/>
      <c r="N2643" s="94"/>
      <c r="O2643" s="96"/>
      <c r="P2643" s="97"/>
    </row>
    <row r="2644" spans="1:16" ht="17.25" thickBot="1">
      <c r="A2644" s="957"/>
      <c r="B2644" s="100" t="s">
        <v>123</v>
      </c>
      <c r="C2644" s="927"/>
      <c r="D2644" s="94"/>
      <c r="E2644" s="96"/>
      <c r="F2644" s="97"/>
      <c r="G2644" s="100" t="s">
        <v>123</v>
      </c>
      <c r="H2644" s="930"/>
      <c r="I2644" s="94"/>
      <c r="J2644" s="96"/>
      <c r="K2644" s="97"/>
      <c r="L2644" s="100" t="s">
        <v>123</v>
      </c>
      <c r="M2644" s="933"/>
      <c r="N2644" s="94"/>
      <c r="O2644" s="96"/>
      <c r="P2644" s="97"/>
    </row>
    <row r="2645" spans="1:16">
      <c r="A2645" s="957"/>
      <c r="B2645" s="962"/>
      <c r="C2645" s="927"/>
      <c r="D2645" s="94"/>
      <c r="E2645" s="96"/>
      <c r="F2645" s="97"/>
      <c r="G2645" s="962"/>
      <c r="H2645" s="930"/>
      <c r="I2645" s="94"/>
      <c r="J2645" s="96"/>
      <c r="K2645" s="97"/>
      <c r="L2645" s="962"/>
      <c r="M2645" s="933"/>
      <c r="N2645" s="94"/>
      <c r="O2645" s="96"/>
      <c r="P2645" s="97"/>
    </row>
    <row r="2646" spans="1:16">
      <c r="A2646" s="957"/>
      <c r="B2646" s="963"/>
      <c r="C2646" s="927"/>
      <c r="D2646" s="94"/>
      <c r="E2646" s="96"/>
      <c r="F2646" s="97"/>
      <c r="G2646" s="963"/>
      <c r="H2646" s="930"/>
      <c r="I2646" s="94"/>
      <c r="J2646" s="96"/>
      <c r="K2646" s="97"/>
      <c r="L2646" s="963"/>
      <c r="M2646" s="933"/>
      <c r="N2646" s="94"/>
      <c r="O2646" s="96"/>
      <c r="P2646" s="97"/>
    </row>
    <row r="2647" spans="1:16" ht="17.25" thickBot="1">
      <c r="A2647" s="957"/>
      <c r="B2647" s="964"/>
      <c r="C2647" s="927"/>
      <c r="D2647" s="94"/>
      <c r="E2647" s="96"/>
      <c r="F2647" s="97"/>
      <c r="G2647" s="964"/>
      <c r="H2647" s="930"/>
      <c r="I2647" s="94"/>
      <c r="J2647" s="96"/>
      <c r="K2647" s="97"/>
      <c r="L2647" s="964"/>
      <c r="M2647" s="933"/>
      <c r="N2647" s="94"/>
      <c r="O2647" s="96"/>
      <c r="P2647" s="97"/>
    </row>
    <row r="2648" spans="1:16">
      <c r="A2648" s="957"/>
      <c r="B2648" s="945" t="s">
        <v>124</v>
      </c>
      <c r="C2648" s="927"/>
      <c r="D2648" s="94"/>
      <c r="E2648" s="96"/>
      <c r="F2648" s="97"/>
      <c r="G2648" s="945" t="s">
        <v>124</v>
      </c>
      <c r="H2648" s="930"/>
      <c r="I2648" s="94"/>
      <c r="J2648" s="96"/>
      <c r="K2648" s="97"/>
      <c r="L2648" s="945" t="s">
        <v>124</v>
      </c>
      <c r="M2648" s="933"/>
      <c r="N2648" s="94"/>
      <c r="O2648" s="96"/>
      <c r="P2648" s="97"/>
    </row>
    <row r="2649" spans="1:16" ht="17.25" thickBot="1">
      <c r="A2649" s="957"/>
      <c r="B2649" s="946"/>
      <c r="C2649" s="927"/>
      <c r="D2649" s="94"/>
      <c r="E2649" s="96"/>
      <c r="F2649" s="97"/>
      <c r="G2649" s="946"/>
      <c r="H2649" s="930"/>
      <c r="I2649" s="94"/>
      <c r="J2649" s="96"/>
      <c r="K2649" s="97"/>
      <c r="L2649" s="946"/>
      <c r="M2649" s="933"/>
      <c r="N2649" s="94"/>
      <c r="O2649" s="96"/>
      <c r="P2649" s="93"/>
    </row>
    <row r="2650" spans="1:16" ht="17.25" thickTop="1">
      <c r="A2650" s="957"/>
      <c r="B2650" s="960" t="s">
        <v>125</v>
      </c>
      <c r="C2650" s="927"/>
      <c r="D2650" s="94"/>
      <c r="E2650" s="96"/>
      <c r="F2650" s="93"/>
      <c r="G2650" s="960" t="s">
        <v>125</v>
      </c>
      <c r="H2650" s="930"/>
      <c r="I2650" s="94"/>
      <c r="J2650" s="96"/>
      <c r="K2650" s="93"/>
      <c r="L2650" s="960" t="s">
        <v>125</v>
      </c>
      <c r="M2650" s="933"/>
      <c r="N2650" s="94"/>
      <c r="O2650" s="96"/>
      <c r="P2650" s="97"/>
    </row>
    <row r="2651" spans="1:16" ht="17.25" thickBot="1">
      <c r="A2651" s="957"/>
      <c r="B2651" s="943"/>
      <c r="C2651" s="927"/>
      <c r="D2651" s="94"/>
      <c r="E2651" s="96"/>
      <c r="F2651" s="93"/>
      <c r="G2651" s="943"/>
      <c r="H2651" s="930"/>
      <c r="I2651" s="94"/>
      <c r="J2651" s="96"/>
      <c r="K2651" s="93"/>
      <c r="L2651" s="943"/>
      <c r="M2651" s="933"/>
      <c r="N2651" s="94"/>
      <c r="O2651" s="96"/>
      <c r="P2651" s="101"/>
    </row>
    <row r="2652" spans="1:16">
      <c r="A2652" s="957"/>
      <c r="B2652" s="953"/>
      <c r="C2652" s="927"/>
      <c r="D2652" s="94"/>
      <c r="E2652" s="96"/>
      <c r="F2652" s="97"/>
      <c r="G2652" s="953"/>
      <c r="H2652" s="930"/>
      <c r="I2652" s="94"/>
      <c r="J2652" s="96"/>
      <c r="K2652" s="97"/>
      <c r="L2652" s="953"/>
      <c r="M2652" s="933"/>
      <c r="N2652" s="94"/>
      <c r="O2652" s="96"/>
      <c r="P2652" s="103"/>
    </row>
    <row r="2653" spans="1:16" ht="17.25" thickBot="1">
      <c r="A2653" s="957"/>
      <c r="B2653" s="961"/>
      <c r="C2653" s="927"/>
      <c r="D2653" s="94"/>
      <c r="E2653" s="96"/>
      <c r="F2653" s="97"/>
      <c r="G2653" s="961"/>
      <c r="H2653" s="930"/>
      <c r="I2653" s="94"/>
      <c r="J2653" s="96"/>
      <c r="K2653" s="97"/>
      <c r="L2653" s="961"/>
      <c r="M2653" s="933"/>
      <c r="N2653" s="94"/>
      <c r="O2653" s="96"/>
      <c r="P2653" s="104"/>
    </row>
    <row r="2654" spans="1:16">
      <c r="A2654" s="957"/>
      <c r="B2654" s="942" t="s">
        <v>126</v>
      </c>
      <c r="C2654" s="927"/>
      <c r="D2654" s="94"/>
      <c r="E2654" s="96"/>
      <c r="F2654" s="93"/>
      <c r="G2654" s="942" t="s">
        <v>126</v>
      </c>
      <c r="H2654" s="930"/>
      <c r="I2654" s="94"/>
      <c r="J2654" s="96"/>
      <c r="K2654" s="93"/>
      <c r="L2654" s="942" t="s">
        <v>126</v>
      </c>
      <c r="M2654" s="933"/>
      <c r="N2654" s="94"/>
      <c r="O2654" s="96"/>
      <c r="P2654" s="99"/>
    </row>
    <row r="2655" spans="1:16" ht="17.25" thickBot="1">
      <c r="A2655" s="957"/>
      <c r="B2655" s="943"/>
      <c r="C2655" s="927"/>
      <c r="D2655" s="94"/>
      <c r="E2655" s="96"/>
      <c r="F2655" s="101"/>
      <c r="G2655" s="943"/>
      <c r="H2655" s="930"/>
      <c r="I2655" s="94"/>
      <c r="J2655" s="96"/>
      <c r="K2655" s="101"/>
      <c r="L2655" s="943"/>
      <c r="M2655" s="933"/>
      <c r="N2655" s="94"/>
      <c r="O2655" s="96"/>
      <c r="P2655" s="104"/>
    </row>
    <row r="2656" spans="1:16">
      <c r="A2656" s="957"/>
      <c r="B2656" s="953"/>
      <c r="C2656" s="927"/>
      <c r="D2656" s="94"/>
      <c r="E2656" s="96"/>
      <c r="F2656" s="102"/>
      <c r="G2656" s="953"/>
      <c r="H2656" s="930"/>
      <c r="I2656" s="94"/>
      <c r="J2656" s="96"/>
      <c r="K2656" s="103"/>
      <c r="L2656" s="953"/>
      <c r="M2656" s="933"/>
      <c r="N2656" s="94"/>
      <c r="O2656" s="96"/>
      <c r="P2656" s="93"/>
    </row>
    <row r="2657" spans="1:16" ht="17.25" thickBot="1">
      <c r="A2657" s="957"/>
      <c r="B2657" s="954"/>
      <c r="C2657" s="927"/>
      <c r="D2657" s="94"/>
      <c r="E2657" s="96"/>
      <c r="F2657" s="99"/>
      <c r="G2657" s="954"/>
      <c r="H2657" s="930"/>
      <c r="I2657" s="94"/>
      <c r="J2657" s="96"/>
      <c r="K2657" s="104"/>
      <c r="L2657" s="954"/>
      <c r="M2657" s="933"/>
      <c r="N2657" s="94"/>
      <c r="O2657" s="96"/>
      <c r="P2657" s="97"/>
    </row>
    <row r="2658" spans="1:16">
      <c r="A2658" s="957"/>
      <c r="B2658" s="952" t="s">
        <v>127</v>
      </c>
      <c r="C2658" s="927"/>
      <c r="D2658" s="94"/>
      <c r="E2658" s="96"/>
      <c r="F2658" s="103"/>
      <c r="G2658" s="952" t="s">
        <v>127</v>
      </c>
      <c r="H2658" s="930"/>
      <c r="I2658" s="94"/>
      <c r="J2658" s="96"/>
      <c r="K2658" s="104"/>
      <c r="L2658" s="952" t="s">
        <v>127</v>
      </c>
      <c r="M2658" s="933"/>
      <c r="N2658" s="94"/>
      <c r="O2658" s="114"/>
      <c r="P2658" s="97"/>
    </row>
    <row r="2659" spans="1:16" ht="17.25" thickBot="1">
      <c r="A2659" s="957"/>
      <c r="B2659" s="943"/>
      <c r="C2659" s="927"/>
      <c r="D2659" s="94"/>
      <c r="E2659" s="96"/>
      <c r="F2659" s="104"/>
      <c r="G2659" s="943"/>
      <c r="H2659" s="930"/>
      <c r="I2659" s="94"/>
      <c r="J2659" s="96"/>
      <c r="K2659" s="99"/>
      <c r="L2659" s="943"/>
      <c r="M2659" s="933"/>
      <c r="N2659" s="113"/>
      <c r="O2659" s="96"/>
      <c r="P2659" s="112"/>
    </row>
    <row r="2660" spans="1:16">
      <c r="A2660" s="957"/>
      <c r="B2660" s="953"/>
      <c r="C2660" s="927"/>
      <c r="D2660" s="94"/>
      <c r="E2660" s="96"/>
      <c r="F2660" s="104"/>
      <c r="G2660" s="953"/>
      <c r="H2660" s="930"/>
      <c r="I2660" s="94"/>
      <c r="J2660" s="96"/>
      <c r="K2660" s="104"/>
      <c r="L2660" s="953"/>
      <c r="M2660" s="933"/>
      <c r="N2660" s="113"/>
      <c r="O2660" s="114"/>
      <c r="P2660" s="97"/>
    </row>
    <row r="2661" spans="1:16" ht="17.25" thickBot="1">
      <c r="A2661" s="957"/>
      <c r="B2661" s="954"/>
      <c r="C2661" s="927"/>
      <c r="D2661" s="94"/>
      <c r="E2661" s="96"/>
      <c r="F2661" s="99"/>
      <c r="G2661" s="954"/>
      <c r="H2661" s="930"/>
      <c r="I2661" s="94"/>
      <c r="J2661" s="96"/>
      <c r="K2661" s="93"/>
      <c r="L2661" s="954"/>
      <c r="M2661" s="933"/>
      <c r="N2661" s="94"/>
      <c r="O2661" s="114"/>
      <c r="P2661" s="104"/>
    </row>
    <row r="2662" spans="1:16">
      <c r="A2662" s="957"/>
      <c r="B2662" s="952" t="s">
        <v>128</v>
      </c>
      <c r="C2662" s="927"/>
      <c r="D2662" s="94"/>
      <c r="E2662" s="96"/>
      <c r="F2662" s="104"/>
      <c r="G2662" s="952" t="s">
        <v>128</v>
      </c>
      <c r="H2662" s="930"/>
      <c r="I2662" s="94"/>
      <c r="J2662" s="96"/>
      <c r="K2662" s="97"/>
      <c r="L2662" s="952" t="s">
        <v>128</v>
      </c>
      <c r="M2662" s="933"/>
      <c r="N2662" s="94"/>
      <c r="O2662" s="96"/>
      <c r="P2662" s="97"/>
    </row>
    <row r="2663" spans="1:16" ht="17.25" thickBot="1">
      <c r="A2663" s="957"/>
      <c r="B2663" s="943"/>
      <c r="C2663" s="927"/>
      <c r="D2663" s="94"/>
      <c r="E2663" s="96"/>
      <c r="F2663" s="93"/>
      <c r="G2663" s="943"/>
      <c r="H2663" s="930"/>
      <c r="I2663" s="94"/>
      <c r="J2663" s="114"/>
      <c r="K2663" s="97"/>
      <c r="L2663" s="943"/>
      <c r="M2663" s="933"/>
      <c r="N2663" s="113"/>
      <c r="O2663" s="114"/>
      <c r="P2663" s="97"/>
    </row>
    <row r="2664" spans="1:16">
      <c r="A2664" s="957"/>
      <c r="B2664" s="953"/>
      <c r="C2664" s="927"/>
      <c r="D2664" s="94"/>
      <c r="E2664" s="96"/>
      <c r="F2664" s="97"/>
      <c r="G2664" s="953"/>
      <c r="H2664" s="930"/>
      <c r="I2664" s="94"/>
      <c r="J2664" s="96"/>
      <c r="K2664" s="97"/>
      <c r="L2664" s="953"/>
      <c r="M2664" s="933"/>
      <c r="N2664" s="113"/>
      <c r="O2664" s="114"/>
      <c r="P2664" s="97"/>
    </row>
    <row r="2665" spans="1:16" ht="17.25" thickBot="1">
      <c r="A2665" s="957"/>
      <c r="B2665" s="954"/>
      <c r="C2665" s="927"/>
      <c r="D2665" s="94"/>
      <c r="E2665" s="96"/>
      <c r="F2665" s="93"/>
      <c r="G2665" s="954"/>
      <c r="H2665" s="930"/>
      <c r="I2665" s="94"/>
      <c r="J2665" s="114"/>
      <c r="K2665" s="97"/>
      <c r="L2665" s="954"/>
      <c r="M2665" s="933"/>
      <c r="N2665" s="94"/>
      <c r="O2665" s="114"/>
      <c r="P2665" s="97"/>
    </row>
    <row r="2666" spans="1:16">
      <c r="A2666" s="957"/>
      <c r="B2666" s="942" t="s">
        <v>129</v>
      </c>
      <c r="C2666" s="927"/>
      <c r="D2666" s="94"/>
      <c r="E2666" s="96"/>
      <c r="F2666" s="93"/>
      <c r="G2666" s="942" t="s">
        <v>129</v>
      </c>
      <c r="H2666" s="930"/>
      <c r="I2666" s="94"/>
      <c r="J2666" s="114"/>
      <c r="K2666" s="97"/>
      <c r="L2666" s="942" t="s">
        <v>129</v>
      </c>
      <c r="M2666" s="933"/>
      <c r="N2666" s="113"/>
      <c r="O2666" s="114"/>
      <c r="P2666" s="97"/>
    </row>
    <row r="2667" spans="1:16" ht="17.25" thickBot="1">
      <c r="A2667" s="957"/>
      <c r="B2667" s="943"/>
      <c r="C2667" s="927"/>
      <c r="D2667" s="94"/>
      <c r="E2667" s="96"/>
      <c r="F2667" s="93"/>
      <c r="G2667" s="943"/>
      <c r="H2667" s="930"/>
      <c r="I2667" s="94"/>
      <c r="J2667" s="114"/>
      <c r="K2667" s="97"/>
      <c r="L2667" s="943"/>
      <c r="M2667" s="933"/>
      <c r="N2667" s="94"/>
      <c r="O2667" s="114"/>
      <c r="P2667" s="97"/>
    </row>
    <row r="2668" spans="1:16">
      <c r="A2668" s="957"/>
      <c r="B2668" s="106"/>
      <c r="C2668" s="927"/>
      <c r="D2668" s="94"/>
      <c r="E2668" s="96"/>
      <c r="F2668" s="97"/>
      <c r="G2668" s="106"/>
      <c r="H2668" s="930"/>
      <c r="I2668" s="94"/>
      <c r="J2668" s="96"/>
      <c r="K2668" s="112"/>
      <c r="L2668" s="106"/>
      <c r="M2668" s="933"/>
      <c r="N2668" s="113"/>
      <c r="O2668" s="96"/>
      <c r="P2668" s="112"/>
    </row>
    <row r="2669" spans="1:16">
      <c r="A2669" s="957"/>
      <c r="B2669" s="107"/>
      <c r="C2669" s="927"/>
      <c r="D2669" s="94"/>
      <c r="E2669" s="96"/>
      <c r="F2669" s="93"/>
      <c r="G2669" s="107"/>
      <c r="H2669" s="930"/>
      <c r="I2669" s="94"/>
      <c r="J2669" s="96"/>
      <c r="K2669" s="97"/>
      <c r="L2669" s="107"/>
      <c r="M2669" s="933"/>
      <c r="N2669" s="113"/>
      <c r="O2669" s="114"/>
      <c r="P2669" s="97"/>
    </row>
    <row r="2670" spans="1:16">
      <c r="A2670" s="957"/>
      <c r="B2670" s="109"/>
      <c r="C2670" s="927"/>
      <c r="D2670" s="94"/>
      <c r="E2670" s="96"/>
      <c r="F2670" s="93"/>
      <c r="G2670" s="109"/>
      <c r="H2670" s="930"/>
      <c r="I2670" s="113"/>
      <c r="J2670" s="114"/>
      <c r="K2670" s="97"/>
      <c r="L2670" s="109"/>
      <c r="M2670" s="933"/>
      <c r="N2670" s="113"/>
      <c r="O2670" s="114"/>
      <c r="P2670" s="104"/>
    </row>
    <row r="2671" spans="1:16">
      <c r="A2671" s="957"/>
      <c r="B2671" s="110"/>
      <c r="C2671" s="927"/>
      <c r="D2671" s="94"/>
      <c r="E2671" s="96"/>
      <c r="F2671" s="93"/>
      <c r="G2671" s="110"/>
      <c r="H2671" s="930"/>
      <c r="I2671" s="113"/>
      <c r="J2671" s="114"/>
      <c r="K2671" s="104"/>
      <c r="L2671" s="110"/>
      <c r="M2671" s="933"/>
      <c r="N2671" s="111"/>
      <c r="O2671" s="96"/>
      <c r="P2671" s="97"/>
    </row>
    <row r="2672" spans="1:16">
      <c r="A2672" s="957"/>
      <c r="B2672" s="109"/>
      <c r="C2672" s="927"/>
      <c r="D2672" s="111"/>
      <c r="E2672" s="96"/>
      <c r="F2672" s="97"/>
      <c r="G2672" s="109"/>
      <c r="H2672" s="930"/>
      <c r="I2672" s="111"/>
      <c r="J2672" s="96"/>
      <c r="K2672" s="112"/>
      <c r="L2672" s="109"/>
      <c r="M2672" s="933"/>
      <c r="N2672" s="94"/>
      <c r="O2672" s="96"/>
      <c r="P2672" s="112"/>
    </row>
    <row r="2673" spans="1:16">
      <c r="A2673" s="957"/>
      <c r="B2673" s="110"/>
      <c r="C2673" s="927"/>
      <c r="D2673" s="94"/>
      <c r="E2673" s="96"/>
      <c r="F2673" s="108"/>
      <c r="G2673" s="110"/>
      <c r="H2673" s="930"/>
      <c r="I2673" s="94"/>
      <c r="J2673" s="96"/>
      <c r="K2673" s="97"/>
      <c r="L2673" s="110"/>
      <c r="M2673" s="933"/>
      <c r="N2673" s="113"/>
      <c r="O2673" s="114"/>
      <c r="P2673" s="97"/>
    </row>
    <row r="2674" spans="1:16">
      <c r="A2674" s="957"/>
      <c r="B2674" s="109"/>
      <c r="C2674" s="927"/>
      <c r="D2674" s="94"/>
      <c r="E2674" s="96"/>
      <c r="F2674" s="97"/>
      <c r="G2674" s="109"/>
      <c r="H2674" s="930"/>
      <c r="I2674" s="113"/>
      <c r="J2674" s="114"/>
      <c r="K2674" s="97"/>
      <c r="L2674" s="109"/>
      <c r="M2674" s="933"/>
      <c r="N2674" s="113"/>
      <c r="O2674" s="114"/>
      <c r="P2674" s="97"/>
    </row>
    <row r="2675" spans="1:16" ht="17.25" thickBot="1">
      <c r="A2675" s="957"/>
      <c r="B2675" s="110"/>
      <c r="C2675" s="940"/>
      <c r="D2675" s="115"/>
      <c r="E2675" s="116"/>
      <c r="F2675" s="117"/>
      <c r="G2675" s="110"/>
      <c r="H2675" s="930"/>
      <c r="I2675" s="115"/>
      <c r="J2675" s="116"/>
      <c r="K2675" s="117"/>
      <c r="L2675" s="110"/>
      <c r="M2675" s="933"/>
      <c r="N2675" s="115"/>
      <c r="O2675" s="116"/>
      <c r="P2675" s="117"/>
    </row>
    <row r="2676" spans="1:16">
      <c r="A2676" s="944" t="str">
        <f>TEXT(A2630,"AAAA")</f>
        <v>星期五</v>
      </c>
      <c r="B2676" s="109"/>
      <c r="C2676" s="926" t="s">
        <v>665</v>
      </c>
      <c r="D2676" s="118"/>
      <c r="E2676" s="119"/>
      <c r="F2676" s="97"/>
      <c r="G2676" s="109"/>
      <c r="H2676" s="929" t="s">
        <v>130</v>
      </c>
      <c r="I2676" s="118"/>
      <c r="J2676" s="119"/>
      <c r="K2676" s="97"/>
      <c r="L2676" s="109"/>
      <c r="M2676" s="932" t="s">
        <v>130</v>
      </c>
      <c r="N2676" s="118"/>
      <c r="O2676" s="119"/>
      <c r="P2676" s="97"/>
    </row>
    <row r="2677" spans="1:16">
      <c r="A2677" s="944"/>
      <c r="B2677" s="110"/>
      <c r="C2677" s="927"/>
      <c r="D2677" s="120"/>
      <c r="E2677" s="96"/>
      <c r="F2677" s="97"/>
      <c r="G2677" s="110"/>
      <c r="H2677" s="930"/>
      <c r="I2677" s="94"/>
      <c r="J2677" s="96"/>
      <c r="K2677" s="97"/>
      <c r="L2677" s="110"/>
      <c r="M2677" s="933"/>
      <c r="N2677" s="94"/>
      <c r="O2677" s="96"/>
      <c r="P2677" s="97"/>
    </row>
    <row r="2678" spans="1:16">
      <c r="A2678" s="944"/>
      <c r="B2678" s="109"/>
      <c r="C2678" s="927"/>
      <c r="D2678" s="120"/>
      <c r="E2678" s="96"/>
      <c r="F2678" s="97"/>
      <c r="G2678" s="109"/>
      <c r="H2678" s="930"/>
      <c r="I2678" s="94"/>
      <c r="J2678" s="96"/>
      <c r="K2678" s="97"/>
      <c r="L2678" s="109"/>
      <c r="M2678" s="933"/>
      <c r="N2678" s="94"/>
      <c r="O2678" s="96"/>
      <c r="P2678" s="97"/>
    </row>
    <row r="2679" spans="1:16">
      <c r="A2679" s="944"/>
      <c r="B2679" s="110"/>
      <c r="C2679" s="927"/>
      <c r="D2679" s="120"/>
      <c r="E2679" s="96"/>
      <c r="F2679" s="97"/>
      <c r="G2679" s="110"/>
      <c r="H2679" s="930"/>
      <c r="I2679" s="94"/>
      <c r="J2679" s="96"/>
      <c r="K2679" s="97"/>
      <c r="L2679" s="110"/>
      <c r="M2679" s="933"/>
      <c r="N2679" s="94"/>
      <c r="O2679" s="96"/>
      <c r="P2679" s="97"/>
    </row>
    <row r="2680" spans="1:16">
      <c r="A2680" s="944"/>
      <c r="B2680" s="109"/>
      <c r="C2680" s="927"/>
      <c r="D2680" s="120"/>
      <c r="E2680" s="96"/>
      <c r="F2680" s="97"/>
      <c r="G2680" s="109"/>
      <c r="H2680" s="930"/>
      <c r="I2680" s="94"/>
      <c r="J2680" s="96"/>
      <c r="K2680" s="97"/>
      <c r="L2680" s="109"/>
      <c r="M2680" s="933"/>
      <c r="N2680" s="94"/>
      <c r="O2680" s="96"/>
      <c r="P2680" s="97"/>
    </row>
    <row r="2681" spans="1:16">
      <c r="A2681" s="944"/>
      <c r="B2681" s="110"/>
      <c r="C2681" s="927"/>
      <c r="D2681" s="120"/>
      <c r="E2681" s="96"/>
      <c r="F2681" s="97"/>
      <c r="G2681" s="110"/>
      <c r="H2681" s="930"/>
      <c r="I2681" s="94"/>
      <c r="J2681" s="96"/>
      <c r="K2681" s="97"/>
      <c r="L2681" s="110"/>
      <c r="M2681" s="933"/>
      <c r="N2681" s="94"/>
      <c r="O2681" s="96"/>
      <c r="P2681" s="97"/>
    </row>
    <row r="2682" spans="1:16">
      <c r="A2682" s="944"/>
      <c r="B2682" s="109"/>
      <c r="C2682" s="927"/>
      <c r="D2682" s="120"/>
      <c r="E2682" s="96"/>
      <c r="F2682" s="97"/>
      <c r="G2682" s="109"/>
      <c r="H2682" s="930"/>
      <c r="I2682" s="94"/>
      <c r="J2682" s="96"/>
      <c r="K2682" s="97"/>
      <c r="L2682" s="109"/>
      <c r="M2682" s="933"/>
      <c r="N2682" s="94"/>
      <c r="O2682" s="96"/>
      <c r="P2682" s="97"/>
    </row>
    <row r="2683" spans="1:16">
      <c r="A2683" s="944"/>
      <c r="B2683" s="110"/>
      <c r="C2683" s="927"/>
      <c r="D2683" s="94"/>
      <c r="E2683" s="96"/>
      <c r="F2683" s="97"/>
      <c r="G2683" s="110"/>
      <c r="H2683" s="930"/>
      <c r="I2683" s="94"/>
      <c r="J2683" s="96"/>
      <c r="K2683" s="97"/>
      <c r="L2683" s="110"/>
      <c r="M2683" s="933"/>
      <c r="N2683" s="94"/>
      <c r="O2683" s="96"/>
      <c r="P2683" s="97"/>
    </row>
    <row r="2684" spans="1:16">
      <c r="A2684" s="944"/>
      <c r="B2684" s="107"/>
      <c r="C2684" s="927"/>
      <c r="D2684" s="113"/>
      <c r="E2684" s="114"/>
      <c r="F2684" s="104"/>
      <c r="G2684" s="107"/>
      <c r="H2684" s="930"/>
      <c r="I2684" s="113"/>
      <c r="J2684" s="114"/>
      <c r="K2684" s="97"/>
      <c r="L2684" s="107"/>
      <c r="M2684" s="933"/>
      <c r="N2684" s="113"/>
      <c r="O2684" s="114"/>
      <c r="P2684" s="97"/>
    </row>
    <row r="2685" spans="1:16" ht="17.25" thickBot="1">
      <c r="A2685" s="944"/>
      <c r="B2685" s="107"/>
      <c r="C2685" s="940"/>
      <c r="D2685" s="122" t="s">
        <v>132</v>
      </c>
      <c r="E2685" s="123" t="s">
        <v>133</v>
      </c>
      <c r="F2685" s="124"/>
      <c r="G2685" s="107"/>
      <c r="H2685" s="941"/>
      <c r="I2685" s="122" t="s">
        <v>132</v>
      </c>
      <c r="J2685" s="123" t="s">
        <v>133</v>
      </c>
      <c r="K2685" s="97"/>
      <c r="L2685" s="107"/>
      <c r="M2685" s="939"/>
      <c r="N2685" s="122" t="s">
        <v>132</v>
      </c>
      <c r="O2685" s="123" t="s">
        <v>133</v>
      </c>
      <c r="P2685" s="97"/>
    </row>
    <row r="2686" spans="1:16">
      <c r="A2686" s="105"/>
      <c r="B2686" s="109"/>
      <c r="C2686" s="926" t="s">
        <v>666</v>
      </c>
      <c r="D2686" s="118"/>
      <c r="E2686" s="119"/>
      <c r="F2686" s="125"/>
      <c r="G2686" s="109"/>
      <c r="H2686" s="929" t="s">
        <v>134</v>
      </c>
      <c r="I2686" s="118"/>
      <c r="J2686" s="119"/>
      <c r="K2686" s="125"/>
      <c r="L2686" s="109"/>
      <c r="M2686" s="932" t="s">
        <v>134</v>
      </c>
      <c r="N2686" s="118"/>
      <c r="O2686" s="119"/>
      <c r="P2686" s="125"/>
    </row>
    <row r="2687" spans="1:16">
      <c r="A2687" s="105"/>
      <c r="B2687" s="110"/>
      <c r="C2687" s="927"/>
      <c r="D2687" s="94"/>
      <c r="E2687" s="96"/>
      <c r="F2687" s="97"/>
      <c r="G2687" s="110"/>
      <c r="H2687" s="930"/>
      <c r="I2687" s="94"/>
      <c r="J2687" s="96"/>
      <c r="K2687" s="97"/>
      <c r="L2687" s="110"/>
      <c r="M2687" s="933"/>
      <c r="N2687" s="94"/>
      <c r="O2687" s="96"/>
      <c r="P2687" s="97"/>
    </row>
    <row r="2688" spans="1:16">
      <c r="A2688" s="105"/>
      <c r="B2688" s="126"/>
      <c r="C2688" s="927"/>
      <c r="D2688" s="94"/>
      <c r="E2688" s="96"/>
      <c r="F2688" s="97"/>
      <c r="G2688" s="126"/>
      <c r="H2688" s="930"/>
      <c r="I2688" s="94"/>
      <c r="J2688" s="96"/>
      <c r="K2688" s="97"/>
      <c r="L2688" s="126"/>
      <c r="M2688" s="933"/>
      <c r="N2688" s="94"/>
      <c r="O2688" s="96"/>
      <c r="P2688" s="128"/>
    </row>
    <row r="2689" spans="1:16">
      <c r="A2689" s="105"/>
      <c r="B2689" s="107"/>
      <c r="C2689" s="927"/>
      <c r="D2689" s="94"/>
      <c r="E2689" s="96"/>
      <c r="F2689" s="97"/>
      <c r="G2689" s="107"/>
      <c r="H2689" s="930"/>
      <c r="I2689" s="94"/>
      <c r="J2689" s="96"/>
      <c r="K2689" s="97"/>
      <c r="L2689" s="107"/>
      <c r="M2689" s="933"/>
      <c r="N2689" s="94"/>
      <c r="O2689" s="96"/>
      <c r="P2689" s="216"/>
    </row>
    <row r="2690" spans="1:16">
      <c r="A2690" s="105"/>
      <c r="B2690" s="109"/>
      <c r="C2690" s="927"/>
      <c r="D2690" s="94"/>
      <c r="E2690" s="96"/>
      <c r="F2690" s="97"/>
      <c r="G2690" s="109"/>
      <c r="H2690" s="930"/>
      <c r="I2690" s="94"/>
      <c r="J2690" s="96"/>
      <c r="K2690" s="97"/>
      <c r="L2690" s="109"/>
      <c r="M2690" s="933"/>
      <c r="N2690" s="94"/>
      <c r="O2690" s="96"/>
      <c r="P2690" s="97"/>
    </row>
    <row r="2691" spans="1:16">
      <c r="A2691" s="105"/>
      <c r="B2691" s="110"/>
      <c r="C2691" s="927"/>
      <c r="D2691" s="94"/>
      <c r="E2691" s="96"/>
      <c r="F2691" s="127"/>
      <c r="G2691" s="110"/>
      <c r="H2691" s="930"/>
      <c r="I2691" s="94"/>
      <c r="J2691" s="96"/>
      <c r="K2691" s="127"/>
      <c r="L2691" s="110"/>
      <c r="M2691" s="933"/>
      <c r="N2691" s="94"/>
      <c r="O2691" s="96"/>
      <c r="P2691" s="127"/>
    </row>
    <row r="2692" spans="1:16">
      <c r="A2692" s="105"/>
      <c r="B2692" s="109"/>
      <c r="C2692" s="927"/>
      <c r="D2692" s="94"/>
      <c r="E2692" s="96"/>
      <c r="F2692" s="128"/>
      <c r="G2692" s="109"/>
      <c r="H2692" s="930"/>
      <c r="I2692" s="94"/>
      <c r="J2692" s="96"/>
      <c r="K2692" s="128"/>
      <c r="L2692" s="109"/>
      <c r="M2692" s="933"/>
      <c r="N2692" s="94"/>
      <c r="O2692" s="96"/>
      <c r="P2692" s="128"/>
    </row>
    <row r="2693" spans="1:16">
      <c r="A2693" s="105"/>
      <c r="B2693" s="110"/>
      <c r="C2693" s="927"/>
      <c r="D2693" s="217"/>
      <c r="E2693" s="114"/>
      <c r="F2693" s="216"/>
      <c r="G2693" s="110"/>
      <c r="H2693" s="930"/>
      <c r="I2693" s="113"/>
      <c r="J2693" s="114"/>
      <c r="K2693" s="216"/>
      <c r="L2693" s="110"/>
      <c r="M2693" s="933"/>
      <c r="N2693" s="113"/>
      <c r="O2693" s="114"/>
      <c r="P2693" s="216"/>
    </row>
    <row r="2694" spans="1:16">
      <c r="A2694" s="105"/>
      <c r="B2694" s="109"/>
      <c r="C2694" s="927"/>
      <c r="D2694" s="217"/>
      <c r="E2694" s="114"/>
      <c r="F2694" s="216"/>
      <c r="G2694" s="109"/>
      <c r="H2694" s="930"/>
      <c r="I2694" s="113"/>
      <c r="J2694" s="114"/>
      <c r="K2694" s="216"/>
      <c r="L2694" s="109"/>
      <c r="M2694" s="933"/>
      <c r="N2694" s="113"/>
      <c r="O2694" s="114"/>
      <c r="P2694" s="216"/>
    </row>
    <row r="2695" spans="1:16" ht="17.25" thickBot="1">
      <c r="A2695" s="105"/>
      <c r="B2695" s="110"/>
      <c r="C2695" s="940"/>
      <c r="D2695" s="129"/>
      <c r="E2695" s="130"/>
      <c r="F2695" s="104"/>
      <c r="G2695" s="110"/>
      <c r="H2695" s="941"/>
      <c r="I2695" s="113"/>
      <c r="J2695" s="130"/>
      <c r="K2695" s="104"/>
      <c r="L2695" s="110"/>
      <c r="M2695" s="939"/>
      <c r="N2695" s="113"/>
      <c r="O2695" s="131"/>
      <c r="P2695" s="127"/>
    </row>
    <row r="2696" spans="1:16">
      <c r="A2696" s="132"/>
      <c r="B2696" s="109"/>
      <c r="C2696" s="926" t="s">
        <v>667</v>
      </c>
      <c r="D2696" s="118" t="s">
        <v>136</v>
      </c>
      <c r="E2696" s="133" t="s">
        <v>137</v>
      </c>
      <c r="F2696" s="125"/>
      <c r="G2696" s="109"/>
      <c r="H2696" s="929" t="s">
        <v>135</v>
      </c>
      <c r="I2696" s="118" t="s">
        <v>136</v>
      </c>
      <c r="J2696" s="133" t="s">
        <v>137</v>
      </c>
      <c r="K2696" s="125"/>
      <c r="L2696" s="109"/>
      <c r="M2696" s="932" t="s">
        <v>135</v>
      </c>
      <c r="N2696" s="118" t="s">
        <v>136</v>
      </c>
      <c r="O2696" s="133" t="s">
        <v>137</v>
      </c>
      <c r="P2696" s="125"/>
    </row>
    <row r="2697" spans="1:16">
      <c r="A2697" s="132"/>
      <c r="B2697" s="110"/>
      <c r="C2697" s="927"/>
      <c r="D2697" s="94" t="s">
        <v>141</v>
      </c>
      <c r="E2697" s="96" t="s">
        <v>142</v>
      </c>
      <c r="F2697" s="134"/>
      <c r="G2697" s="110"/>
      <c r="H2697" s="930"/>
      <c r="I2697" s="94" t="s">
        <v>141</v>
      </c>
      <c r="J2697" s="96" t="s">
        <v>142</v>
      </c>
      <c r="K2697" s="134"/>
      <c r="L2697" s="110"/>
      <c r="M2697" s="933"/>
      <c r="N2697" s="94" t="s">
        <v>141</v>
      </c>
      <c r="O2697" s="96" t="s">
        <v>142</v>
      </c>
      <c r="P2697" s="134"/>
    </row>
    <row r="2698" spans="1:16">
      <c r="A2698" s="132"/>
      <c r="B2698" s="135"/>
      <c r="C2698" s="927"/>
      <c r="D2698" s="94" t="s">
        <v>145</v>
      </c>
      <c r="E2698" s="96" t="s">
        <v>146</v>
      </c>
      <c r="F2698" s="97"/>
      <c r="G2698" s="135"/>
      <c r="H2698" s="930"/>
      <c r="I2698" s="94" t="s">
        <v>145</v>
      </c>
      <c r="J2698" s="96" t="s">
        <v>146</v>
      </c>
      <c r="K2698" s="97"/>
      <c r="L2698" s="135"/>
      <c r="M2698" s="933"/>
      <c r="N2698" s="94" t="s">
        <v>145</v>
      </c>
      <c r="O2698" s="96" t="s">
        <v>146</v>
      </c>
      <c r="P2698" s="97"/>
    </row>
    <row r="2699" spans="1:16">
      <c r="A2699" s="132"/>
      <c r="B2699" s="110"/>
      <c r="C2699" s="927"/>
      <c r="D2699" s="94" t="s">
        <v>147</v>
      </c>
      <c r="E2699" s="96" t="s">
        <v>148</v>
      </c>
      <c r="F2699" s="104"/>
      <c r="G2699" s="110"/>
      <c r="H2699" s="930"/>
      <c r="I2699" s="94" t="s">
        <v>147</v>
      </c>
      <c r="J2699" s="96" t="s">
        <v>148</v>
      </c>
      <c r="K2699" s="104"/>
      <c r="L2699" s="110"/>
      <c r="M2699" s="933"/>
      <c r="N2699" s="94" t="s">
        <v>147</v>
      </c>
      <c r="O2699" s="96" t="s">
        <v>148</v>
      </c>
      <c r="P2699" s="104"/>
    </row>
    <row r="2700" spans="1:16">
      <c r="A2700" s="132"/>
      <c r="B2700" s="135"/>
      <c r="C2700" s="927"/>
      <c r="D2700" s="94"/>
      <c r="E2700" s="114"/>
      <c r="F2700" s="136"/>
      <c r="G2700" s="135"/>
      <c r="H2700" s="930"/>
      <c r="I2700" s="94"/>
      <c r="J2700" s="114"/>
      <c r="K2700" s="136"/>
      <c r="L2700" s="135"/>
      <c r="M2700" s="933"/>
      <c r="N2700" s="94"/>
      <c r="O2700" s="114"/>
      <c r="P2700" s="136"/>
    </row>
    <row r="2701" spans="1:16">
      <c r="A2701" s="132"/>
      <c r="B2701" s="110"/>
      <c r="C2701" s="927"/>
      <c r="D2701" s="94"/>
      <c r="E2701" s="96"/>
      <c r="F2701" s="97"/>
      <c r="G2701" s="110"/>
      <c r="H2701" s="930"/>
      <c r="I2701" s="94"/>
      <c r="J2701" s="96"/>
      <c r="K2701" s="97"/>
      <c r="L2701" s="110"/>
      <c r="M2701" s="933"/>
      <c r="N2701" s="94"/>
      <c r="O2701" s="96"/>
      <c r="P2701" s="97"/>
    </row>
    <row r="2702" spans="1:16">
      <c r="A2702" s="132"/>
      <c r="B2702" s="135"/>
      <c r="C2702" s="927"/>
      <c r="D2702" s="94"/>
      <c r="E2702" s="114"/>
      <c r="F2702" s="136"/>
      <c r="G2702" s="135"/>
      <c r="H2702" s="930"/>
      <c r="I2702" s="94"/>
      <c r="J2702" s="114"/>
      <c r="K2702" s="136"/>
      <c r="L2702" s="135"/>
      <c r="M2702" s="933"/>
      <c r="N2702" s="94"/>
      <c r="O2702" s="114"/>
      <c r="P2702" s="136"/>
    </row>
    <row r="2703" spans="1:16">
      <c r="A2703" s="132"/>
      <c r="B2703" s="110"/>
      <c r="C2703" s="927"/>
      <c r="D2703" s="94"/>
      <c r="E2703" s="96"/>
      <c r="F2703" s="97"/>
      <c r="G2703" s="110"/>
      <c r="H2703" s="930"/>
      <c r="I2703" s="94"/>
      <c r="J2703" s="96"/>
      <c r="K2703" s="97"/>
      <c r="L2703" s="110"/>
      <c r="M2703" s="933"/>
      <c r="N2703" s="94"/>
      <c r="O2703" s="96"/>
      <c r="P2703" s="97"/>
    </row>
    <row r="2704" spans="1:16">
      <c r="A2704" s="132"/>
      <c r="B2704" s="135"/>
      <c r="C2704" s="927"/>
      <c r="D2704" s="94"/>
      <c r="E2704" s="96"/>
      <c r="F2704" s="97"/>
      <c r="G2704" s="135"/>
      <c r="H2704" s="930"/>
      <c r="I2704" s="94"/>
      <c r="J2704" s="96"/>
      <c r="K2704" s="97"/>
      <c r="L2704" s="135"/>
      <c r="M2704" s="933"/>
      <c r="N2704" s="94"/>
      <c r="O2704" s="96"/>
      <c r="P2704" s="97"/>
    </row>
    <row r="2705" spans="1:16" ht="17.25" thickBot="1">
      <c r="A2705" s="132"/>
      <c r="B2705" s="110"/>
      <c r="C2705" s="940"/>
      <c r="D2705" s="115"/>
      <c r="E2705" s="116"/>
      <c r="F2705" s="117"/>
      <c r="G2705" s="110"/>
      <c r="H2705" s="941"/>
      <c r="I2705" s="115"/>
      <c r="J2705" s="130"/>
      <c r="K2705" s="104"/>
      <c r="L2705" s="110"/>
      <c r="M2705" s="939"/>
      <c r="N2705" s="115"/>
      <c r="O2705" s="130"/>
      <c r="P2705" s="104"/>
    </row>
    <row r="2706" spans="1:16">
      <c r="A2706" s="132"/>
      <c r="B2706" s="135"/>
      <c r="C2706" s="926" t="s">
        <v>668</v>
      </c>
      <c r="D2706" s="137" t="s">
        <v>150</v>
      </c>
      <c r="E2706" s="138"/>
      <c r="F2706" s="139" t="s">
        <v>151</v>
      </c>
      <c r="G2706" s="135"/>
      <c r="H2706" s="929" t="s">
        <v>149</v>
      </c>
      <c r="I2706" s="137" t="s">
        <v>150</v>
      </c>
      <c r="J2706" s="138"/>
      <c r="K2706" s="139" t="s">
        <v>151</v>
      </c>
      <c r="L2706" s="135"/>
      <c r="M2706" s="932" t="s">
        <v>149</v>
      </c>
      <c r="N2706" s="137" t="s">
        <v>150</v>
      </c>
      <c r="O2706" s="138"/>
      <c r="P2706" s="139" t="s">
        <v>151</v>
      </c>
    </row>
    <row r="2707" spans="1:16">
      <c r="A2707" s="132"/>
      <c r="B2707" s="110"/>
      <c r="C2707" s="927"/>
      <c r="D2707" s="120"/>
      <c r="E2707" s="121"/>
      <c r="F2707" s="140"/>
      <c r="G2707" s="110"/>
      <c r="H2707" s="930"/>
      <c r="I2707" s="94"/>
      <c r="J2707" s="96"/>
      <c r="K2707" s="97"/>
      <c r="L2707" s="110"/>
      <c r="M2707" s="933"/>
      <c r="N2707" s="94"/>
      <c r="O2707" s="96"/>
      <c r="P2707" s="97"/>
    </row>
    <row r="2708" spans="1:16">
      <c r="A2708" s="132"/>
      <c r="B2708" s="135"/>
      <c r="C2708" s="927"/>
      <c r="D2708" s="94"/>
      <c r="E2708" s="96"/>
      <c r="F2708" s="97"/>
      <c r="G2708" s="135"/>
      <c r="H2708" s="930"/>
      <c r="I2708" s="94"/>
      <c r="J2708" s="96"/>
      <c r="K2708" s="97"/>
      <c r="L2708" s="135"/>
      <c r="M2708" s="933"/>
      <c r="N2708" s="94"/>
      <c r="O2708" s="96"/>
      <c r="P2708" s="97"/>
    </row>
    <row r="2709" spans="1:16">
      <c r="A2709" s="132"/>
      <c r="B2709" s="110"/>
      <c r="C2709" s="927"/>
      <c r="D2709" s="113"/>
      <c r="E2709" s="114"/>
      <c r="F2709" s="104"/>
      <c r="G2709" s="110"/>
      <c r="H2709" s="930"/>
      <c r="I2709" s="113"/>
      <c r="J2709" s="114"/>
      <c r="K2709" s="104"/>
      <c r="L2709" s="110"/>
      <c r="M2709" s="933"/>
      <c r="N2709" s="113"/>
      <c r="O2709" s="114"/>
      <c r="P2709" s="104"/>
    </row>
    <row r="2710" spans="1:16">
      <c r="A2710" s="935"/>
      <c r="B2710" s="135"/>
      <c r="C2710" s="927"/>
      <c r="D2710" s="94"/>
      <c r="E2710" s="96"/>
      <c r="F2710" s="97"/>
      <c r="G2710" s="135"/>
      <c r="H2710" s="930"/>
      <c r="I2710" s="94"/>
      <c r="J2710" s="96"/>
      <c r="K2710" s="97"/>
      <c r="L2710" s="135"/>
      <c r="M2710" s="933"/>
      <c r="N2710" s="94"/>
      <c r="O2710" s="96"/>
      <c r="P2710" s="97"/>
    </row>
    <row r="2711" spans="1:16">
      <c r="A2711" s="935"/>
      <c r="B2711" s="110"/>
      <c r="C2711" s="927"/>
      <c r="D2711" s="94"/>
      <c r="E2711" s="96"/>
      <c r="F2711" s="97"/>
      <c r="G2711" s="110"/>
      <c r="H2711" s="930"/>
      <c r="I2711" s="94"/>
      <c r="J2711" s="96"/>
      <c r="K2711" s="97"/>
      <c r="L2711" s="110"/>
      <c r="M2711" s="933"/>
      <c r="N2711" s="94"/>
      <c r="O2711" s="96"/>
      <c r="P2711" s="97"/>
    </row>
    <row r="2712" spans="1:16">
      <c r="A2712" s="935"/>
      <c r="B2712" s="135"/>
      <c r="C2712" s="927"/>
      <c r="D2712" s="113"/>
      <c r="E2712" s="114"/>
      <c r="F2712" s="104"/>
      <c r="G2712" s="135"/>
      <c r="H2712" s="930"/>
      <c r="I2712" s="113"/>
      <c r="J2712" s="114"/>
      <c r="K2712" s="104"/>
      <c r="L2712" s="135"/>
      <c r="M2712" s="933"/>
      <c r="N2712" s="113"/>
      <c r="O2712" s="114"/>
      <c r="P2712" s="104"/>
    </row>
    <row r="2713" spans="1:16" ht="17.25" thickBot="1">
      <c r="A2713" s="936"/>
      <c r="B2713" s="141"/>
      <c r="C2713" s="928"/>
      <c r="D2713" s="142"/>
      <c r="E2713" s="143"/>
      <c r="F2713" s="144"/>
      <c r="G2713" s="141"/>
      <c r="H2713" s="931"/>
      <c r="I2713" s="142"/>
      <c r="J2713" s="143"/>
      <c r="K2713" s="144"/>
      <c r="L2713" s="141"/>
      <c r="M2713" s="934"/>
      <c r="N2713" s="142"/>
      <c r="O2713" s="143"/>
      <c r="P2713" s="144"/>
    </row>
    <row r="2714" spans="1:16" s="146" customFormat="1" ht="27" customHeight="1" thickTop="1" thickBot="1">
      <c r="A2714" s="145"/>
      <c r="B2714" s="937" t="s">
        <v>152</v>
      </c>
      <c r="C2714" s="937"/>
      <c r="D2714" s="937"/>
      <c r="E2714" s="937"/>
      <c r="F2714" s="937"/>
      <c r="G2714" s="938" t="s">
        <v>153</v>
      </c>
      <c r="H2714" s="938"/>
      <c r="I2714" s="938"/>
      <c r="J2714" s="938"/>
      <c r="K2714" s="938"/>
      <c r="L2714" s="938"/>
      <c r="M2714" s="938"/>
      <c r="N2714" s="919" t="s">
        <v>154</v>
      </c>
      <c r="O2714" s="919"/>
      <c r="P2714" s="919"/>
    </row>
    <row r="2715" spans="1:16" s="159" customFormat="1" ht="21.75" customHeight="1" thickTop="1" thickBot="1">
      <c r="A2715" s="147" t="s">
        <v>0</v>
      </c>
      <c r="B2715" s="148"/>
      <c r="C2715" s="149" t="s">
        <v>155</v>
      </c>
      <c r="D2715" s="150" t="s">
        <v>156</v>
      </c>
      <c r="E2715" s="151" t="s">
        <v>157</v>
      </c>
      <c r="F2715" s="152" t="s">
        <v>158</v>
      </c>
      <c r="G2715" s="153" t="s">
        <v>159</v>
      </c>
      <c r="H2715" s="154" t="s">
        <v>150</v>
      </c>
      <c r="I2715" s="155" t="s">
        <v>156</v>
      </c>
      <c r="J2715" s="155" t="s">
        <v>157</v>
      </c>
      <c r="K2715" s="155" t="s">
        <v>158</v>
      </c>
      <c r="L2715" s="154" t="s">
        <v>160</v>
      </c>
      <c r="M2715" s="156" t="s">
        <v>161</v>
      </c>
      <c r="N2715" s="157" t="s">
        <v>155</v>
      </c>
      <c r="O2715" s="151" t="s">
        <v>157</v>
      </c>
      <c r="P2715" s="158" t="s">
        <v>158</v>
      </c>
    </row>
    <row r="2716" spans="1:16" s="172" customFormat="1" ht="17.25" thickTop="1">
      <c r="A2716" s="920">
        <f>A2630</f>
        <v>46199</v>
      </c>
      <c r="B2716" s="923" t="s">
        <v>669</v>
      </c>
      <c r="C2716" s="160" t="s">
        <v>850</v>
      </c>
      <c r="D2716" s="161" t="s">
        <v>147</v>
      </c>
      <c r="E2716" s="162" t="s">
        <v>137</v>
      </c>
      <c r="F2716" s="163" t="s">
        <v>1457</v>
      </c>
      <c r="G2716" s="164"/>
      <c r="H2716" s="165"/>
      <c r="I2716" s="166"/>
      <c r="J2716" s="166"/>
      <c r="K2716" s="167"/>
      <c r="L2716" s="168"/>
      <c r="M2716" s="169"/>
      <c r="N2716" s="170"/>
      <c r="O2716" s="166"/>
      <c r="P2716" s="171"/>
    </row>
    <row r="2717" spans="1:16" s="172" customFormat="1">
      <c r="A2717" s="921"/>
      <c r="B2717" s="924"/>
      <c r="C2717" s="173"/>
      <c r="D2717" s="174"/>
      <c r="E2717" s="175"/>
      <c r="F2717" s="176"/>
      <c r="G2717" s="173"/>
      <c r="H2717" s="177"/>
      <c r="I2717" s="175"/>
      <c r="J2717" s="175"/>
      <c r="K2717" s="178"/>
      <c r="L2717" s="179"/>
      <c r="M2717" s="180"/>
      <c r="N2717" s="181"/>
      <c r="O2717" s="175"/>
      <c r="P2717" s="182"/>
    </row>
    <row r="2718" spans="1:16" s="172" customFormat="1">
      <c r="A2718" s="921"/>
      <c r="B2718" s="924"/>
      <c r="C2718" s="173"/>
      <c r="D2718" s="174"/>
      <c r="E2718" s="175"/>
      <c r="F2718" s="176"/>
      <c r="G2718" s="173"/>
      <c r="H2718" s="183"/>
      <c r="I2718" s="175"/>
      <c r="J2718" s="175"/>
      <c r="K2718" s="178"/>
      <c r="L2718" s="184"/>
      <c r="M2718" s="180"/>
      <c r="N2718" s="181"/>
      <c r="O2718" s="175"/>
      <c r="P2718" s="182"/>
    </row>
    <row r="2719" spans="1:16" s="172" customFormat="1">
      <c r="A2719" s="921"/>
      <c r="B2719" s="924"/>
      <c r="C2719" s="173"/>
      <c r="D2719" s="218"/>
      <c r="E2719" s="175"/>
      <c r="F2719" s="176"/>
      <c r="G2719" s="173"/>
      <c r="H2719" s="183"/>
      <c r="I2719" s="175"/>
      <c r="J2719" s="175"/>
      <c r="K2719" s="187"/>
      <c r="L2719" s="184"/>
      <c r="M2719" s="180"/>
      <c r="N2719" s="181"/>
      <c r="O2719" s="175"/>
      <c r="P2719" s="182"/>
    </row>
    <row r="2720" spans="1:16" s="172" customFormat="1">
      <c r="A2720" s="921"/>
      <c r="B2720" s="924"/>
      <c r="C2720" s="173"/>
      <c r="D2720" s="185"/>
      <c r="E2720" s="175"/>
      <c r="F2720" s="182"/>
      <c r="G2720" s="173"/>
      <c r="H2720" s="186"/>
      <c r="I2720" s="175"/>
      <c r="J2720" s="175"/>
      <c r="K2720" s="187"/>
      <c r="L2720" s="184"/>
      <c r="M2720" s="180"/>
      <c r="N2720" s="181"/>
      <c r="O2720" s="175"/>
      <c r="P2720" s="182"/>
    </row>
    <row r="2721" spans="1:16" s="172" customFormat="1">
      <c r="A2721" s="921"/>
      <c r="B2721" s="924"/>
      <c r="C2721" s="173"/>
      <c r="D2721" s="174"/>
      <c r="E2721" s="175"/>
      <c r="F2721" s="188"/>
      <c r="G2721" s="198"/>
      <c r="H2721" s="183"/>
      <c r="I2721" s="191"/>
      <c r="J2721" s="175"/>
      <c r="K2721" s="178"/>
      <c r="L2721" s="189"/>
      <c r="M2721" s="190"/>
      <c r="N2721" s="181"/>
      <c r="O2721" s="175"/>
      <c r="P2721" s="182"/>
    </row>
    <row r="2722" spans="1:16" s="172" customFormat="1">
      <c r="A2722" s="921"/>
      <c r="B2722" s="924"/>
      <c r="C2722" s="173"/>
      <c r="D2722" s="174"/>
      <c r="E2722" s="175"/>
      <c r="F2722" s="182"/>
      <c r="G2722" s="173"/>
      <c r="H2722" s="183"/>
      <c r="I2722" s="191"/>
      <c r="J2722" s="175"/>
      <c r="K2722" s="178"/>
      <c r="L2722" s="184"/>
      <c r="M2722" s="180"/>
      <c r="N2722" s="181"/>
      <c r="O2722" s="175"/>
      <c r="P2722" s="182"/>
    </row>
    <row r="2723" spans="1:16" s="172" customFormat="1">
      <c r="A2723" s="921"/>
      <c r="B2723" s="924"/>
      <c r="C2723" s="173"/>
      <c r="D2723" s="174"/>
      <c r="E2723" s="175"/>
      <c r="F2723" s="182"/>
      <c r="G2723" s="219"/>
      <c r="H2723" s="183"/>
      <c r="I2723" s="175"/>
      <c r="J2723" s="175"/>
      <c r="K2723" s="178"/>
      <c r="L2723" s="184"/>
      <c r="M2723" s="180"/>
      <c r="N2723" s="181"/>
      <c r="O2723" s="175"/>
      <c r="P2723" s="182"/>
    </row>
    <row r="2724" spans="1:16" s="172" customFormat="1">
      <c r="A2724" s="921"/>
      <c r="B2724" s="924"/>
      <c r="C2724" s="173"/>
      <c r="D2724" s="174"/>
      <c r="E2724" s="175"/>
      <c r="F2724" s="188"/>
      <c r="G2724" s="173"/>
      <c r="H2724" s="183"/>
      <c r="I2724" s="191"/>
      <c r="J2724" s="175"/>
      <c r="K2724" s="178"/>
      <c r="L2724" s="184"/>
      <c r="M2724" s="180"/>
      <c r="N2724" s="181"/>
      <c r="O2724" s="175"/>
      <c r="P2724" s="182"/>
    </row>
    <row r="2725" spans="1:16" s="172" customFormat="1">
      <c r="A2725" s="921"/>
      <c r="B2725" s="924"/>
      <c r="C2725" s="173"/>
      <c r="D2725" s="174"/>
      <c r="E2725" s="175"/>
      <c r="F2725" s="182"/>
      <c r="G2725" s="173"/>
      <c r="H2725" s="183"/>
      <c r="I2725" s="191"/>
      <c r="J2725" s="175"/>
      <c r="K2725" s="178"/>
      <c r="L2725" s="184"/>
      <c r="M2725" s="180"/>
      <c r="N2725" s="181"/>
      <c r="O2725" s="175"/>
      <c r="P2725" s="182"/>
    </row>
    <row r="2726" spans="1:16" s="172" customFormat="1">
      <c r="A2726" s="921"/>
      <c r="B2726" s="924"/>
      <c r="C2726" s="192"/>
      <c r="D2726" s="193"/>
      <c r="E2726" s="194"/>
      <c r="F2726" s="195"/>
      <c r="G2726" s="173"/>
      <c r="H2726" s="177"/>
      <c r="I2726" s="175"/>
      <c r="J2726" s="175"/>
      <c r="K2726" s="178"/>
      <c r="L2726" s="184"/>
      <c r="M2726" s="180"/>
      <c r="N2726" s="196"/>
      <c r="O2726" s="194"/>
      <c r="P2726" s="195"/>
    </row>
    <row r="2727" spans="1:16" s="172" customFormat="1">
      <c r="A2727" s="921"/>
      <c r="B2727" s="924"/>
      <c r="C2727" s="192"/>
      <c r="D2727" s="193"/>
      <c r="E2727" s="194"/>
      <c r="F2727" s="195"/>
      <c r="G2727" s="198"/>
      <c r="H2727" s="183"/>
      <c r="I2727" s="191"/>
      <c r="J2727" s="175"/>
      <c r="K2727" s="178"/>
      <c r="L2727" s="184"/>
      <c r="M2727" s="180"/>
      <c r="N2727" s="196"/>
      <c r="O2727" s="194"/>
      <c r="P2727" s="195"/>
    </row>
    <row r="2728" spans="1:16" s="172" customFormat="1">
      <c r="A2728" s="921"/>
      <c r="B2728" s="924"/>
      <c r="C2728" s="192"/>
      <c r="D2728" s="193"/>
      <c r="E2728" s="194"/>
      <c r="F2728" s="195"/>
      <c r="G2728" s="173"/>
      <c r="H2728" s="199"/>
      <c r="I2728" s="191"/>
      <c r="J2728" s="200"/>
      <c r="K2728" s="197"/>
      <c r="L2728" s="184"/>
      <c r="M2728" s="180"/>
      <c r="N2728" s="196"/>
      <c r="O2728" s="194"/>
      <c r="P2728" s="195"/>
    </row>
    <row r="2729" spans="1:16" s="172" customFormat="1">
      <c r="A2729" s="921"/>
      <c r="B2729" s="924"/>
      <c r="C2729" s="192"/>
      <c r="D2729" s="193"/>
      <c r="E2729" s="194"/>
      <c r="F2729" s="195"/>
      <c r="G2729" s="173"/>
      <c r="H2729" s="201"/>
      <c r="I2729" s="175"/>
      <c r="J2729" s="175"/>
      <c r="K2729" s="178"/>
      <c r="L2729" s="184"/>
      <c r="M2729" s="180"/>
      <c r="N2729" s="196"/>
      <c r="O2729" s="194"/>
      <c r="P2729" s="195"/>
    </row>
    <row r="2730" spans="1:16" s="172" customFormat="1">
      <c r="A2730" s="921"/>
      <c r="B2730" s="924"/>
      <c r="C2730" s="192"/>
      <c r="D2730" s="193"/>
      <c r="E2730" s="194"/>
      <c r="F2730" s="195"/>
      <c r="G2730" s="198"/>
      <c r="H2730" s="183"/>
      <c r="I2730" s="200"/>
      <c r="J2730" s="200"/>
      <c r="K2730" s="197"/>
      <c r="L2730" s="184"/>
      <c r="M2730" s="180"/>
      <c r="N2730" s="196"/>
      <c r="O2730" s="194"/>
      <c r="P2730" s="195"/>
    </row>
    <row r="2731" spans="1:16" s="172" customFormat="1">
      <c r="A2731" s="921"/>
      <c r="B2731" s="924"/>
      <c r="C2731" s="192"/>
      <c r="D2731" s="193"/>
      <c r="E2731" s="194"/>
      <c r="F2731" s="195"/>
      <c r="G2731" s="173"/>
      <c r="H2731" s="183"/>
      <c r="I2731" s="200"/>
      <c r="J2731" s="200"/>
      <c r="K2731" s="197"/>
      <c r="L2731" s="179"/>
      <c r="M2731" s="180"/>
      <c r="N2731" s="196"/>
      <c r="O2731" s="194"/>
      <c r="P2731" s="195"/>
    </row>
    <row r="2732" spans="1:16" s="172" customFormat="1">
      <c r="A2732" s="921"/>
      <c r="B2732" s="924"/>
      <c r="C2732" s="192"/>
      <c r="D2732" s="193"/>
      <c r="E2732" s="194"/>
      <c r="F2732" s="195"/>
      <c r="G2732" s="192"/>
      <c r="H2732" s="201"/>
      <c r="I2732" s="202"/>
      <c r="J2732" s="202"/>
      <c r="K2732" s="203"/>
      <c r="L2732" s="204"/>
      <c r="M2732" s="190"/>
      <c r="N2732" s="196"/>
      <c r="O2732" s="194"/>
      <c r="P2732" s="195"/>
    </row>
    <row r="2733" spans="1:16" s="172" customFormat="1">
      <c r="A2733" s="921"/>
      <c r="B2733" s="924"/>
      <c r="C2733" s="192"/>
      <c r="D2733" s="193"/>
      <c r="E2733" s="194"/>
      <c r="F2733" s="195"/>
      <c r="G2733" s="192"/>
      <c r="H2733" s="201"/>
      <c r="I2733" s="202"/>
      <c r="J2733" s="202"/>
      <c r="K2733" s="203"/>
      <c r="L2733" s="204"/>
      <c r="M2733" s="190"/>
      <c r="N2733" s="196"/>
      <c r="O2733" s="194"/>
      <c r="P2733" s="195"/>
    </row>
    <row r="2734" spans="1:16" s="172" customFormat="1">
      <c r="A2734" s="921"/>
      <c r="B2734" s="924"/>
      <c r="C2734" s="192"/>
      <c r="D2734" s="193"/>
      <c r="E2734" s="194"/>
      <c r="F2734" s="195"/>
      <c r="G2734" s="192"/>
      <c r="H2734" s="201"/>
      <c r="I2734" s="202"/>
      <c r="J2734" s="202"/>
      <c r="K2734" s="203"/>
      <c r="L2734" s="204"/>
      <c r="M2734" s="190"/>
      <c r="N2734" s="196"/>
      <c r="O2734" s="194"/>
      <c r="P2734" s="195"/>
    </row>
    <row r="2735" spans="1:16" s="172" customFormat="1" ht="17.25" thickBot="1">
      <c r="A2735" s="922"/>
      <c r="B2735" s="925"/>
      <c r="C2735" s="205"/>
      <c r="D2735" s="206"/>
      <c r="E2735" s="207"/>
      <c r="F2735" s="208"/>
      <c r="G2735" s="209"/>
      <c r="H2735" s="210"/>
      <c r="I2735" s="211"/>
      <c r="J2735" s="211"/>
      <c r="K2735" s="212"/>
      <c r="L2735" s="213"/>
      <c r="M2735" s="214"/>
      <c r="N2735" s="215"/>
      <c r="O2735" s="207"/>
      <c r="P2735" s="208"/>
    </row>
    <row r="2736" spans="1:16" s="71" customFormat="1" ht="18" customHeight="1" thickTop="1" thickBot="1">
      <c r="A2736" s="956">
        <f>A2630+1</f>
        <v>46200</v>
      </c>
      <c r="B2736" s="90" t="s">
        <v>162</v>
      </c>
      <c r="C2736" s="926" t="s">
        <v>664</v>
      </c>
      <c r="D2736" s="91" t="s">
        <v>114</v>
      </c>
      <c r="E2736" s="92" t="s">
        <v>164</v>
      </c>
      <c r="F2736" s="93"/>
      <c r="G2736" s="90" t="s">
        <v>162</v>
      </c>
      <c r="H2736" s="930" t="s">
        <v>163</v>
      </c>
      <c r="I2736" s="91" t="s">
        <v>114</v>
      </c>
      <c r="J2736" s="92" t="s">
        <v>164</v>
      </c>
      <c r="K2736" s="93"/>
      <c r="L2736" s="90" t="s">
        <v>162</v>
      </c>
      <c r="M2736" s="933" t="s">
        <v>163</v>
      </c>
      <c r="N2736" s="91" t="s">
        <v>114</v>
      </c>
      <c r="O2736" s="92" t="s">
        <v>164</v>
      </c>
      <c r="P2736" s="93"/>
    </row>
    <row r="2737" spans="1:16" ht="18" customHeight="1">
      <c r="A2737" s="957"/>
      <c r="B2737" s="958"/>
      <c r="C2737" s="927"/>
      <c r="D2737" s="94" t="s">
        <v>116</v>
      </c>
      <c r="E2737" s="95" t="s">
        <v>142</v>
      </c>
      <c r="F2737" s="93"/>
      <c r="G2737" s="958"/>
      <c r="H2737" s="930"/>
      <c r="I2737" s="94" t="s">
        <v>116</v>
      </c>
      <c r="J2737" s="95" t="s">
        <v>142</v>
      </c>
      <c r="K2737" s="93"/>
      <c r="L2737" s="958"/>
      <c r="M2737" s="933"/>
      <c r="N2737" s="94" t="s">
        <v>116</v>
      </c>
      <c r="O2737" s="95" t="s">
        <v>142</v>
      </c>
      <c r="P2737" s="93"/>
    </row>
    <row r="2738" spans="1:16" ht="17.25" thickBot="1">
      <c r="A2738" s="957"/>
      <c r="B2738" s="959"/>
      <c r="C2738" s="927"/>
      <c r="D2738" s="94" t="s">
        <v>165</v>
      </c>
      <c r="E2738" s="96" t="s">
        <v>166</v>
      </c>
      <c r="F2738" s="98"/>
      <c r="G2738" s="959"/>
      <c r="H2738" s="930"/>
      <c r="I2738" s="94" t="s">
        <v>165</v>
      </c>
      <c r="J2738" s="96" t="s">
        <v>166</v>
      </c>
      <c r="K2738" s="98"/>
      <c r="L2738" s="959"/>
      <c r="M2738" s="933"/>
      <c r="N2738" s="94" t="s">
        <v>165</v>
      </c>
      <c r="O2738" s="96" t="s">
        <v>166</v>
      </c>
      <c r="P2738" s="98"/>
    </row>
    <row r="2739" spans="1:16" ht="17.25" thickBot="1">
      <c r="A2739" s="957"/>
      <c r="B2739" s="90" t="s">
        <v>167</v>
      </c>
      <c r="C2739" s="927"/>
      <c r="D2739" s="94"/>
      <c r="E2739" s="96"/>
      <c r="F2739" s="97"/>
      <c r="G2739" s="90" t="s">
        <v>167</v>
      </c>
      <c r="H2739" s="930"/>
      <c r="I2739" s="94" t="s">
        <v>120</v>
      </c>
      <c r="J2739" s="96" t="s">
        <v>148</v>
      </c>
      <c r="K2739" s="97"/>
      <c r="L2739" s="90" t="s">
        <v>167</v>
      </c>
      <c r="M2739" s="933"/>
      <c r="N2739" s="94" t="s">
        <v>120</v>
      </c>
      <c r="O2739" s="96" t="s">
        <v>148</v>
      </c>
      <c r="P2739" s="97"/>
    </row>
    <row r="2740" spans="1:16">
      <c r="A2740" s="957"/>
      <c r="B2740" s="955"/>
      <c r="C2740" s="927"/>
      <c r="D2740" s="94"/>
      <c r="E2740" s="96"/>
      <c r="F2740" s="97"/>
      <c r="G2740" s="955"/>
      <c r="H2740" s="930"/>
      <c r="I2740" s="94"/>
      <c r="J2740" s="96"/>
      <c r="K2740" s="97"/>
      <c r="L2740" s="955"/>
      <c r="M2740" s="933"/>
      <c r="N2740" s="94"/>
      <c r="O2740" s="96"/>
      <c r="P2740" s="97"/>
    </row>
    <row r="2741" spans="1:16">
      <c r="A2741" s="957"/>
      <c r="B2741" s="948"/>
      <c r="C2741" s="927"/>
      <c r="D2741" s="94"/>
      <c r="E2741" s="96"/>
      <c r="F2741" s="97"/>
      <c r="G2741" s="948"/>
      <c r="H2741" s="930"/>
      <c r="I2741" s="94"/>
      <c r="J2741" s="96"/>
      <c r="K2741" s="97"/>
      <c r="L2741" s="948"/>
      <c r="M2741" s="933"/>
      <c r="N2741" s="94"/>
      <c r="O2741" s="96"/>
      <c r="P2741" s="97"/>
    </row>
    <row r="2742" spans="1:16">
      <c r="A2742" s="957"/>
      <c r="B2742" s="947"/>
      <c r="C2742" s="927"/>
      <c r="D2742" s="94"/>
      <c r="E2742" s="96"/>
      <c r="F2742" s="93"/>
      <c r="G2742" s="947"/>
      <c r="H2742" s="930"/>
      <c r="I2742" s="94"/>
      <c r="J2742" s="96"/>
      <c r="K2742" s="93"/>
      <c r="L2742" s="947"/>
      <c r="M2742" s="933"/>
      <c r="N2742" s="94"/>
      <c r="O2742" s="96"/>
      <c r="P2742" s="93"/>
    </row>
    <row r="2743" spans="1:16">
      <c r="A2743" s="957"/>
      <c r="B2743" s="948"/>
      <c r="C2743" s="927"/>
      <c r="D2743" s="94"/>
      <c r="E2743" s="96"/>
      <c r="F2743" s="99"/>
      <c r="G2743" s="948"/>
      <c r="H2743" s="930"/>
      <c r="I2743" s="94"/>
      <c r="J2743" s="96"/>
      <c r="K2743" s="99"/>
      <c r="L2743" s="948"/>
      <c r="M2743" s="933"/>
      <c r="N2743" s="94"/>
      <c r="O2743" s="96"/>
      <c r="P2743" s="93"/>
    </row>
    <row r="2744" spans="1:16">
      <c r="A2744" s="957"/>
      <c r="B2744" s="947"/>
      <c r="C2744" s="927"/>
      <c r="D2744" s="94"/>
      <c r="E2744" s="96"/>
      <c r="F2744" s="102"/>
      <c r="G2744" s="947"/>
      <c r="H2744" s="930"/>
      <c r="I2744" s="94"/>
      <c r="J2744" s="96"/>
      <c r="K2744" s="102"/>
      <c r="L2744" s="947"/>
      <c r="M2744" s="933"/>
      <c r="N2744" s="94"/>
      <c r="O2744" s="96"/>
      <c r="P2744" s="99"/>
    </row>
    <row r="2745" spans="1:16" ht="17.25" thickBot="1">
      <c r="A2745" s="957"/>
      <c r="B2745" s="948"/>
      <c r="C2745" s="927"/>
      <c r="D2745" s="94"/>
      <c r="E2745" s="96"/>
      <c r="F2745" s="99"/>
      <c r="G2745" s="948"/>
      <c r="H2745" s="930"/>
      <c r="I2745" s="94"/>
      <c r="J2745" s="96"/>
      <c r="K2745" s="99"/>
      <c r="L2745" s="948"/>
      <c r="M2745" s="933"/>
      <c r="N2745" s="94"/>
      <c r="O2745" s="96"/>
      <c r="P2745" s="99"/>
    </row>
    <row r="2746" spans="1:16" ht="17.25" thickBot="1">
      <c r="A2746" s="957"/>
      <c r="B2746" s="100" t="s">
        <v>168</v>
      </c>
      <c r="C2746" s="927"/>
      <c r="D2746" s="94"/>
      <c r="E2746" s="96"/>
      <c r="F2746" s="99"/>
      <c r="G2746" s="100" t="s">
        <v>168</v>
      </c>
      <c r="H2746" s="930"/>
      <c r="I2746" s="94"/>
      <c r="J2746" s="96"/>
      <c r="K2746" s="99"/>
      <c r="L2746" s="100" t="s">
        <v>168</v>
      </c>
      <c r="M2746" s="933"/>
      <c r="N2746" s="94"/>
      <c r="O2746" s="96"/>
      <c r="P2746" s="99"/>
    </row>
    <row r="2747" spans="1:16">
      <c r="A2747" s="957"/>
      <c r="B2747" s="949"/>
      <c r="C2747" s="927"/>
      <c r="D2747" s="94"/>
      <c r="E2747" s="96"/>
      <c r="F2747" s="99"/>
      <c r="G2747" s="949"/>
      <c r="H2747" s="930"/>
      <c r="I2747" s="94"/>
      <c r="J2747" s="96"/>
      <c r="K2747" s="99"/>
      <c r="L2747" s="949"/>
      <c r="M2747" s="933"/>
      <c r="N2747" s="94"/>
      <c r="O2747" s="96"/>
      <c r="P2747" s="99"/>
    </row>
    <row r="2748" spans="1:16">
      <c r="A2748" s="957"/>
      <c r="B2748" s="950"/>
      <c r="C2748" s="927"/>
      <c r="D2748" s="94"/>
      <c r="E2748" s="96"/>
      <c r="F2748" s="99"/>
      <c r="G2748" s="950"/>
      <c r="H2748" s="930"/>
      <c r="I2748" s="94"/>
      <c r="J2748" s="96"/>
      <c r="K2748" s="99"/>
      <c r="L2748" s="950"/>
      <c r="M2748" s="933"/>
      <c r="N2748" s="94"/>
      <c r="O2748" s="96"/>
      <c r="P2748" s="97"/>
    </row>
    <row r="2749" spans="1:16" ht="17.25" thickBot="1">
      <c r="A2749" s="957"/>
      <c r="B2749" s="951"/>
      <c r="C2749" s="927"/>
      <c r="D2749" s="94"/>
      <c r="E2749" s="96"/>
      <c r="F2749" s="97"/>
      <c r="G2749" s="951"/>
      <c r="H2749" s="930"/>
      <c r="I2749" s="94"/>
      <c r="J2749" s="96"/>
      <c r="K2749" s="97"/>
      <c r="L2749" s="951"/>
      <c r="M2749" s="933"/>
      <c r="N2749" s="94"/>
      <c r="O2749" s="96"/>
      <c r="P2749" s="97"/>
    </row>
    <row r="2750" spans="1:16" ht="17.25" thickBot="1">
      <c r="A2750" s="957"/>
      <c r="B2750" s="100" t="s">
        <v>123</v>
      </c>
      <c r="C2750" s="927"/>
      <c r="D2750" s="94"/>
      <c r="E2750" s="96"/>
      <c r="F2750" s="97"/>
      <c r="G2750" s="100" t="s">
        <v>123</v>
      </c>
      <c r="H2750" s="930"/>
      <c r="I2750" s="94"/>
      <c r="J2750" s="96"/>
      <c r="K2750" s="97"/>
      <c r="L2750" s="100" t="s">
        <v>123</v>
      </c>
      <c r="M2750" s="933"/>
      <c r="N2750" s="94"/>
      <c r="O2750" s="96"/>
      <c r="P2750" s="97"/>
    </row>
    <row r="2751" spans="1:16">
      <c r="A2751" s="957"/>
      <c r="B2751" s="962"/>
      <c r="C2751" s="927"/>
      <c r="D2751" s="94"/>
      <c r="E2751" s="96"/>
      <c r="F2751" s="97"/>
      <c r="G2751" s="962"/>
      <c r="H2751" s="930"/>
      <c r="I2751" s="94"/>
      <c r="J2751" s="96"/>
      <c r="K2751" s="97"/>
      <c r="L2751" s="962"/>
      <c r="M2751" s="933"/>
      <c r="N2751" s="94"/>
      <c r="O2751" s="96"/>
      <c r="P2751" s="97"/>
    </row>
    <row r="2752" spans="1:16">
      <c r="A2752" s="957"/>
      <c r="B2752" s="963"/>
      <c r="C2752" s="927"/>
      <c r="D2752" s="94"/>
      <c r="E2752" s="96"/>
      <c r="F2752" s="97"/>
      <c r="G2752" s="963"/>
      <c r="H2752" s="930"/>
      <c r="I2752" s="94"/>
      <c r="J2752" s="96"/>
      <c r="K2752" s="97"/>
      <c r="L2752" s="963"/>
      <c r="M2752" s="933"/>
      <c r="N2752" s="94"/>
      <c r="O2752" s="96"/>
      <c r="P2752" s="97"/>
    </row>
    <row r="2753" spans="1:16" ht="17.25" thickBot="1">
      <c r="A2753" s="957"/>
      <c r="B2753" s="964"/>
      <c r="C2753" s="927"/>
      <c r="D2753" s="94"/>
      <c r="E2753" s="96"/>
      <c r="F2753" s="97"/>
      <c r="G2753" s="964"/>
      <c r="H2753" s="930"/>
      <c r="I2753" s="94"/>
      <c r="J2753" s="96"/>
      <c r="K2753" s="97"/>
      <c r="L2753" s="964"/>
      <c r="M2753" s="933"/>
      <c r="N2753" s="94"/>
      <c r="O2753" s="96"/>
      <c r="P2753" s="97"/>
    </row>
    <row r="2754" spans="1:16">
      <c r="A2754" s="957"/>
      <c r="B2754" s="945" t="s">
        <v>124</v>
      </c>
      <c r="C2754" s="927"/>
      <c r="D2754" s="94"/>
      <c r="E2754" s="96"/>
      <c r="F2754" s="97"/>
      <c r="G2754" s="945" t="s">
        <v>124</v>
      </c>
      <c r="H2754" s="930"/>
      <c r="I2754" s="94"/>
      <c r="J2754" s="96"/>
      <c r="K2754" s="97"/>
      <c r="L2754" s="945" t="s">
        <v>124</v>
      </c>
      <c r="M2754" s="933"/>
      <c r="N2754" s="94"/>
      <c r="O2754" s="96"/>
      <c r="P2754" s="97"/>
    </row>
    <row r="2755" spans="1:16" ht="17.25" thickBot="1">
      <c r="A2755" s="957"/>
      <c r="B2755" s="946"/>
      <c r="C2755" s="927"/>
      <c r="D2755" s="94"/>
      <c r="E2755" s="96"/>
      <c r="F2755" s="97"/>
      <c r="G2755" s="946"/>
      <c r="H2755" s="930"/>
      <c r="I2755" s="94"/>
      <c r="J2755" s="96"/>
      <c r="K2755" s="97"/>
      <c r="L2755" s="946"/>
      <c r="M2755" s="933"/>
      <c r="N2755" s="94"/>
      <c r="O2755" s="96"/>
      <c r="P2755" s="93"/>
    </row>
    <row r="2756" spans="1:16" ht="17.25" thickTop="1">
      <c r="A2756" s="957"/>
      <c r="B2756" s="960" t="s">
        <v>125</v>
      </c>
      <c r="C2756" s="927"/>
      <c r="D2756" s="94"/>
      <c r="E2756" s="96"/>
      <c r="F2756" s="93"/>
      <c r="G2756" s="960" t="s">
        <v>125</v>
      </c>
      <c r="H2756" s="930"/>
      <c r="I2756" s="94"/>
      <c r="J2756" s="96"/>
      <c r="K2756" s="93"/>
      <c r="L2756" s="960" t="s">
        <v>125</v>
      </c>
      <c r="M2756" s="933"/>
      <c r="N2756" s="94"/>
      <c r="O2756" s="96"/>
      <c r="P2756" s="97"/>
    </row>
    <row r="2757" spans="1:16" ht="17.25" thickBot="1">
      <c r="A2757" s="957"/>
      <c r="B2757" s="943"/>
      <c r="C2757" s="927"/>
      <c r="D2757" s="94"/>
      <c r="E2757" s="96"/>
      <c r="F2757" s="93"/>
      <c r="G2757" s="943"/>
      <c r="H2757" s="930"/>
      <c r="I2757" s="94"/>
      <c r="J2757" s="96"/>
      <c r="K2757" s="93"/>
      <c r="L2757" s="943"/>
      <c r="M2757" s="933"/>
      <c r="N2757" s="94"/>
      <c r="O2757" s="96"/>
      <c r="P2757" s="101"/>
    </row>
    <row r="2758" spans="1:16">
      <c r="A2758" s="957"/>
      <c r="B2758" s="953"/>
      <c r="C2758" s="927"/>
      <c r="D2758" s="94"/>
      <c r="E2758" s="96"/>
      <c r="F2758" s="97"/>
      <c r="G2758" s="953"/>
      <c r="H2758" s="930"/>
      <c r="I2758" s="94"/>
      <c r="J2758" s="96"/>
      <c r="K2758" s="97"/>
      <c r="L2758" s="953"/>
      <c r="M2758" s="933"/>
      <c r="N2758" s="94"/>
      <c r="O2758" s="96"/>
      <c r="P2758" s="103"/>
    </row>
    <row r="2759" spans="1:16" ht="17.25" thickBot="1">
      <c r="A2759" s="957"/>
      <c r="B2759" s="961"/>
      <c r="C2759" s="927"/>
      <c r="D2759" s="94"/>
      <c r="E2759" s="96"/>
      <c r="F2759" s="97"/>
      <c r="G2759" s="961"/>
      <c r="H2759" s="930"/>
      <c r="I2759" s="94"/>
      <c r="J2759" s="96"/>
      <c r="K2759" s="97"/>
      <c r="L2759" s="961"/>
      <c r="M2759" s="933"/>
      <c r="N2759" s="94"/>
      <c r="O2759" s="96"/>
      <c r="P2759" s="104"/>
    </row>
    <row r="2760" spans="1:16">
      <c r="A2760" s="957"/>
      <c r="B2760" s="942" t="s">
        <v>126</v>
      </c>
      <c r="C2760" s="927"/>
      <c r="D2760" s="94"/>
      <c r="E2760" s="96"/>
      <c r="F2760" s="93"/>
      <c r="G2760" s="942" t="s">
        <v>126</v>
      </c>
      <c r="H2760" s="930"/>
      <c r="I2760" s="94"/>
      <c r="J2760" s="96"/>
      <c r="K2760" s="93"/>
      <c r="L2760" s="942" t="s">
        <v>126</v>
      </c>
      <c r="M2760" s="933"/>
      <c r="N2760" s="94"/>
      <c r="O2760" s="96"/>
      <c r="P2760" s="99"/>
    </row>
    <row r="2761" spans="1:16" ht="17.25" thickBot="1">
      <c r="A2761" s="957"/>
      <c r="B2761" s="943"/>
      <c r="C2761" s="927"/>
      <c r="D2761" s="94"/>
      <c r="E2761" s="96"/>
      <c r="F2761" s="101"/>
      <c r="G2761" s="943"/>
      <c r="H2761" s="930"/>
      <c r="I2761" s="94"/>
      <c r="J2761" s="96"/>
      <c r="K2761" s="101"/>
      <c r="L2761" s="943"/>
      <c r="M2761" s="933"/>
      <c r="N2761" s="94"/>
      <c r="O2761" s="96"/>
      <c r="P2761" s="104"/>
    </row>
    <row r="2762" spans="1:16">
      <c r="A2762" s="957"/>
      <c r="B2762" s="953"/>
      <c r="C2762" s="927"/>
      <c r="D2762" s="94"/>
      <c r="E2762" s="96"/>
      <c r="F2762" s="102"/>
      <c r="G2762" s="953"/>
      <c r="H2762" s="930"/>
      <c r="I2762" s="94"/>
      <c r="J2762" s="96"/>
      <c r="K2762" s="103"/>
      <c r="L2762" s="953"/>
      <c r="M2762" s="933"/>
      <c r="N2762" s="94"/>
      <c r="O2762" s="96"/>
      <c r="P2762" s="93"/>
    </row>
    <row r="2763" spans="1:16" ht="17.25" thickBot="1">
      <c r="A2763" s="957"/>
      <c r="B2763" s="954"/>
      <c r="C2763" s="927"/>
      <c r="D2763" s="94"/>
      <c r="E2763" s="96"/>
      <c r="F2763" s="99"/>
      <c r="G2763" s="954"/>
      <c r="H2763" s="930"/>
      <c r="I2763" s="94"/>
      <c r="J2763" s="96"/>
      <c r="K2763" s="104"/>
      <c r="L2763" s="954"/>
      <c r="M2763" s="933"/>
      <c r="N2763" s="94"/>
      <c r="O2763" s="96"/>
      <c r="P2763" s="97"/>
    </row>
    <row r="2764" spans="1:16">
      <c r="A2764" s="957"/>
      <c r="B2764" s="952" t="s">
        <v>127</v>
      </c>
      <c r="C2764" s="927"/>
      <c r="D2764" s="94"/>
      <c r="E2764" s="96"/>
      <c r="F2764" s="103"/>
      <c r="G2764" s="952" t="s">
        <v>127</v>
      </c>
      <c r="H2764" s="930"/>
      <c r="I2764" s="94"/>
      <c r="J2764" s="96"/>
      <c r="K2764" s="104"/>
      <c r="L2764" s="952" t="s">
        <v>127</v>
      </c>
      <c r="M2764" s="933"/>
      <c r="N2764" s="94"/>
      <c r="O2764" s="114"/>
      <c r="P2764" s="97"/>
    </row>
    <row r="2765" spans="1:16" ht="17.25" thickBot="1">
      <c r="A2765" s="957"/>
      <c r="B2765" s="943"/>
      <c r="C2765" s="927"/>
      <c r="D2765" s="94"/>
      <c r="E2765" s="96"/>
      <c r="F2765" s="104"/>
      <c r="G2765" s="943"/>
      <c r="H2765" s="930"/>
      <c r="I2765" s="94"/>
      <c r="J2765" s="96"/>
      <c r="K2765" s="99"/>
      <c r="L2765" s="943"/>
      <c r="M2765" s="933"/>
      <c r="N2765" s="113"/>
      <c r="O2765" s="96"/>
      <c r="P2765" s="112"/>
    </row>
    <row r="2766" spans="1:16">
      <c r="A2766" s="957"/>
      <c r="B2766" s="953"/>
      <c r="C2766" s="927"/>
      <c r="D2766" s="94"/>
      <c r="E2766" s="96"/>
      <c r="F2766" s="104"/>
      <c r="G2766" s="953"/>
      <c r="H2766" s="930"/>
      <c r="I2766" s="94"/>
      <c r="J2766" s="96"/>
      <c r="K2766" s="104"/>
      <c r="L2766" s="953"/>
      <c r="M2766" s="933"/>
      <c r="N2766" s="113"/>
      <c r="O2766" s="114"/>
      <c r="P2766" s="97"/>
    </row>
    <row r="2767" spans="1:16" ht="17.25" thickBot="1">
      <c r="A2767" s="957"/>
      <c r="B2767" s="954"/>
      <c r="C2767" s="927"/>
      <c r="D2767" s="94"/>
      <c r="E2767" s="96"/>
      <c r="F2767" s="99"/>
      <c r="G2767" s="954"/>
      <c r="H2767" s="930"/>
      <c r="I2767" s="94"/>
      <c r="J2767" s="96"/>
      <c r="K2767" s="93"/>
      <c r="L2767" s="954"/>
      <c r="M2767" s="933"/>
      <c r="N2767" s="94"/>
      <c r="O2767" s="114"/>
      <c r="P2767" s="104"/>
    </row>
    <row r="2768" spans="1:16">
      <c r="A2768" s="957"/>
      <c r="B2768" s="952" t="s">
        <v>128</v>
      </c>
      <c r="C2768" s="927"/>
      <c r="D2768" s="94"/>
      <c r="E2768" s="96"/>
      <c r="F2768" s="104"/>
      <c r="G2768" s="952" t="s">
        <v>128</v>
      </c>
      <c r="H2768" s="930"/>
      <c r="I2768" s="94"/>
      <c r="J2768" s="96"/>
      <c r="K2768" s="97"/>
      <c r="L2768" s="952" t="s">
        <v>128</v>
      </c>
      <c r="M2768" s="933"/>
      <c r="N2768" s="94"/>
      <c r="O2768" s="96"/>
      <c r="P2768" s="97"/>
    </row>
    <row r="2769" spans="1:16" ht="17.25" thickBot="1">
      <c r="A2769" s="957"/>
      <c r="B2769" s="943"/>
      <c r="C2769" s="927"/>
      <c r="D2769" s="94"/>
      <c r="E2769" s="96"/>
      <c r="F2769" s="93"/>
      <c r="G2769" s="943"/>
      <c r="H2769" s="930"/>
      <c r="I2769" s="94"/>
      <c r="J2769" s="114"/>
      <c r="K2769" s="97"/>
      <c r="L2769" s="943"/>
      <c r="M2769" s="933"/>
      <c r="N2769" s="113"/>
      <c r="O2769" s="114"/>
      <c r="P2769" s="97"/>
    </row>
    <row r="2770" spans="1:16">
      <c r="A2770" s="957"/>
      <c r="B2770" s="953"/>
      <c r="C2770" s="927"/>
      <c r="D2770" s="94"/>
      <c r="E2770" s="96"/>
      <c r="F2770" s="97"/>
      <c r="G2770" s="953"/>
      <c r="H2770" s="930"/>
      <c r="I2770" s="94"/>
      <c r="J2770" s="96"/>
      <c r="K2770" s="97"/>
      <c r="L2770" s="953"/>
      <c r="M2770" s="933"/>
      <c r="N2770" s="113"/>
      <c r="O2770" s="114"/>
      <c r="P2770" s="97"/>
    </row>
    <row r="2771" spans="1:16" ht="17.25" thickBot="1">
      <c r="A2771" s="957"/>
      <c r="B2771" s="954"/>
      <c r="C2771" s="927"/>
      <c r="D2771" s="94"/>
      <c r="E2771" s="96"/>
      <c r="F2771" s="93"/>
      <c r="G2771" s="954"/>
      <c r="H2771" s="930"/>
      <c r="I2771" s="94"/>
      <c r="J2771" s="114"/>
      <c r="K2771" s="97"/>
      <c r="L2771" s="954"/>
      <c r="M2771" s="933"/>
      <c r="N2771" s="94"/>
      <c r="O2771" s="114"/>
      <c r="P2771" s="97"/>
    </row>
    <row r="2772" spans="1:16">
      <c r="A2772" s="957"/>
      <c r="B2772" s="942" t="s">
        <v>129</v>
      </c>
      <c r="C2772" s="927"/>
      <c r="D2772" s="94"/>
      <c r="E2772" s="96"/>
      <c r="F2772" s="93"/>
      <c r="G2772" s="942" t="s">
        <v>129</v>
      </c>
      <c r="H2772" s="930"/>
      <c r="I2772" s="94"/>
      <c r="J2772" s="114"/>
      <c r="K2772" s="97"/>
      <c r="L2772" s="942" t="s">
        <v>129</v>
      </c>
      <c r="M2772" s="933"/>
      <c r="N2772" s="113"/>
      <c r="O2772" s="114"/>
      <c r="P2772" s="97"/>
    </row>
    <row r="2773" spans="1:16" ht="17.25" thickBot="1">
      <c r="A2773" s="957"/>
      <c r="B2773" s="943"/>
      <c r="C2773" s="927"/>
      <c r="D2773" s="94"/>
      <c r="E2773" s="96"/>
      <c r="F2773" s="93"/>
      <c r="G2773" s="943"/>
      <c r="H2773" s="930"/>
      <c r="I2773" s="94"/>
      <c r="J2773" s="114"/>
      <c r="K2773" s="97"/>
      <c r="L2773" s="943"/>
      <c r="M2773" s="933"/>
      <c r="N2773" s="94"/>
      <c r="O2773" s="114"/>
      <c r="P2773" s="97"/>
    </row>
    <row r="2774" spans="1:16">
      <c r="A2774" s="957"/>
      <c r="B2774" s="106"/>
      <c r="C2774" s="927"/>
      <c r="D2774" s="94"/>
      <c r="E2774" s="96"/>
      <c r="F2774" s="97"/>
      <c r="G2774" s="106"/>
      <c r="H2774" s="930"/>
      <c r="I2774" s="94"/>
      <c r="J2774" s="96"/>
      <c r="K2774" s="112"/>
      <c r="L2774" s="106"/>
      <c r="M2774" s="933"/>
      <c r="N2774" s="113"/>
      <c r="O2774" s="96"/>
      <c r="P2774" s="112"/>
    </row>
    <row r="2775" spans="1:16">
      <c r="A2775" s="957"/>
      <c r="B2775" s="107"/>
      <c r="C2775" s="927"/>
      <c r="D2775" s="94"/>
      <c r="E2775" s="96"/>
      <c r="F2775" s="93"/>
      <c r="G2775" s="107"/>
      <c r="H2775" s="930"/>
      <c r="I2775" s="94"/>
      <c r="J2775" s="96"/>
      <c r="K2775" s="97"/>
      <c r="L2775" s="107"/>
      <c r="M2775" s="933"/>
      <c r="N2775" s="113"/>
      <c r="O2775" s="114"/>
      <c r="P2775" s="97"/>
    </row>
    <row r="2776" spans="1:16">
      <c r="A2776" s="957"/>
      <c r="B2776" s="109"/>
      <c r="C2776" s="927"/>
      <c r="D2776" s="94"/>
      <c r="E2776" s="96"/>
      <c r="F2776" s="93"/>
      <c r="G2776" s="109"/>
      <c r="H2776" s="930"/>
      <c r="I2776" s="113"/>
      <c r="J2776" s="114"/>
      <c r="K2776" s="97"/>
      <c r="L2776" s="109"/>
      <c r="M2776" s="933"/>
      <c r="N2776" s="113"/>
      <c r="O2776" s="114"/>
      <c r="P2776" s="104"/>
    </row>
    <row r="2777" spans="1:16">
      <c r="A2777" s="957"/>
      <c r="B2777" s="110"/>
      <c r="C2777" s="927"/>
      <c r="D2777" s="94"/>
      <c r="E2777" s="96"/>
      <c r="F2777" s="93"/>
      <c r="G2777" s="110"/>
      <c r="H2777" s="930"/>
      <c r="I2777" s="113"/>
      <c r="J2777" s="114"/>
      <c r="K2777" s="104"/>
      <c r="L2777" s="110"/>
      <c r="M2777" s="933"/>
      <c r="N2777" s="111"/>
      <c r="O2777" s="96"/>
      <c r="P2777" s="97"/>
    </row>
    <row r="2778" spans="1:16">
      <c r="A2778" s="957"/>
      <c r="B2778" s="109"/>
      <c r="C2778" s="927"/>
      <c r="D2778" s="111"/>
      <c r="E2778" s="96"/>
      <c r="F2778" s="97"/>
      <c r="G2778" s="109"/>
      <c r="H2778" s="930"/>
      <c r="I2778" s="111"/>
      <c r="J2778" s="96"/>
      <c r="K2778" s="112"/>
      <c r="L2778" s="109"/>
      <c r="M2778" s="933"/>
      <c r="N2778" s="94"/>
      <c r="O2778" s="96"/>
      <c r="P2778" s="112"/>
    </row>
    <row r="2779" spans="1:16">
      <c r="A2779" s="957"/>
      <c r="B2779" s="110"/>
      <c r="C2779" s="927"/>
      <c r="D2779" s="94"/>
      <c r="E2779" s="96"/>
      <c r="F2779" s="108"/>
      <c r="G2779" s="110"/>
      <c r="H2779" s="930"/>
      <c r="I2779" s="94"/>
      <c r="J2779" s="96"/>
      <c r="K2779" s="97"/>
      <c r="L2779" s="110"/>
      <c r="M2779" s="933"/>
      <c r="N2779" s="113"/>
      <c r="O2779" s="114"/>
      <c r="P2779" s="97"/>
    </row>
    <row r="2780" spans="1:16">
      <c r="A2780" s="957"/>
      <c r="B2780" s="109"/>
      <c r="C2780" s="927"/>
      <c r="D2780" s="94"/>
      <c r="E2780" s="96"/>
      <c r="F2780" s="97"/>
      <c r="G2780" s="109"/>
      <c r="H2780" s="930"/>
      <c r="I2780" s="113"/>
      <c r="J2780" s="114"/>
      <c r="K2780" s="97"/>
      <c r="L2780" s="109"/>
      <c r="M2780" s="933"/>
      <c r="N2780" s="113"/>
      <c r="O2780" s="114"/>
      <c r="P2780" s="97"/>
    </row>
    <row r="2781" spans="1:16" ht="17.25" thickBot="1">
      <c r="A2781" s="957"/>
      <c r="B2781" s="110"/>
      <c r="C2781" s="940"/>
      <c r="D2781" s="115"/>
      <c r="E2781" s="116"/>
      <c r="F2781" s="117"/>
      <c r="G2781" s="110"/>
      <c r="H2781" s="930"/>
      <c r="I2781" s="115"/>
      <c r="J2781" s="116"/>
      <c r="K2781" s="117"/>
      <c r="L2781" s="110"/>
      <c r="M2781" s="933"/>
      <c r="N2781" s="115"/>
      <c r="O2781" s="116"/>
      <c r="P2781" s="117"/>
    </row>
    <row r="2782" spans="1:16">
      <c r="A2782" s="944" t="str">
        <f>TEXT(A2736,"AAAA")</f>
        <v>星期六</v>
      </c>
      <c r="B2782" s="109"/>
      <c r="C2782" s="926" t="s">
        <v>665</v>
      </c>
      <c r="D2782" s="118"/>
      <c r="E2782" s="119"/>
      <c r="F2782" s="97"/>
      <c r="G2782" s="109"/>
      <c r="H2782" s="929" t="s">
        <v>130</v>
      </c>
      <c r="I2782" s="118"/>
      <c r="J2782" s="119"/>
      <c r="K2782" s="97"/>
      <c r="L2782" s="109"/>
      <c r="M2782" s="932" t="s">
        <v>130</v>
      </c>
      <c r="N2782" s="118"/>
      <c r="O2782" s="119"/>
      <c r="P2782" s="97"/>
    </row>
    <row r="2783" spans="1:16">
      <c r="A2783" s="944"/>
      <c r="B2783" s="110"/>
      <c r="C2783" s="927"/>
      <c r="D2783" s="120"/>
      <c r="E2783" s="96"/>
      <c r="F2783" s="97"/>
      <c r="G2783" s="110"/>
      <c r="H2783" s="930"/>
      <c r="I2783" s="94"/>
      <c r="J2783" s="96"/>
      <c r="K2783" s="97"/>
      <c r="L2783" s="110"/>
      <c r="M2783" s="933"/>
      <c r="N2783" s="94"/>
      <c r="O2783" s="96"/>
      <c r="P2783" s="97"/>
    </row>
    <row r="2784" spans="1:16">
      <c r="A2784" s="944"/>
      <c r="B2784" s="109"/>
      <c r="C2784" s="927"/>
      <c r="D2784" s="120"/>
      <c r="E2784" s="96"/>
      <c r="F2784" s="97"/>
      <c r="G2784" s="109"/>
      <c r="H2784" s="930"/>
      <c r="I2784" s="94"/>
      <c r="J2784" s="96"/>
      <c r="K2784" s="97"/>
      <c r="L2784" s="109"/>
      <c r="M2784" s="933"/>
      <c r="N2784" s="94"/>
      <c r="O2784" s="96"/>
      <c r="P2784" s="97"/>
    </row>
    <row r="2785" spans="1:16">
      <c r="A2785" s="944"/>
      <c r="B2785" s="110"/>
      <c r="C2785" s="927"/>
      <c r="D2785" s="120"/>
      <c r="E2785" s="96"/>
      <c r="F2785" s="97"/>
      <c r="G2785" s="110"/>
      <c r="H2785" s="930"/>
      <c r="I2785" s="94"/>
      <c r="J2785" s="96"/>
      <c r="K2785" s="97"/>
      <c r="L2785" s="110"/>
      <c r="M2785" s="933"/>
      <c r="N2785" s="94"/>
      <c r="O2785" s="96"/>
      <c r="P2785" s="97"/>
    </row>
    <row r="2786" spans="1:16">
      <c r="A2786" s="944"/>
      <c r="B2786" s="109"/>
      <c r="C2786" s="927"/>
      <c r="D2786" s="120"/>
      <c r="E2786" s="96"/>
      <c r="F2786" s="97"/>
      <c r="G2786" s="109"/>
      <c r="H2786" s="930"/>
      <c r="I2786" s="94"/>
      <c r="J2786" s="96"/>
      <c r="K2786" s="97"/>
      <c r="L2786" s="109"/>
      <c r="M2786" s="933"/>
      <c r="N2786" s="94"/>
      <c r="O2786" s="96"/>
      <c r="P2786" s="97"/>
    </row>
    <row r="2787" spans="1:16">
      <c r="A2787" s="944"/>
      <c r="B2787" s="110"/>
      <c r="C2787" s="927"/>
      <c r="D2787" s="120"/>
      <c r="E2787" s="96"/>
      <c r="F2787" s="97"/>
      <c r="G2787" s="110"/>
      <c r="H2787" s="930"/>
      <c r="I2787" s="94"/>
      <c r="J2787" s="96"/>
      <c r="K2787" s="97"/>
      <c r="L2787" s="110"/>
      <c r="M2787" s="933"/>
      <c r="N2787" s="94"/>
      <c r="O2787" s="96"/>
      <c r="P2787" s="97"/>
    </row>
    <row r="2788" spans="1:16">
      <c r="A2788" s="944"/>
      <c r="B2788" s="109"/>
      <c r="C2788" s="927"/>
      <c r="D2788" s="120"/>
      <c r="E2788" s="96"/>
      <c r="F2788" s="97"/>
      <c r="G2788" s="109"/>
      <c r="H2788" s="930"/>
      <c r="I2788" s="94"/>
      <c r="J2788" s="96"/>
      <c r="K2788" s="97"/>
      <c r="L2788" s="109"/>
      <c r="M2788" s="933"/>
      <c r="N2788" s="94"/>
      <c r="O2788" s="96"/>
      <c r="P2788" s="97"/>
    </row>
    <row r="2789" spans="1:16">
      <c r="A2789" s="944"/>
      <c r="B2789" s="110"/>
      <c r="C2789" s="927"/>
      <c r="D2789" s="94"/>
      <c r="E2789" s="96"/>
      <c r="F2789" s="97"/>
      <c r="G2789" s="110"/>
      <c r="H2789" s="930"/>
      <c r="I2789" s="94"/>
      <c r="J2789" s="96"/>
      <c r="K2789" s="97"/>
      <c r="L2789" s="110"/>
      <c r="M2789" s="933"/>
      <c r="N2789" s="94"/>
      <c r="O2789" s="96"/>
      <c r="P2789" s="97"/>
    </row>
    <row r="2790" spans="1:16">
      <c r="A2790" s="944"/>
      <c r="B2790" s="107"/>
      <c r="C2790" s="927"/>
      <c r="D2790" s="113"/>
      <c r="E2790" s="114"/>
      <c r="F2790" s="104"/>
      <c r="G2790" s="107"/>
      <c r="H2790" s="930"/>
      <c r="I2790" s="113"/>
      <c r="J2790" s="114"/>
      <c r="K2790" s="97"/>
      <c r="L2790" s="107"/>
      <c r="M2790" s="933"/>
      <c r="N2790" s="113"/>
      <c r="O2790" s="114"/>
      <c r="P2790" s="97"/>
    </row>
    <row r="2791" spans="1:16" ht="17.25" thickBot="1">
      <c r="A2791" s="944"/>
      <c r="B2791" s="107"/>
      <c r="C2791" s="940"/>
      <c r="D2791" s="122" t="s">
        <v>132</v>
      </c>
      <c r="E2791" s="123" t="s">
        <v>133</v>
      </c>
      <c r="F2791" s="124"/>
      <c r="G2791" s="107"/>
      <c r="H2791" s="941"/>
      <c r="I2791" s="122" t="s">
        <v>132</v>
      </c>
      <c r="J2791" s="123" t="s">
        <v>133</v>
      </c>
      <c r="K2791" s="97"/>
      <c r="L2791" s="107"/>
      <c r="M2791" s="939"/>
      <c r="N2791" s="122" t="s">
        <v>132</v>
      </c>
      <c r="O2791" s="123" t="s">
        <v>133</v>
      </c>
      <c r="P2791" s="97"/>
    </row>
    <row r="2792" spans="1:16">
      <c r="A2792" s="105"/>
      <c r="B2792" s="109"/>
      <c r="C2792" s="926" t="s">
        <v>666</v>
      </c>
      <c r="D2792" s="118"/>
      <c r="E2792" s="119"/>
      <c r="F2792" s="125"/>
      <c r="G2792" s="109"/>
      <c r="H2792" s="929" t="s">
        <v>134</v>
      </c>
      <c r="I2792" s="118"/>
      <c r="J2792" s="119"/>
      <c r="K2792" s="125"/>
      <c r="L2792" s="109"/>
      <c r="M2792" s="932" t="s">
        <v>134</v>
      </c>
      <c r="N2792" s="118"/>
      <c r="O2792" s="119"/>
      <c r="P2792" s="125"/>
    </row>
    <row r="2793" spans="1:16">
      <c r="A2793" s="105"/>
      <c r="B2793" s="110"/>
      <c r="C2793" s="927"/>
      <c r="D2793" s="94"/>
      <c r="E2793" s="96"/>
      <c r="F2793" s="97"/>
      <c r="G2793" s="110"/>
      <c r="H2793" s="930"/>
      <c r="I2793" s="94"/>
      <c r="J2793" s="96"/>
      <c r="K2793" s="97"/>
      <c r="L2793" s="110"/>
      <c r="M2793" s="933"/>
      <c r="N2793" s="94"/>
      <c r="O2793" s="96"/>
      <c r="P2793" s="97"/>
    </row>
    <row r="2794" spans="1:16">
      <c r="A2794" s="105"/>
      <c r="B2794" s="126"/>
      <c r="C2794" s="927"/>
      <c r="D2794" s="94"/>
      <c r="E2794" s="96"/>
      <c r="F2794" s="97"/>
      <c r="G2794" s="126"/>
      <c r="H2794" s="930"/>
      <c r="I2794" s="94"/>
      <c r="J2794" s="96"/>
      <c r="K2794" s="97"/>
      <c r="L2794" s="126"/>
      <c r="M2794" s="933"/>
      <c r="N2794" s="94"/>
      <c r="O2794" s="96"/>
      <c r="P2794" s="128"/>
    </row>
    <row r="2795" spans="1:16">
      <c r="A2795" s="105"/>
      <c r="B2795" s="107"/>
      <c r="C2795" s="927"/>
      <c r="D2795" s="94"/>
      <c r="E2795" s="96"/>
      <c r="F2795" s="97"/>
      <c r="G2795" s="107"/>
      <c r="H2795" s="930"/>
      <c r="I2795" s="94"/>
      <c r="J2795" s="96"/>
      <c r="K2795" s="97"/>
      <c r="L2795" s="107"/>
      <c r="M2795" s="933"/>
      <c r="N2795" s="94"/>
      <c r="O2795" s="96"/>
      <c r="P2795" s="216"/>
    </row>
    <row r="2796" spans="1:16">
      <c r="A2796" s="105"/>
      <c r="B2796" s="109"/>
      <c r="C2796" s="927"/>
      <c r="D2796" s="94"/>
      <c r="E2796" s="96"/>
      <c r="F2796" s="97"/>
      <c r="G2796" s="109"/>
      <c r="H2796" s="930"/>
      <c r="I2796" s="94"/>
      <c r="J2796" s="96"/>
      <c r="K2796" s="97"/>
      <c r="L2796" s="109"/>
      <c r="M2796" s="933"/>
      <c r="N2796" s="94"/>
      <c r="O2796" s="96"/>
      <c r="P2796" s="97"/>
    </row>
    <row r="2797" spans="1:16">
      <c r="A2797" s="105"/>
      <c r="B2797" s="110"/>
      <c r="C2797" s="927"/>
      <c r="D2797" s="94"/>
      <c r="E2797" s="96"/>
      <c r="F2797" s="127"/>
      <c r="G2797" s="110"/>
      <c r="H2797" s="930"/>
      <c r="I2797" s="94"/>
      <c r="J2797" s="96"/>
      <c r="K2797" s="127"/>
      <c r="L2797" s="110"/>
      <c r="M2797" s="933"/>
      <c r="N2797" s="94"/>
      <c r="O2797" s="96"/>
      <c r="P2797" s="127"/>
    </row>
    <row r="2798" spans="1:16">
      <c r="A2798" s="105"/>
      <c r="B2798" s="109"/>
      <c r="C2798" s="927"/>
      <c r="D2798" s="94"/>
      <c r="E2798" s="96"/>
      <c r="F2798" s="128"/>
      <c r="G2798" s="109"/>
      <c r="H2798" s="930"/>
      <c r="I2798" s="94"/>
      <c r="J2798" s="96"/>
      <c r="K2798" s="128"/>
      <c r="L2798" s="109"/>
      <c r="M2798" s="933"/>
      <c r="N2798" s="94"/>
      <c r="O2798" s="96"/>
      <c r="P2798" s="128"/>
    </row>
    <row r="2799" spans="1:16">
      <c r="A2799" s="105"/>
      <c r="B2799" s="110"/>
      <c r="C2799" s="927"/>
      <c r="D2799" s="217"/>
      <c r="E2799" s="114"/>
      <c r="F2799" s="216"/>
      <c r="G2799" s="110"/>
      <c r="H2799" s="930"/>
      <c r="I2799" s="113"/>
      <c r="J2799" s="114"/>
      <c r="K2799" s="216"/>
      <c r="L2799" s="110"/>
      <c r="M2799" s="933"/>
      <c r="N2799" s="113"/>
      <c r="O2799" s="114"/>
      <c r="P2799" s="216"/>
    </row>
    <row r="2800" spans="1:16">
      <c r="A2800" s="105"/>
      <c r="B2800" s="109"/>
      <c r="C2800" s="927"/>
      <c r="D2800" s="217"/>
      <c r="E2800" s="114"/>
      <c r="F2800" s="216"/>
      <c r="G2800" s="109"/>
      <c r="H2800" s="930"/>
      <c r="I2800" s="113"/>
      <c r="J2800" s="114"/>
      <c r="K2800" s="216"/>
      <c r="L2800" s="109"/>
      <c r="M2800" s="933"/>
      <c r="N2800" s="113"/>
      <c r="O2800" s="114"/>
      <c r="P2800" s="216"/>
    </row>
    <row r="2801" spans="1:16" ht="17.25" thickBot="1">
      <c r="A2801" s="105"/>
      <c r="B2801" s="110"/>
      <c r="C2801" s="940"/>
      <c r="D2801" s="129"/>
      <c r="E2801" s="130"/>
      <c r="F2801" s="104"/>
      <c r="G2801" s="110"/>
      <c r="H2801" s="941"/>
      <c r="I2801" s="113"/>
      <c r="J2801" s="130"/>
      <c r="K2801" s="104"/>
      <c r="L2801" s="110"/>
      <c r="M2801" s="939"/>
      <c r="N2801" s="113"/>
      <c r="O2801" s="131"/>
      <c r="P2801" s="127"/>
    </row>
    <row r="2802" spans="1:16">
      <c r="A2802" s="132"/>
      <c r="B2802" s="109"/>
      <c r="C2802" s="926" t="s">
        <v>667</v>
      </c>
      <c r="D2802" s="118" t="s">
        <v>136</v>
      </c>
      <c r="E2802" s="133" t="s">
        <v>137</v>
      </c>
      <c r="F2802" s="125"/>
      <c r="G2802" s="109"/>
      <c r="H2802" s="929" t="s">
        <v>135</v>
      </c>
      <c r="I2802" s="118" t="s">
        <v>136</v>
      </c>
      <c r="J2802" s="133" t="s">
        <v>137</v>
      </c>
      <c r="K2802" s="125"/>
      <c r="L2802" s="109"/>
      <c r="M2802" s="932" t="s">
        <v>135</v>
      </c>
      <c r="N2802" s="118" t="s">
        <v>136</v>
      </c>
      <c r="O2802" s="133" t="s">
        <v>137</v>
      </c>
      <c r="P2802" s="125"/>
    </row>
    <row r="2803" spans="1:16">
      <c r="A2803" s="132"/>
      <c r="B2803" s="110"/>
      <c r="C2803" s="927"/>
      <c r="D2803" s="94" t="s">
        <v>141</v>
      </c>
      <c r="E2803" s="96" t="s">
        <v>142</v>
      </c>
      <c r="F2803" s="134"/>
      <c r="G2803" s="110"/>
      <c r="H2803" s="930"/>
      <c r="I2803" s="94" t="s">
        <v>141</v>
      </c>
      <c r="J2803" s="96" t="s">
        <v>142</v>
      </c>
      <c r="K2803" s="134"/>
      <c r="L2803" s="110"/>
      <c r="M2803" s="933"/>
      <c r="N2803" s="94" t="s">
        <v>141</v>
      </c>
      <c r="O2803" s="96" t="s">
        <v>142</v>
      </c>
      <c r="P2803" s="134"/>
    </row>
    <row r="2804" spans="1:16">
      <c r="A2804" s="132"/>
      <c r="B2804" s="135"/>
      <c r="C2804" s="927"/>
      <c r="D2804" s="94" t="s">
        <v>145</v>
      </c>
      <c r="E2804" s="96" t="s">
        <v>146</v>
      </c>
      <c r="F2804" s="97"/>
      <c r="G2804" s="135"/>
      <c r="H2804" s="930"/>
      <c r="I2804" s="94" t="s">
        <v>145</v>
      </c>
      <c r="J2804" s="96" t="s">
        <v>146</v>
      </c>
      <c r="K2804" s="97"/>
      <c r="L2804" s="135"/>
      <c r="M2804" s="933"/>
      <c r="N2804" s="94" t="s">
        <v>145</v>
      </c>
      <c r="O2804" s="96" t="s">
        <v>146</v>
      </c>
      <c r="P2804" s="97"/>
    </row>
    <row r="2805" spans="1:16">
      <c r="A2805" s="132"/>
      <c r="B2805" s="110"/>
      <c r="C2805" s="927"/>
      <c r="D2805" s="94" t="s">
        <v>147</v>
      </c>
      <c r="E2805" s="96" t="s">
        <v>148</v>
      </c>
      <c r="F2805" s="104"/>
      <c r="G2805" s="110"/>
      <c r="H2805" s="930"/>
      <c r="I2805" s="94" t="s">
        <v>147</v>
      </c>
      <c r="J2805" s="96" t="s">
        <v>148</v>
      </c>
      <c r="K2805" s="104"/>
      <c r="L2805" s="110"/>
      <c r="M2805" s="933"/>
      <c r="N2805" s="94" t="s">
        <v>147</v>
      </c>
      <c r="O2805" s="96" t="s">
        <v>148</v>
      </c>
      <c r="P2805" s="104"/>
    </row>
    <row r="2806" spans="1:16">
      <c r="A2806" s="132"/>
      <c r="B2806" s="135"/>
      <c r="C2806" s="927"/>
      <c r="D2806" s="94"/>
      <c r="E2806" s="114"/>
      <c r="F2806" s="136"/>
      <c r="G2806" s="135"/>
      <c r="H2806" s="930"/>
      <c r="I2806" s="94"/>
      <c r="J2806" s="114"/>
      <c r="K2806" s="136"/>
      <c r="L2806" s="135"/>
      <c r="M2806" s="933"/>
      <c r="N2806" s="94"/>
      <c r="O2806" s="114"/>
      <c r="P2806" s="136"/>
    </row>
    <row r="2807" spans="1:16">
      <c r="A2807" s="132"/>
      <c r="B2807" s="110"/>
      <c r="C2807" s="927"/>
      <c r="D2807" s="94"/>
      <c r="E2807" s="96"/>
      <c r="F2807" s="97"/>
      <c r="G2807" s="110"/>
      <c r="H2807" s="930"/>
      <c r="I2807" s="94"/>
      <c r="J2807" s="96"/>
      <c r="K2807" s="97"/>
      <c r="L2807" s="110"/>
      <c r="M2807" s="933"/>
      <c r="N2807" s="94"/>
      <c r="O2807" s="96"/>
      <c r="P2807" s="97"/>
    </row>
    <row r="2808" spans="1:16">
      <c r="A2808" s="132"/>
      <c r="B2808" s="135"/>
      <c r="C2808" s="927"/>
      <c r="D2808" s="94"/>
      <c r="E2808" s="114"/>
      <c r="F2808" s="136"/>
      <c r="G2808" s="135"/>
      <c r="H2808" s="930"/>
      <c r="I2808" s="94"/>
      <c r="J2808" s="114"/>
      <c r="K2808" s="136"/>
      <c r="L2808" s="135"/>
      <c r="M2808" s="933"/>
      <c r="N2808" s="94"/>
      <c r="O2808" s="114"/>
      <c r="P2808" s="136"/>
    </row>
    <row r="2809" spans="1:16">
      <c r="A2809" s="132"/>
      <c r="B2809" s="110"/>
      <c r="C2809" s="927"/>
      <c r="D2809" s="94"/>
      <c r="E2809" s="96"/>
      <c r="F2809" s="97"/>
      <c r="G2809" s="110"/>
      <c r="H2809" s="930"/>
      <c r="I2809" s="94"/>
      <c r="J2809" s="96"/>
      <c r="K2809" s="97"/>
      <c r="L2809" s="110"/>
      <c r="M2809" s="933"/>
      <c r="N2809" s="94"/>
      <c r="O2809" s="96"/>
      <c r="P2809" s="97"/>
    </row>
    <row r="2810" spans="1:16">
      <c r="A2810" s="132"/>
      <c r="B2810" s="135"/>
      <c r="C2810" s="927"/>
      <c r="D2810" s="94"/>
      <c r="E2810" s="96"/>
      <c r="F2810" s="97"/>
      <c r="G2810" s="135"/>
      <c r="H2810" s="930"/>
      <c r="I2810" s="94"/>
      <c r="J2810" s="96"/>
      <c r="K2810" s="97"/>
      <c r="L2810" s="135"/>
      <c r="M2810" s="933"/>
      <c r="N2810" s="94"/>
      <c r="O2810" s="96"/>
      <c r="P2810" s="97"/>
    </row>
    <row r="2811" spans="1:16" ht="17.25" thickBot="1">
      <c r="A2811" s="132"/>
      <c r="B2811" s="110"/>
      <c r="C2811" s="940"/>
      <c r="D2811" s="115"/>
      <c r="E2811" s="116"/>
      <c r="F2811" s="117"/>
      <c r="G2811" s="110"/>
      <c r="H2811" s="941"/>
      <c r="I2811" s="115"/>
      <c r="J2811" s="130"/>
      <c r="K2811" s="104"/>
      <c r="L2811" s="110"/>
      <c r="M2811" s="939"/>
      <c r="N2811" s="115"/>
      <c r="O2811" s="130"/>
      <c r="P2811" s="104"/>
    </row>
    <row r="2812" spans="1:16">
      <c r="A2812" s="132"/>
      <c r="B2812" s="135"/>
      <c r="C2812" s="926" t="s">
        <v>668</v>
      </c>
      <c r="D2812" s="137" t="s">
        <v>150</v>
      </c>
      <c r="E2812" s="138"/>
      <c r="F2812" s="139" t="s">
        <v>151</v>
      </c>
      <c r="G2812" s="135"/>
      <c r="H2812" s="929" t="s">
        <v>149</v>
      </c>
      <c r="I2812" s="137" t="s">
        <v>150</v>
      </c>
      <c r="J2812" s="138"/>
      <c r="K2812" s="139" t="s">
        <v>151</v>
      </c>
      <c r="L2812" s="135"/>
      <c r="M2812" s="932" t="s">
        <v>149</v>
      </c>
      <c r="N2812" s="137" t="s">
        <v>150</v>
      </c>
      <c r="O2812" s="138"/>
      <c r="P2812" s="139" t="s">
        <v>151</v>
      </c>
    </row>
    <row r="2813" spans="1:16">
      <c r="A2813" s="132"/>
      <c r="B2813" s="110"/>
      <c r="C2813" s="927"/>
      <c r="D2813" s="120"/>
      <c r="E2813" s="121"/>
      <c r="F2813" s="140"/>
      <c r="G2813" s="110"/>
      <c r="H2813" s="930"/>
      <c r="I2813" s="94"/>
      <c r="J2813" s="96"/>
      <c r="K2813" s="97"/>
      <c r="L2813" s="110"/>
      <c r="M2813" s="933"/>
      <c r="N2813" s="94"/>
      <c r="O2813" s="96"/>
      <c r="P2813" s="97"/>
    </row>
    <row r="2814" spans="1:16">
      <c r="A2814" s="132"/>
      <c r="B2814" s="135"/>
      <c r="C2814" s="927"/>
      <c r="D2814" s="94"/>
      <c r="E2814" s="96"/>
      <c r="F2814" s="97"/>
      <c r="G2814" s="135"/>
      <c r="H2814" s="930"/>
      <c r="I2814" s="94"/>
      <c r="J2814" s="96"/>
      <c r="K2814" s="97"/>
      <c r="L2814" s="135"/>
      <c r="M2814" s="933"/>
      <c r="N2814" s="94"/>
      <c r="O2814" s="96"/>
      <c r="P2814" s="97"/>
    </row>
    <row r="2815" spans="1:16">
      <c r="A2815" s="132"/>
      <c r="B2815" s="110"/>
      <c r="C2815" s="927"/>
      <c r="D2815" s="113"/>
      <c r="E2815" s="114"/>
      <c r="F2815" s="104"/>
      <c r="G2815" s="110"/>
      <c r="H2815" s="930"/>
      <c r="I2815" s="113"/>
      <c r="J2815" s="114"/>
      <c r="K2815" s="104"/>
      <c r="L2815" s="110"/>
      <c r="M2815" s="933"/>
      <c r="N2815" s="113"/>
      <c r="O2815" s="114"/>
      <c r="P2815" s="104"/>
    </row>
    <row r="2816" spans="1:16">
      <c r="A2816" s="935"/>
      <c r="B2816" s="135"/>
      <c r="C2816" s="927"/>
      <c r="D2816" s="94"/>
      <c r="E2816" s="96"/>
      <c r="F2816" s="97"/>
      <c r="G2816" s="135"/>
      <c r="H2816" s="930"/>
      <c r="I2816" s="94"/>
      <c r="J2816" s="96"/>
      <c r="K2816" s="97"/>
      <c r="L2816" s="135"/>
      <c r="M2816" s="933"/>
      <c r="N2816" s="94"/>
      <c r="O2816" s="96"/>
      <c r="P2816" s="97"/>
    </row>
    <row r="2817" spans="1:16">
      <c r="A2817" s="935"/>
      <c r="B2817" s="110"/>
      <c r="C2817" s="927"/>
      <c r="D2817" s="94"/>
      <c r="E2817" s="96"/>
      <c r="F2817" s="97"/>
      <c r="G2817" s="110"/>
      <c r="H2817" s="930"/>
      <c r="I2817" s="94"/>
      <c r="J2817" s="96"/>
      <c r="K2817" s="97"/>
      <c r="L2817" s="110"/>
      <c r="M2817" s="933"/>
      <c r="N2817" s="94"/>
      <c r="O2817" s="96"/>
      <c r="P2817" s="97"/>
    </row>
    <row r="2818" spans="1:16">
      <c r="A2818" s="935"/>
      <c r="B2818" s="135"/>
      <c r="C2818" s="927"/>
      <c r="D2818" s="113"/>
      <c r="E2818" s="114"/>
      <c r="F2818" s="104"/>
      <c r="G2818" s="135"/>
      <c r="H2818" s="930"/>
      <c r="I2818" s="113"/>
      <c r="J2818" s="114"/>
      <c r="K2818" s="104"/>
      <c r="L2818" s="135"/>
      <c r="M2818" s="933"/>
      <c r="N2818" s="113"/>
      <c r="O2818" s="114"/>
      <c r="P2818" s="104"/>
    </row>
    <row r="2819" spans="1:16" ht="17.25" thickBot="1">
      <c r="A2819" s="936"/>
      <c r="B2819" s="141"/>
      <c r="C2819" s="928"/>
      <c r="D2819" s="142"/>
      <c r="E2819" s="143"/>
      <c r="F2819" s="144"/>
      <c r="G2819" s="141"/>
      <c r="H2819" s="931"/>
      <c r="I2819" s="142"/>
      <c r="J2819" s="143"/>
      <c r="K2819" s="144"/>
      <c r="L2819" s="141"/>
      <c r="M2819" s="934"/>
      <c r="N2819" s="142"/>
      <c r="O2819" s="143"/>
      <c r="P2819" s="144"/>
    </row>
    <row r="2820" spans="1:16" s="146" customFormat="1" ht="27" customHeight="1" thickTop="1" thickBot="1">
      <c r="A2820" s="145"/>
      <c r="B2820" s="937" t="s">
        <v>152</v>
      </c>
      <c r="C2820" s="937"/>
      <c r="D2820" s="937"/>
      <c r="E2820" s="937"/>
      <c r="F2820" s="937"/>
      <c r="G2820" s="938" t="s">
        <v>153</v>
      </c>
      <c r="H2820" s="938"/>
      <c r="I2820" s="938"/>
      <c r="J2820" s="938"/>
      <c r="K2820" s="938"/>
      <c r="L2820" s="938"/>
      <c r="M2820" s="938"/>
      <c r="N2820" s="919" t="s">
        <v>154</v>
      </c>
      <c r="O2820" s="919"/>
      <c r="P2820" s="919"/>
    </row>
    <row r="2821" spans="1:16" s="159" customFormat="1" ht="21.75" customHeight="1" thickTop="1" thickBot="1">
      <c r="A2821" s="147" t="s">
        <v>0</v>
      </c>
      <c r="B2821" s="148"/>
      <c r="C2821" s="149" t="s">
        <v>155</v>
      </c>
      <c r="D2821" s="150" t="s">
        <v>156</v>
      </c>
      <c r="E2821" s="151" t="s">
        <v>157</v>
      </c>
      <c r="F2821" s="152" t="s">
        <v>158</v>
      </c>
      <c r="G2821" s="153" t="s">
        <v>159</v>
      </c>
      <c r="H2821" s="154" t="s">
        <v>150</v>
      </c>
      <c r="I2821" s="155" t="s">
        <v>156</v>
      </c>
      <c r="J2821" s="155" t="s">
        <v>157</v>
      </c>
      <c r="K2821" s="155" t="s">
        <v>158</v>
      </c>
      <c r="L2821" s="154" t="s">
        <v>160</v>
      </c>
      <c r="M2821" s="156" t="s">
        <v>161</v>
      </c>
      <c r="N2821" s="157" t="s">
        <v>155</v>
      </c>
      <c r="O2821" s="151" t="s">
        <v>157</v>
      </c>
      <c r="P2821" s="158" t="s">
        <v>158</v>
      </c>
    </row>
    <row r="2822" spans="1:16" s="172" customFormat="1" ht="17.25" thickTop="1">
      <c r="A2822" s="920">
        <f>A2736</f>
        <v>46200</v>
      </c>
      <c r="B2822" s="923" t="s">
        <v>669</v>
      </c>
      <c r="C2822" s="160"/>
      <c r="D2822" s="161"/>
      <c r="E2822" s="162"/>
      <c r="F2822" s="163"/>
      <c r="G2822" s="164"/>
      <c r="H2822" s="165"/>
      <c r="I2822" s="166"/>
      <c r="J2822" s="166"/>
      <c r="K2822" s="167"/>
      <c r="L2822" s="168"/>
      <c r="M2822" s="169"/>
      <c r="N2822" s="170"/>
      <c r="O2822" s="166"/>
      <c r="P2822" s="171"/>
    </row>
    <row r="2823" spans="1:16" s="172" customFormat="1">
      <c r="A2823" s="921"/>
      <c r="B2823" s="924"/>
      <c r="C2823" s="173"/>
      <c r="D2823" s="174"/>
      <c r="E2823" s="175"/>
      <c r="F2823" s="176"/>
      <c r="G2823" s="173"/>
      <c r="H2823" s="177"/>
      <c r="I2823" s="175"/>
      <c r="J2823" s="175"/>
      <c r="K2823" s="178"/>
      <c r="L2823" s="179"/>
      <c r="M2823" s="180"/>
      <c r="N2823" s="181"/>
      <c r="O2823" s="175"/>
      <c r="P2823" s="182"/>
    </row>
    <row r="2824" spans="1:16" s="172" customFormat="1">
      <c r="A2824" s="921"/>
      <c r="B2824" s="924"/>
      <c r="C2824" s="173"/>
      <c r="D2824" s="174"/>
      <c r="E2824" s="175"/>
      <c r="F2824" s="176"/>
      <c r="G2824" s="173"/>
      <c r="H2824" s="183"/>
      <c r="I2824" s="175"/>
      <c r="J2824" s="175"/>
      <c r="K2824" s="178"/>
      <c r="L2824" s="184"/>
      <c r="M2824" s="180"/>
      <c r="N2824" s="181"/>
      <c r="O2824" s="175"/>
      <c r="P2824" s="182"/>
    </row>
    <row r="2825" spans="1:16" s="172" customFormat="1">
      <c r="A2825" s="921"/>
      <c r="B2825" s="924"/>
      <c r="C2825" s="173"/>
      <c r="D2825" s="218"/>
      <c r="E2825" s="175"/>
      <c r="F2825" s="176"/>
      <c r="G2825" s="173"/>
      <c r="H2825" s="183"/>
      <c r="I2825" s="175"/>
      <c r="J2825" s="175"/>
      <c r="K2825" s="187"/>
      <c r="L2825" s="184"/>
      <c r="M2825" s="180"/>
      <c r="N2825" s="181"/>
      <c r="O2825" s="175"/>
      <c r="P2825" s="182"/>
    </row>
    <row r="2826" spans="1:16" s="172" customFormat="1">
      <c r="A2826" s="921"/>
      <c r="B2826" s="924"/>
      <c r="C2826" s="173"/>
      <c r="D2826" s="185"/>
      <c r="E2826" s="175"/>
      <c r="F2826" s="182"/>
      <c r="G2826" s="173"/>
      <c r="H2826" s="186"/>
      <c r="I2826" s="175"/>
      <c r="J2826" s="175"/>
      <c r="K2826" s="187"/>
      <c r="L2826" s="184"/>
      <c r="M2826" s="180"/>
      <c r="N2826" s="181"/>
      <c r="O2826" s="175"/>
      <c r="P2826" s="182"/>
    </row>
    <row r="2827" spans="1:16" s="172" customFormat="1">
      <c r="A2827" s="921"/>
      <c r="B2827" s="924"/>
      <c r="C2827" s="173"/>
      <c r="D2827" s="174"/>
      <c r="E2827" s="175"/>
      <c r="F2827" s="188"/>
      <c r="G2827" s="198"/>
      <c r="H2827" s="183"/>
      <c r="I2827" s="191"/>
      <c r="J2827" s="175"/>
      <c r="K2827" s="178"/>
      <c r="L2827" s="189"/>
      <c r="M2827" s="190"/>
      <c r="N2827" s="181"/>
      <c r="O2827" s="175"/>
      <c r="P2827" s="182"/>
    </row>
    <row r="2828" spans="1:16" s="172" customFormat="1">
      <c r="A2828" s="921"/>
      <c r="B2828" s="924"/>
      <c r="C2828" s="173"/>
      <c r="D2828" s="174"/>
      <c r="E2828" s="175"/>
      <c r="F2828" s="182"/>
      <c r="G2828" s="173"/>
      <c r="H2828" s="183"/>
      <c r="I2828" s="191"/>
      <c r="J2828" s="175"/>
      <c r="K2828" s="178"/>
      <c r="L2828" s="184"/>
      <c r="M2828" s="180"/>
      <c r="N2828" s="181"/>
      <c r="O2828" s="175"/>
      <c r="P2828" s="182"/>
    </row>
    <row r="2829" spans="1:16" s="172" customFormat="1">
      <c r="A2829" s="921"/>
      <c r="B2829" s="924"/>
      <c r="C2829" s="173"/>
      <c r="D2829" s="174"/>
      <c r="E2829" s="175"/>
      <c r="F2829" s="182"/>
      <c r="G2829" s="219"/>
      <c r="H2829" s="183"/>
      <c r="I2829" s="175"/>
      <c r="J2829" s="175"/>
      <c r="K2829" s="178"/>
      <c r="L2829" s="184"/>
      <c r="M2829" s="180"/>
      <c r="N2829" s="181"/>
      <c r="O2829" s="175"/>
      <c r="P2829" s="182"/>
    </row>
    <row r="2830" spans="1:16" s="172" customFormat="1">
      <c r="A2830" s="921"/>
      <c r="B2830" s="924"/>
      <c r="C2830" s="173"/>
      <c r="D2830" s="174"/>
      <c r="E2830" s="175"/>
      <c r="F2830" s="188"/>
      <c r="G2830" s="173"/>
      <c r="H2830" s="183"/>
      <c r="I2830" s="191"/>
      <c r="J2830" s="175"/>
      <c r="K2830" s="178"/>
      <c r="L2830" s="184"/>
      <c r="M2830" s="180"/>
      <c r="N2830" s="181"/>
      <c r="O2830" s="175"/>
      <c r="P2830" s="182"/>
    </row>
    <row r="2831" spans="1:16" s="172" customFormat="1">
      <c r="A2831" s="921"/>
      <c r="B2831" s="924"/>
      <c r="C2831" s="173"/>
      <c r="D2831" s="174"/>
      <c r="E2831" s="175"/>
      <c r="F2831" s="182"/>
      <c r="G2831" s="173"/>
      <c r="H2831" s="183"/>
      <c r="I2831" s="191"/>
      <c r="J2831" s="175"/>
      <c r="K2831" s="178"/>
      <c r="L2831" s="184"/>
      <c r="M2831" s="180"/>
      <c r="N2831" s="181"/>
      <c r="O2831" s="175"/>
      <c r="P2831" s="182"/>
    </row>
    <row r="2832" spans="1:16" s="172" customFormat="1">
      <c r="A2832" s="921"/>
      <c r="B2832" s="924"/>
      <c r="C2832" s="192"/>
      <c r="D2832" s="193"/>
      <c r="E2832" s="194"/>
      <c r="F2832" s="195"/>
      <c r="G2832" s="173"/>
      <c r="H2832" s="177"/>
      <c r="I2832" s="175"/>
      <c r="J2832" s="175"/>
      <c r="K2832" s="178"/>
      <c r="L2832" s="184"/>
      <c r="M2832" s="180"/>
      <c r="N2832" s="196"/>
      <c r="O2832" s="194"/>
      <c r="P2832" s="195"/>
    </row>
    <row r="2833" spans="1:16" s="172" customFormat="1">
      <c r="A2833" s="921"/>
      <c r="B2833" s="924"/>
      <c r="C2833" s="192"/>
      <c r="D2833" s="193"/>
      <c r="E2833" s="194"/>
      <c r="F2833" s="195"/>
      <c r="G2833" s="198"/>
      <c r="H2833" s="183"/>
      <c r="I2833" s="191"/>
      <c r="J2833" s="175"/>
      <c r="K2833" s="178"/>
      <c r="L2833" s="184"/>
      <c r="M2833" s="180"/>
      <c r="N2833" s="196"/>
      <c r="O2833" s="194"/>
      <c r="P2833" s="195"/>
    </row>
    <row r="2834" spans="1:16" s="172" customFormat="1">
      <c r="A2834" s="921"/>
      <c r="B2834" s="924"/>
      <c r="C2834" s="192"/>
      <c r="D2834" s="193"/>
      <c r="E2834" s="194"/>
      <c r="F2834" s="195"/>
      <c r="G2834" s="173"/>
      <c r="H2834" s="199"/>
      <c r="I2834" s="191"/>
      <c r="J2834" s="200"/>
      <c r="K2834" s="197"/>
      <c r="L2834" s="184"/>
      <c r="M2834" s="180"/>
      <c r="N2834" s="196"/>
      <c r="O2834" s="194"/>
      <c r="P2834" s="195"/>
    </row>
    <row r="2835" spans="1:16" s="172" customFormat="1">
      <c r="A2835" s="921"/>
      <c r="B2835" s="924"/>
      <c r="C2835" s="192"/>
      <c r="D2835" s="193"/>
      <c r="E2835" s="194"/>
      <c r="F2835" s="195"/>
      <c r="G2835" s="173"/>
      <c r="H2835" s="201"/>
      <c r="I2835" s="175"/>
      <c r="J2835" s="175"/>
      <c r="K2835" s="178"/>
      <c r="L2835" s="184"/>
      <c r="M2835" s="180"/>
      <c r="N2835" s="196"/>
      <c r="O2835" s="194"/>
      <c r="P2835" s="195"/>
    </row>
    <row r="2836" spans="1:16" s="172" customFormat="1">
      <c r="A2836" s="921"/>
      <c r="B2836" s="924"/>
      <c r="C2836" s="192"/>
      <c r="D2836" s="193"/>
      <c r="E2836" s="194"/>
      <c r="F2836" s="195"/>
      <c r="G2836" s="198"/>
      <c r="H2836" s="183"/>
      <c r="I2836" s="200"/>
      <c r="J2836" s="200"/>
      <c r="K2836" s="197"/>
      <c r="L2836" s="184"/>
      <c r="M2836" s="180"/>
      <c r="N2836" s="196"/>
      <c r="O2836" s="194"/>
      <c r="P2836" s="195"/>
    </row>
    <row r="2837" spans="1:16" s="172" customFormat="1">
      <c r="A2837" s="921"/>
      <c r="B2837" s="924"/>
      <c r="C2837" s="192"/>
      <c r="D2837" s="193"/>
      <c r="E2837" s="194"/>
      <c r="F2837" s="195"/>
      <c r="G2837" s="173"/>
      <c r="H2837" s="183"/>
      <c r="I2837" s="200"/>
      <c r="J2837" s="200"/>
      <c r="K2837" s="197"/>
      <c r="L2837" s="179"/>
      <c r="M2837" s="180"/>
      <c r="N2837" s="196"/>
      <c r="O2837" s="194"/>
      <c r="P2837" s="195"/>
    </row>
    <row r="2838" spans="1:16" s="172" customFormat="1">
      <c r="A2838" s="921"/>
      <c r="B2838" s="924"/>
      <c r="C2838" s="192"/>
      <c r="D2838" s="193"/>
      <c r="E2838" s="194"/>
      <c r="F2838" s="195"/>
      <c r="G2838" s="192"/>
      <c r="H2838" s="201"/>
      <c r="I2838" s="202"/>
      <c r="J2838" s="202"/>
      <c r="K2838" s="203"/>
      <c r="L2838" s="204"/>
      <c r="M2838" s="190"/>
      <c r="N2838" s="196"/>
      <c r="O2838" s="194"/>
      <c r="P2838" s="195"/>
    </row>
    <row r="2839" spans="1:16" s="172" customFormat="1">
      <c r="A2839" s="921"/>
      <c r="B2839" s="924"/>
      <c r="C2839" s="192"/>
      <c r="D2839" s="193"/>
      <c r="E2839" s="194"/>
      <c r="F2839" s="195"/>
      <c r="G2839" s="192"/>
      <c r="H2839" s="201"/>
      <c r="I2839" s="202"/>
      <c r="J2839" s="202"/>
      <c r="K2839" s="203"/>
      <c r="L2839" s="204"/>
      <c r="M2839" s="190"/>
      <c r="N2839" s="196"/>
      <c r="O2839" s="194"/>
      <c r="P2839" s="195"/>
    </row>
    <row r="2840" spans="1:16" s="172" customFormat="1">
      <c r="A2840" s="921"/>
      <c r="B2840" s="924"/>
      <c r="C2840" s="192"/>
      <c r="D2840" s="193"/>
      <c r="E2840" s="194"/>
      <c r="F2840" s="195"/>
      <c r="G2840" s="192"/>
      <c r="H2840" s="201"/>
      <c r="I2840" s="202"/>
      <c r="J2840" s="202"/>
      <c r="K2840" s="203"/>
      <c r="L2840" s="204"/>
      <c r="M2840" s="190"/>
      <c r="N2840" s="196"/>
      <c r="O2840" s="194"/>
      <c r="P2840" s="195"/>
    </row>
    <row r="2841" spans="1:16" s="172" customFormat="1" ht="17.25" thickBot="1">
      <c r="A2841" s="922"/>
      <c r="B2841" s="925"/>
      <c r="C2841" s="205"/>
      <c r="D2841" s="206"/>
      <c r="E2841" s="207"/>
      <c r="F2841" s="208"/>
      <c r="G2841" s="209"/>
      <c r="H2841" s="210"/>
      <c r="I2841" s="211"/>
      <c r="J2841" s="211"/>
      <c r="K2841" s="212"/>
      <c r="L2841" s="213"/>
      <c r="M2841" s="214"/>
      <c r="N2841" s="215"/>
      <c r="O2841" s="207"/>
      <c r="P2841" s="208"/>
    </row>
    <row r="2842" spans="1:16" s="71" customFormat="1" ht="18" customHeight="1" thickTop="1" thickBot="1">
      <c r="A2842" s="956">
        <f>A2736+1</f>
        <v>46201</v>
      </c>
      <c r="B2842" s="90" t="s">
        <v>162</v>
      </c>
      <c r="C2842" s="926" t="s">
        <v>664</v>
      </c>
      <c r="D2842" s="91" t="s">
        <v>114</v>
      </c>
      <c r="E2842" s="92" t="s">
        <v>164</v>
      </c>
      <c r="F2842" s="93"/>
      <c r="G2842" s="90" t="s">
        <v>162</v>
      </c>
      <c r="H2842" s="930" t="s">
        <v>163</v>
      </c>
      <c r="I2842" s="91" t="s">
        <v>114</v>
      </c>
      <c r="J2842" s="92" t="s">
        <v>164</v>
      </c>
      <c r="K2842" s="93"/>
      <c r="L2842" s="90" t="s">
        <v>162</v>
      </c>
      <c r="M2842" s="933" t="s">
        <v>163</v>
      </c>
      <c r="N2842" s="91" t="s">
        <v>114</v>
      </c>
      <c r="O2842" s="92" t="s">
        <v>164</v>
      </c>
      <c r="P2842" s="93"/>
    </row>
    <row r="2843" spans="1:16" ht="18" customHeight="1">
      <c r="A2843" s="957"/>
      <c r="B2843" s="958"/>
      <c r="C2843" s="927"/>
      <c r="D2843" s="94" t="s">
        <v>116</v>
      </c>
      <c r="E2843" s="95" t="s">
        <v>142</v>
      </c>
      <c r="F2843" s="93"/>
      <c r="G2843" s="958"/>
      <c r="H2843" s="930"/>
      <c r="I2843" s="94" t="s">
        <v>116</v>
      </c>
      <c r="J2843" s="95" t="s">
        <v>142</v>
      </c>
      <c r="K2843" s="93"/>
      <c r="L2843" s="958"/>
      <c r="M2843" s="933"/>
      <c r="N2843" s="94" t="s">
        <v>116</v>
      </c>
      <c r="O2843" s="95" t="s">
        <v>142</v>
      </c>
      <c r="P2843" s="93"/>
    </row>
    <row r="2844" spans="1:16" ht="17.25" thickBot="1">
      <c r="A2844" s="957"/>
      <c r="B2844" s="959"/>
      <c r="C2844" s="927"/>
      <c r="D2844" s="94" t="s">
        <v>165</v>
      </c>
      <c r="E2844" s="96" t="s">
        <v>166</v>
      </c>
      <c r="F2844" s="98"/>
      <c r="G2844" s="959"/>
      <c r="H2844" s="930"/>
      <c r="I2844" s="94" t="s">
        <v>165</v>
      </c>
      <c r="J2844" s="96" t="s">
        <v>166</v>
      </c>
      <c r="K2844" s="98"/>
      <c r="L2844" s="959"/>
      <c r="M2844" s="933"/>
      <c r="N2844" s="94" t="s">
        <v>165</v>
      </c>
      <c r="O2844" s="96" t="s">
        <v>166</v>
      </c>
      <c r="P2844" s="98"/>
    </row>
    <row r="2845" spans="1:16" ht="17.25" thickBot="1">
      <c r="A2845" s="957"/>
      <c r="B2845" s="90" t="s">
        <v>167</v>
      </c>
      <c r="C2845" s="927"/>
      <c r="D2845" s="94"/>
      <c r="E2845" s="96"/>
      <c r="F2845" s="97"/>
      <c r="G2845" s="90" t="s">
        <v>167</v>
      </c>
      <c r="H2845" s="930"/>
      <c r="I2845" s="94" t="s">
        <v>120</v>
      </c>
      <c r="J2845" s="96" t="s">
        <v>148</v>
      </c>
      <c r="K2845" s="97"/>
      <c r="L2845" s="90" t="s">
        <v>167</v>
      </c>
      <c r="M2845" s="933"/>
      <c r="N2845" s="94" t="s">
        <v>120</v>
      </c>
      <c r="O2845" s="96" t="s">
        <v>148</v>
      </c>
      <c r="P2845" s="97"/>
    </row>
    <row r="2846" spans="1:16">
      <c r="A2846" s="957"/>
      <c r="B2846" s="955"/>
      <c r="C2846" s="927"/>
      <c r="D2846" s="94"/>
      <c r="E2846" s="96"/>
      <c r="F2846" s="97"/>
      <c r="G2846" s="955"/>
      <c r="H2846" s="930"/>
      <c r="I2846" s="94"/>
      <c r="J2846" s="96"/>
      <c r="K2846" s="97"/>
      <c r="L2846" s="955"/>
      <c r="M2846" s="933"/>
      <c r="N2846" s="94"/>
      <c r="O2846" s="96"/>
      <c r="P2846" s="97"/>
    </row>
    <row r="2847" spans="1:16">
      <c r="A2847" s="957"/>
      <c r="B2847" s="948"/>
      <c r="C2847" s="927"/>
      <c r="D2847" s="94"/>
      <c r="E2847" s="96"/>
      <c r="F2847" s="97"/>
      <c r="G2847" s="948"/>
      <c r="H2847" s="930"/>
      <c r="I2847" s="94"/>
      <c r="J2847" s="96"/>
      <c r="K2847" s="97"/>
      <c r="L2847" s="948"/>
      <c r="M2847" s="933"/>
      <c r="N2847" s="94"/>
      <c r="O2847" s="96"/>
      <c r="P2847" s="97"/>
    </row>
    <row r="2848" spans="1:16">
      <c r="A2848" s="957"/>
      <c r="B2848" s="947"/>
      <c r="C2848" s="927"/>
      <c r="D2848" s="94"/>
      <c r="E2848" s="96"/>
      <c r="F2848" s="93"/>
      <c r="G2848" s="947"/>
      <c r="H2848" s="930"/>
      <c r="I2848" s="94"/>
      <c r="J2848" s="96"/>
      <c r="K2848" s="93"/>
      <c r="L2848" s="947"/>
      <c r="M2848" s="933"/>
      <c r="N2848" s="94"/>
      <c r="O2848" s="96"/>
      <c r="P2848" s="93"/>
    </row>
    <row r="2849" spans="1:16">
      <c r="A2849" s="957"/>
      <c r="B2849" s="948"/>
      <c r="C2849" s="927"/>
      <c r="D2849" s="94"/>
      <c r="E2849" s="96"/>
      <c r="F2849" s="99"/>
      <c r="G2849" s="948"/>
      <c r="H2849" s="930"/>
      <c r="I2849" s="94"/>
      <c r="J2849" s="96"/>
      <c r="K2849" s="99"/>
      <c r="L2849" s="948"/>
      <c r="M2849" s="933"/>
      <c r="N2849" s="94"/>
      <c r="O2849" s="96"/>
      <c r="P2849" s="93"/>
    </row>
    <row r="2850" spans="1:16">
      <c r="A2850" s="957"/>
      <c r="B2850" s="947"/>
      <c r="C2850" s="927"/>
      <c r="D2850" s="94"/>
      <c r="E2850" s="96"/>
      <c r="F2850" s="102"/>
      <c r="G2850" s="947"/>
      <c r="H2850" s="930"/>
      <c r="I2850" s="94"/>
      <c r="J2850" s="96"/>
      <c r="K2850" s="102"/>
      <c r="L2850" s="947"/>
      <c r="M2850" s="933"/>
      <c r="N2850" s="94"/>
      <c r="O2850" s="96"/>
      <c r="P2850" s="99"/>
    </row>
    <row r="2851" spans="1:16" ht="17.25" thickBot="1">
      <c r="A2851" s="957"/>
      <c r="B2851" s="948"/>
      <c r="C2851" s="927"/>
      <c r="D2851" s="94"/>
      <c r="E2851" s="96"/>
      <c r="F2851" s="99"/>
      <c r="G2851" s="948"/>
      <c r="H2851" s="930"/>
      <c r="I2851" s="94"/>
      <c r="J2851" s="96"/>
      <c r="K2851" s="99"/>
      <c r="L2851" s="948"/>
      <c r="M2851" s="933"/>
      <c r="N2851" s="94"/>
      <c r="O2851" s="96"/>
      <c r="P2851" s="99"/>
    </row>
    <row r="2852" spans="1:16" ht="17.25" thickBot="1">
      <c r="A2852" s="957"/>
      <c r="B2852" s="100" t="s">
        <v>168</v>
      </c>
      <c r="C2852" s="927"/>
      <c r="D2852" s="94"/>
      <c r="E2852" s="96"/>
      <c r="F2852" s="99"/>
      <c r="G2852" s="100" t="s">
        <v>168</v>
      </c>
      <c r="H2852" s="930"/>
      <c r="I2852" s="94"/>
      <c r="J2852" s="96"/>
      <c r="K2852" s="99"/>
      <c r="L2852" s="100" t="s">
        <v>168</v>
      </c>
      <c r="M2852" s="933"/>
      <c r="N2852" s="94"/>
      <c r="O2852" s="96"/>
      <c r="P2852" s="99"/>
    </row>
    <row r="2853" spans="1:16">
      <c r="A2853" s="957"/>
      <c r="B2853" s="949"/>
      <c r="C2853" s="927"/>
      <c r="D2853" s="94"/>
      <c r="E2853" s="96"/>
      <c r="F2853" s="99"/>
      <c r="G2853" s="949"/>
      <c r="H2853" s="930"/>
      <c r="I2853" s="94"/>
      <c r="J2853" s="96"/>
      <c r="K2853" s="99"/>
      <c r="L2853" s="949"/>
      <c r="M2853" s="933"/>
      <c r="N2853" s="94"/>
      <c r="O2853" s="96"/>
      <c r="P2853" s="99"/>
    </row>
    <row r="2854" spans="1:16">
      <c r="A2854" s="957"/>
      <c r="B2854" s="950"/>
      <c r="C2854" s="927"/>
      <c r="D2854" s="94"/>
      <c r="E2854" s="96"/>
      <c r="F2854" s="99"/>
      <c r="G2854" s="950"/>
      <c r="H2854" s="930"/>
      <c r="I2854" s="94"/>
      <c r="J2854" s="96"/>
      <c r="K2854" s="99"/>
      <c r="L2854" s="950"/>
      <c r="M2854" s="933"/>
      <c r="N2854" s="94"/>
      <c r="O2854" s="96"/>
      <c r="P2854" s="97"/>
    </row>
    <row r="2855" spans="1:16" ht="17.25" thickBot="1">
      <c r="A2855" s="957"/>
      <c r="B2855" s="951"/>
      <c r="C2855" s="927"/>
      <c r="D2855" s="94"/>
      <c r="E2855" s="96"/>
      <c r="F2855" s="97"/>
      <c r="G2855" s="951"/>
      <c r="H2855" s="930"/>
      <c r="I2855" s="94"/>
      <c r="J2855" s="96"/>
      <c r="K2855" s="97"/>
      <c r="L2855" s="951"/>
      <c r="M2855" s="933"/>
      <c r="N2855" s="94"/>
      <c r="O2855" s="96"/>
      <c r="P2855" s="97"/>
    </row>
    <row r="2856" spans="1:16" ht="17.25" thickBot="1">
      <c r="A2856" s="957"/>
      <c r="B2856" s="100" t="s">
        <v>123</v>
      </c>
      <c r="C2856" s="927"/>
      <c r="D2856" s="94"/>
      <c r="E2856" s="96"/>
      <c r="F2856" s="97"/>
      <c r="G2856" s="100" t="s">
        <v>123</v>
      </c>
      <c r="H2856" s="930"/>
      <c r="I2856" s="94"/>
      <c r="J2856" s="96"/>
      <c r="K2856" s="97"/>
      <c r="L2856" s="100" t="s">
        <v>123</v>
      </c>
      <c r="M2856" s="933"/>
      <c r="N2856" s="94"/>
      <c r="O2856" s="96"/>
      <c r="P2856" s="97"/>
    </row>
    <row r="2857" spans="1:16">
      <c r="A2857" s="957"/>
      <c r="B2857" s="962"/>
      <c r="C2857" s="927"/>
      <c r="D2857" s="94"/>
      <c r="E2857" s="96"/>
      <c r="F2857" s="97"/>
      <c r="G2857" s="962"/>
      <c r="H2857" s="930"/>
      <c r="I2857" s="94"/>
      <c r="J2857" s="96"/>
      <c r="K2857" s="97"/>
      <c r="L2857" s="962"/>
      <c r="M2857" s="933"/>
      <c r="N2857" s="94"/>
      <c r="O2857" s="96"/>
      <c r="P2857" s="97"/>
    </row>
    <row r="2858" spans="1:16">
      <c r="A2858" s="957"/>
      <c r="B2858" s="963"/>
      <c r="C2858" s="927"/>
      <c r="D2858" s="94"/>
      <c r="E2858" s="96"/>
      <c r="F2858" s="97"/>
      <c r="G2858" s="963"/>
      <c r="H2858" s="930"/>
      <c r="I2858" s="94"/>
      <c r="J2858" s="96"/>
      <c r="K2858" s="97"/>
      <c r="L2858" s="963"/>
      <c r="M2858" s="933"/>
      <c r="N2858" s="94"/>
      <c r="O2858" s="96"/>
      <c r="P2858" s="97"/>
    </row>
    <row r="2859" spans="1:16" ht="17.25" thickBot="1">
      <c r="A2859" s="957"/>
      <c r="B2859" s="964"/>
      <c r="C2859" s="927"/>
      <c r="D2859" s="94"/>
      <c r="E2859" s="96"/>
      <c r="F2859" s="97"/>
      <c r="G2859" s="964"/>
      <c r="H2859" s="930"/>
      <c r="I2859" s="94"/>
      <c r="J2859" s="96"/>
      <c r="K2859" s="97"/>
      <c r="L2859" s="964"/>
      <c r="M2859" s="933"/>
      <c r="N2859" s="94"/>
      <c r="O2859" s="96"/>
      <c r="P2859" s="97"/>
    </row>
    <row r="2860" spans="1:16">
      <c r="A2860" s="957"/>
      <c r="B2860" s="945" t="s">
        <v>124</v>
      </c>
      <c r="C2860" s="927"/>
      <c r="D2860" s="94"/>
      <c r="E2860" s="96"/>
      <c r="F2860" s="97"/>
      <c r="G2860" s="945" t="s">
        <v>124</v>
      </c>
      <c r="H2860" s="930"/>
      <c r="I2860" s="94"/>
      <c r="J2860" s="96"/>
      <c r="K2860" s="97"/>
      <c r="L2860" s="945" t="s">
        <v>124</v>
      </c>
      <c r="M2860" s="933"/>
      <c r="N2860" s="94"/>
      <c r="O2860" s="96"/>
      <c r="P2860" s="97"/>
    </row>
    <row r="2861" spans="1:16" ht="17.25" thickBot="1">
      <c r="A2861" s="957"/>
      <c r="B2861" s="946"/>
      <c r="C2861" s="927"/>
      <c r="D2861" s="94"/>
      <c r="E2861" s="96"/>
      <c r="F2861" s="97"/>
      <c r="G2861" s="946"/>
      <c r="H2861" s="930"/>
      <c r="I2861" s="94"/>
      <c r="J2861" s="96"/>
      <c r="K2861" s="97"/>
      <c r="L2861" s="946"/>
      <c r="M2861" s="933"/>
      <c r="N2861" s="94"/>
      <c r="O2861" s="96"/>
      <c r="P2861" s="93"/>
    </row>
    <row r="2862" spans="1:16" ht="17.25" thickTop="1">
      <c r="A2862" s="957"/>
      <c r="B2862" s="960" t="s">
        <v>125</v>
      </c>
      <c r="C2862" s="927"/>
      <c r="D2862" s="94"/>
      <c r="E2862" s="96"/>
      <c r="F2862" s="93"/>
      <c r="G2862" s="960" t="s">
        <v>125</v>
      </c>
      <c r="H2862" s="930"/>
      <c r="I2862" s="94"/>
      <c r="J2862" s="96"/>
      <c r="K2862" s="93"/>
      <c r="L2862" s="960" t="s">
        <v>125</v>
      </c>
      <c r="M2862" s="933"/>
      <c r="N2862" s="94"/>
      <c r="O2862" s="96"/>
      <c r="P2862" s="97"/>
    </row>
    <row r="2863" spans="1:16" ht="17.25" thickBot="1">
      <c r="A2863" s="957"/>
      <c r="B2863" s="943"/>
      <c r="C2863" s="927"/>
      <c r="D2863" s="94"/>
      <c r="E2863" s="96"/>
      <c r="F2863" s="93"/>
      <c r="G2863" s="943"/>
      <c r="H2863" s="930"/>
      <c r="I2863" s="94"/>
      <c r="J2863" s="96"/>
      <c r="K2863" s="93"/>
      <c r="L2863" s="943"/>
      <c r="M2863" s="933"/>
      <c r="N2863" s="94"/>
      <c r="O2863" s="96"/>
      <c r="P2863" s="101"/>
    </row>
    <row r="2864" spans="1:16">
      <c r="A2864" s="957"/>
      <c r="B2864" s="953"/>
      <c r="C2864" s="927"/>
      <c r="D2864" s="94"/>
      <c r="E2864" s="96"/>
      <c r="F2864" s="97"/>
      <c r="G2864" s="953"/>
      <c r="H2864" s="930"/>
      <c r="I2864" s="94"/>
      <c r="J2864" s="96"/>
      <c r="K2864" s="97"/>
      <c r="L2864" s="953"/>
      <c r="M2864" s="933"/>
      <c r="N2864" s="94"/>
      <c r="O2864" s="96"/>
      <c r="P2864" s="103"/>
    </row>
    <row r="2865" spans="1:16" ht="17.25" thickBot="1">
      <c r="A2865" s="957"/>
      <c r="B2865" s="961"/>
      <c r="C2865" s="927"/>
      <c r="D2865" s="94"/>
      <c r="E2865" s="96"/>
      <c r="F2865" s="97"/>
      <c r="G2865" s="961"/>
      <c r="H2865" s="930"/>
      <c r="I2865" s="94"/>
      <c r="J2865" s="96"/>
      <c r="K2865" s="97"/>
      <c r="L2865" s="961"/>
      <c r="M2865" s="933"/>
      <c r="N2865" s="94"/>
      <c r="O2865" s="96"/>
      <c r="P2865" s="104"/>
    </row>
    <row r="2866" spans="1:16">
      <c r="A2866" s="957"/>
      <c r="B2866" s="942" t="s">
        <v>126</v>
      </c>
      <c r="C2866" s="927"/>
      <c r="D2866" s="94"/>
      <c r="E2866" s="96"/>
      <c r="F2866" s="93"/>
      <c r="G2866" s="942" t="s">
        <v>126</v>
      </c>
      <c r="H2866" s="930"/>
      <c r="I2866" s="94"/>
      <c r="J2866" s="96"/>
      <c r="K2866" s="93"/>
      <c r="L2866" s="942" t="s">
        <v>126</v>
      </c>
      <c r="M2866" s="933"/>
      <c r="N2866" s="94"/>
      <c r="O2866" s="96"/>
      <c r="P2866" s="99"/>
    </row>
    <row r="2867" spans="1:16" ht="17.25" thickBot="1">
      <c r="A2867" s="957"/>
      <c r="B2867" s="943"/>
      <c r="C2867" s="927"/>
      <c r="D2867" s="94"/>
      <c r="E2867" s="96"/>
      <c r="F2867" s="101"/>
      <c r="G2867" s="943"/>
      <c r="H2867" s="930"/>
      <c r="I2867" s="94"/>
      <c r="J2867" s="96"/>
      <c r="K2867" s="101"/>
      <c r="L2867" s="943"/>
      <c r="M2867" s="933"/>
      <c r="N2867" s="94"/>
      <c r="O2867" s="96"/>
      <c r="P2867" s="104"/>
    </row>
    <row r="2868" spans="1:16">
      <c r="A2868" s="957"/>
      <c r="B2868" s="953"/>
      <c r="C2868" s="927"/>
      <c r="D2868" s="94"/>
      <c r="E2868" s="96"/>
      <c r="F2868" s="102"/>
      <c r="G2868" s="953"/>
      <c r="H2868" s="930"/>
      <c r="I2868" s="94"/>
      <c r="J2868" s="96"/>
      <c r="K2868" s="103"/>
      <c r="L2868" s="953"/>
      <c r="M2868" s="933"/>
      <c r="N2868" s="94"/>
      <c r="O2868" s="96"/>
      <c r="P2868" s="93"/>
    </row>
    <row r="2869" spans="1:16" ht="17.25" thickBot="1">
      <c r="A2869" s="957"/>
      <c r="B2869" s="954"/>
      <c r="C2869" s="927"/>
      <c r="D2869" s="94"/>
      <c r="E2869" s="96"/>
      <c r="F2869" s="99"/>
      <c r="G2869" s="954"/>
      <c r="H2869" s="930"/>
      <c r="I2869" s="94"/>
      <c r="J2869" s="96"/>
      <c r="K2869" s="104"/>
      <c r="L2869" s="954"/>
      <c r="M2869" s="933"/>
      <c r="N2869" s="94"/>
      <c r="O2869" s="96"/>
      <c r="P2869" s="97"/>
    </row>
    <row r="2870" spans="1:16">
      <c r="A2870" s="957"/>
      <c r="B2870" s="952" t="s">
        <v>127</v>
      </c>
      <c r="C2870" s="927"/>
      <c r="D2870" s="94"/>
      <c r="E2870" s="96"/>
      <c r="F2870" s="103"/>
      <c r="G2870" s="952" t="s">
        <v>127</v>
      </c>
      <c r="H2870" s="930"/>
      <c r="I2870" s="94"/>
      <c r="J2870" s="96"/>
      <c r="K2870" s="104"/>
      <c r="L2870" s="952" t="s">
        <v>127</v>
      </c>
      <c r="M2870" s="933"/>
      <c r="N2870" s="94"/>
      <c r="O2870" s="114"/>
      <c r="P2870" s="97"/>
    </row>
    <row r="2871" spans="1:16" ht="17.25" thickBot="1">
      <c r="A2871" s="957"/>
      <c r="B2871" s="943"/>
      <c r="C2871" s="927"/>
      <c r="D2871" s="94"/>
      <c r="E2871" s="96"/>
      <c r="F2871" s="104"/>
      <c r="G2871" s="943"/>
      <c r="H2871" s="930"/>
      <c r="I2871" s="94"/>
      <c r="J2871" s="96"/>
      <c r="K2871" s="99"/>
      <c r="L2871" s="943"/>
      <c r="M2871" s="933"/>
      <c r="N2871" s="113"/>
      <c r="O2871" s="96"/>
      <c r="P2871" s="112"/>
    </row>
    <row r="2872" spans="1:16">
      <c r="A2872" s="957"/>
      <c r="B2872" s="953"/>
      <c r="C2872" s="927"/>
      <c r="D2872" s="94"/>
      <c r="E2872" s="96"/>
      <c r="F2872" s="104"/>
      <c r="G2872" s="953"/>
      <c r="H2872" s="930"/>
      <c r="I2872" s="94"/>
      <c r="J2872" s="96"/>
      <c r="K2872" s="104"/>
      <c r="L2872" s="953"/>
      <c r="M2872" s="933"/>
      <c r="N2872" s="113"/>
      <c r="O2872" s="114"/>
      <c r="P2872" s="97"/>
    </row>
    <row r="2873" spans="1:16" ht="17.25" thickBot="1">
      <c r="A2873" s="957"/>
      <c r="B2873" s="954"/>
      <c r="C2873" s="927"/>
      <c r="D2873" s="94"/>
      <c r="E2873" s="96"/>
      <c r="F2873" s="99"/>
      <c r="G2873" s="954"/>
      <c r="H2873" s="930"/>
      <c r="I2873" s="94"/>
      <c r="J2873" s="96"/>
      <c r="K2873" s="93"/>
      <c r="L2873" s="954"/>
      <c r="M2873" s="933"/>
      <c r="N2873" s="94"/>
      <c r="O2873" s="114"/>
      <c r="P2873" s="104"/>
    </row>
    <row r="2874" spans="1:16">
      <c r="A2874" s="957"/>
      <c r="B2874" s="952" t="s">
        <v>128</v>
      </c>
      <c r="C2874" s="927"/>
      <c r="D2874" s="94"/>
      <c r="E2874" s="96"/>
      <c r="F2874" s="104"/>
      <c r="G2874" s="952" t="s">
        <v>128</v>
      </c>
      <c r="H2874" s="930"/>
      <c r="I2874" s="94"/>
      <c r="J2874" s="96"/>
      <c r="K2874" s="97"/>
      <c r="L2874" s="952" t="s">
        <v>128</v>
      </c>
      <c r="M2874" s="933"/>
      <c r="N2874" s="94"/>
      <c r="O2874" s="96"/>
      <c r="P2874" s="97"/>
    </row>
    <row r="2875" spans="1:16" ht="17.25" thickBot="1">
      <c r="A2875" s="957"/>
      <c r="B2875" s="943"/>
      <c r="C2875" s="927"/>
      <c r="D2875" s="94"/>
      <c r="E2875" s="96"/>
      <c r="F2875" s="93"/>
      <c r="G2875" s="943"/>
      <c r="H2875" s="930"/>
      <c r="I2875" s="94"/>
      <c r="J2875" s="114"/>
      <c r="K2875" s="97"/>
      <c r="L2875" s="943"/>
      <c r="M2875" s="933"/>
      <c r="N2875" s="113"/>
      <c r="O2875" s="114"/>
      <c r="P2875" s="97"/>
    </row>
    <row r="2876" spans="1:16">
      <c r="A2876" s="957"/>
      <c r="B2876" s="953"/>
      <c r="C2876" s="927"/>
      <c r="D2876" s="94"/>
      <c r="E2876" s="96"/>
      <c r="F2876" s="97"/>
      <c r="G2876" s="953"/>
      <c r="H2876" s="930"/>
      <c r="I2876" s="94"/>
      <c r="J2876" s="96"/>
      <c r="K2876" s="97"/>
      <c r="L2876" s="953"/>
      <c r="M2876" s="933"/>
      <c r="N2876" s="113"/>
      <c r="O2876" s="114"/>
      <c r="P2876" s="97"/>
    </row>
    <row r="2877" spans="1:16" ht="17.25" thickBot="1">
      <c r="A2877" s="957"/>
      <c r="B2877" s="954"/>
      <c r="C2877" s="927"/>
      <c r="D2877" s="94"/>
      <c r="E2877" s="96"/>
      <c r="F2877" s="93"/>
      <c r="G2877" s="954"/>
      <c r="H2877" s="930"/>
      <c r="I2877" s="94"/>
      <c r="J2877" s="114"/>
      <c r="K2877" s="97"/>
      <c r="L2877" s="954"/>
      <c r="M2877" s="933"/>
      <c r="N2877" s="94"/>
      <c r="O2877" s="114"/>
      <c r="P2877" s="97"/>
    </row>
    <row r="2878" spans="1:16">
      <c r="A2878" s="957"/>
      <c r="B2878" s="942" t="s">
        <v>129</v>
      </c>
      <c r="C2878" s="927"/>
      <c r="D2878" s="94"/>
      <c r="E2878" s="96"/>
      <c r="F2878" s="93"/>
      <c r="G2878" s="942" t="s">
        <v>129</v>
      </c>
      <c r="H2878" s="930"/>
      <c r="I2878" s="94"/>
      <c r="J2878" s="114"/>
      <c r="K2878" s="97"/>
      <c r="L2878" s="942" t="s">
        <v>129</v>
      </c>
      <c r="M2878" s="933"/>
      <c r="N2878" s="113"/>
      <c r="O2878" s="114"/>
      <c r="P2878" s="97"/>
    </row>
    <row r="2879" spans="1:16" ht="17.25" thickBot="1">
      <c r="A2879" s="957"/>
      <c r="B2879" s="943"/>
      <c r="C2879" s="927"/>
      <c r="D2879" s="94"/>
      <c r="E2879" s="96"/>
      <c r="F2879" s="93"/>
      <c r="G2879" s="943"/>
      <c r="H2879" s="930"/>
      <c r="I2879" s="94"/>
      <c r="J2879" s="114"/>
      <c r="K2879" s="97"/>
      <c r="L2879" s="943"/>
      <c r="M2879" s="933"/>
      <c r="N2879" s="94"/>
      <c r="O2879" s="114"/>
      <c r="P2879" s="97"/>
    </row>
    <row r="2880" spans="1:16">
      <c r="A2880" s="957"/>
      <c r="B2880" s="106"/>
      <c r="C2880" s="927"/>
      <c r="D2880" s="94"/>
      <c r="E2880" s="96"/>
      <c r="F2880" s="97"/>
      <c r="G2880" s="106"/>
      <c r="H2880" s="930"/>
      <c r="I2880" s="94"/>
      <c r="J2880" s="96"/>
      <c r="K2880" s="112"/>
      <c r="L2880" s="106"/>
      <c r="M2880" s="933"/>
      <c r="N2880" s="113"/>
      <c r="O2880" s="96"/>
      <c r="P2880" s="112"/>
    </row>
    <row r="2881" spans="1:16">
      <c r="A2881" s="957"/>
      <c r="B2881" s="107"/>
      <c r="C2881" s="927"/>
      <c r="D2881" s="94"/>
      <c r="E2881" s="96"/>
      <c r="F2881" s="93"/>
      <c r="G2881" s="107"/>
      <c r="H2881" s="930"/>
      <c r="I2881" s="94"/>
      <c r="J2881" s="96"/>
      <c r="K2881" s="97"/>
      <c r="L2881" s="107"/>
      <c r="M2881" s="933"/>
      <c r="N2881" s="113"/>
      <c r="O2881" s="114"/>
      <c r="P2881" s="97"/>
    </row>
    <row r="2882" spans="1:16">
      <c r="A2882" s="957"/>
      <c r="B2882" s="109"/>
      <c r="C2882" s="927"/>
      <c r="D2882" s="94"/>
      <c r="E2882" s="96"/>
      <c r="F2882" s="93"/>
      <c r="G2882" s="109"/>
      <c r="H2882" s="930"/>
      <c r="I2882" s="113"/>
      <c r="J2882" s="114"/>
      <c r="K2882" s="97"/>
      <c r="L2882" s="109"/>
      <c r="M2882" s="933"/>
      <c r="N2882" s="113"/>
      <c r="O2882" s="114"/>
      <c r="P2882" s="104"/>
    </row>
    <row r="2883" spans="1:16">
      <c r="A2883" s="957"/>
      <c r="B2883" s="110"/>
      <c r="C2883" s="927"/>
      <c r="D2883" s="94"/>
      <c r="E2883" s="96"/>
      <c r="F2883" s="93"/>
      <c r="G2883" s="110"/>
      <c r="H2883" s="930"/>
      <c r="I2883" s="113"/>
      <c r="J2883" s="114"/>
      <c r="K2883" s="104"/>
      <c r="L2883" s="110"/>
      <c r="M2883" s="933"/>
      <c r="N2883" s="111"/>
      <c r="O2883" s="96"/>
      <c r="P2883" s="97"/>
    </row>
    <row r="2884" spans="1:16">
      <c r="A2884" s="957"/>
      <c r="B2884" s="109"/>
      <c r="C2884" s="927"/>
      <c r="D2884" s="111"/>
      <c r="E2884" s="96"/>
      <c r="F2884" s="97"/>
      <c r="G2884" s="109"/>
      <c r="H2884" s="930"/>
      <c r="I2884" s="111"/>
      <c r="J2884" s="96"/>
      <c r="K2884" s="112"/>
      <c r="L2884" s="109"/>
      <c r="M2884" s="933"/>
      <c r="N2884" s="94"/>
      <c r="O2884" s="96"/>
      <c r="P2884" s="112"/>
    </row>
    <row r="2885" spans="1:16">
      <c r="A2885" s="957"/>
      <c r="B2885" s="110"/>
      <c r="C2885" s="927"/>
      <c r="D2885" s="94"/>
      <c r="E2885" s="96"/>
      <c r="F2885" s="108"/>
      <c r="G2885" s="110"/>
      <c r="H2885" s="930"/>
      <c r="I2885" s="94"/>
      <c r="J2885" s="96"/>
      <c r="K2885" s="97"/>
      <c r="L2885" s="110"/>
      <c r="M2885" s="933"/>
      <c r="N2885" s="113"/>
      <c r="O2885" s="114"/>
      <c r="P2885" s="97"/>
    </row>
    <row r="2886" spans="1:16">
      <c r="A2886" s="957"/>
      <c r="B2886" s="109"/>
      <c r="C2886" s="927"/>
      <c r="D2886" s="94"/>
      <c r="E2886" s="96"/>
      <c r="F2886" s="97"/>
      <c r="G2886" s="109"/>
      <c r="H2886" s="930"/>
      <c r="I2886" s="113"/>
      <c r="J2886" s="114"/>
      <c r="K2886" s="97"/>
      <c r="L2886" s="109"/>
      <c r="M2886" s="933"/>
      <c r="N2886" s="113"/>
      <c r="O2886" s="114"/>
      <c r="P2886" s="97"/>
    </row>
    <row r="2887" spans="1:16" ht="17.25" thickBot="1">
      <c r="A2887" s="957"/>
      <c r="B2887" s="110"/>
      <c r="C2887" s="940"/>
      <c r="D2887" s="115"/>
      <c r="E2887" s="116"/>
      <c r="F2887" s="117"/>
      <c r="G2887" s="110"/>
      <c r="H2887" s="930"/>
      <c r="I2887" s="115"/>
      <c r="J2887" s="116"/>
      <c r="K2887" s="117"/>
      <c r="L2887" s="110"/>
      <c r="M2887" s="933"/>
      <c r="N2887" s="115"/>
      <c r="O2887" s="116"/>
      <c r="P2887" s="117"/>
    </row>
    <row r="2888" spans="1:16">
      <c r="A2888" s="944" t="str">
        <f>TEXT(A2842,"AAAA")</f>
        <v>星期日</v>
      </c>
      <c r="B2888" s="109"/>
      <c r="C2888" s="926" t="s">
        <v>665</v>
      </c>
      <c r="D2888" s="118"/>
      <c r="E2888" s="119"/>
      <c r="F2888" s="97"/>
      <c r="G2888" s="109"/>
      <c r="H2888" s="929" t="s">
        <v>130</v>
      </c>
      <c r="I2888" s="118"/>
      <c r="J2888" s="119"/>
      <c r="K2888" s="97"/>
      <c r="L2888" s="109"/>
      <c r="M2888" s="932" t="s">
        <v>130</v>
      </c>
      <c r="N2888" s="118"/>
      <c r="O2888" s="119"/>
      <c r="P2888" s="97"/>
    </row>
    <row r="2889" spans="1:16">
      <c r="A2889" s="944"/>
      <c r="B2889" s="110"/>
      <c r="C2889" s="927"/>
      <c r="D2889" s="120"/>
      <c r="E2889" s="96"/>
      <c r="F2889" s="97"/>
      <c r="G2889" s="110"/>
      <c r="H2889" s="930"/>
      <c r="I2889" s="94"/>
      <c r="J2889" s="96"/>
      <c r="K2889" s="97"/>
      <c r="L2889" s="110"/>
      <c r="M2889" s="933"/>
      <c r="N2889" s="94"/>
      <c r="O2889" s="96"/>
      <c r="P2889" s="97"/>
    </row>
    <row r="2890" spans="1:16">
      <c r="A2890" s="944"/>
      <c r="B2890" s="109"/>
      <c r="C2890" s="927"/>
      <c r="D2890" s="120"/>
      <c r="E2890" s="96"/>
      <c r="F2890" s="97"/>
      <c r="G2890" s="109"/>
      <c r="H2890" s="930"/>
      <c r="I2890" s="94"/>
      <c r="J2890" s="96"/>
      <c r="K2890" s="97"/>
      <c r="L2890" s="109"/>
      <c r="M2890" s="933"/>
      <c r="N2890" s="94"/>
      <c r="O2890" s="96"/>
      <c r="P2890" s="97"/>
    </row>
    <row r="2891" spans="1:16">
      <c r="A2891" s="944"/>
      <c r="B2891" s="110"/>
      <c r="C2891" s="927"/>
      <c r="D2891" s="120"/>
      <c r="E2891" s="96"/>
      <c r="F2891" s="97"/>
      <c r="G2891" s="110"/>
      <c r="H2891" s="930"/>
      <c r="I2891" s="94"/>
      <c r="J2891" s="96"/>
      <c r="K2891" s="97"/>
      <c r="L2891" s="110"/>
      <c r="M2891" s="933"/>
      <c r="N2891" s="94"/>
      <c r="O2891" s="96"/>
      <c r="P2891" s="97"/>
    </row>
    <row r="2892" spans="1:16">
      <c r="A2892" s="944"/>
      <c r="B2892" s="109"/>
      <c r="C2892" s="927"/>
      <c r="D2892" s="120"/>
      <c r="E2892" s="96"/>
      <c r="F2892" s="97"/>
      <c r="G2892" s="109"/>
      <c r="H2892" s="930"/>
      <c r="I2892" s="94"/>
      <c r="J2892" s="96"/>
      <c r="K2892" s="97"/>
      <c r="L2892" s="109"/>
      <c r="M2892" s="933"/>
      <c r="N2892" s="94"/>
      <c r="O2892" s="96"/>
      <c r="P2892" s="97"/>
    </row>
    <row r="2893" spans="1:16">
      <c r="A2893" s="944"/>
      <c r="B2893" s="110"/>
      <c r="C2893" s="927"/>
      <c r="D2893" s="120"/>
      <c r="E2893" s="96"/>
      <c r="F2893" s="97"/>
      <c r="G2893" s="110"/>
      <c r="H2893" s="930"/>
      <c r="I2893" s="94"/>
      <c r="J2893" s="96"/>
      <c r="K2893" s="97"/>
      <c r="L2893" s="110"/>
      <c r="M2893" s="933"/>
      <c r="N2893" s="94"/>
      <c r="O2893" s="96"/>
      <c r="P2893" s="97"/>
    </row>
    <row r="2894" spans="1:16">
      <c r="A2894" s="944"/>
      <c r="B2894" s="109"/>
      <c r="C2894" s="927"/>
      <c r="D2894" s="120"/>
      <c r="E2894" s="96"/>
      <c r="F2894" s="97"/>
      <c r="G2894" s="109"/>
      <c r="H2894" s="930"/>
      <c r="I2894" s="94"/>
      <c r="J2894" s="96"/>
      <c r="K2894" s="97"/>
      <c r="L2894" s="109"/>
      <c r="M2894" s="933"/>
      <c r="N2894" s="94"/>
      <c r="O2894" s="96"/>
      <c r="P2894" s="97"/>
    </row>
    <row r="2895" spans="1:16">
      <c r="A2895" s="944"/>
      <c r="B2895" s="110"/>
      <c r="C2895" s="927"/>
      <c r="D2895" s="94"/>
      <c r="E2895" s="96"/>
      <c r="F2895" s="97"/>
      <c r="G2895" s="110"/>
      <c r="H2895" s="930"/>
      <c r="I2895" s="94"/>
      <c r="J2895" s="96"/>
      <c r="K2895" s="97"/>
      <c r="L2895" s="110"/>
      <c r="M2895" s="933"/>
      <c r="N2895" s="94"/>
      <c r="O2895" s="96"/>
      <c r="P2895" s="97"/>
    </row>
    <row r="2896" spans="1:16">
      <c r="A2896" s="944"/>
      <c r="B2896" s="107"/>
      <c r="C2896" s="927"/>
      <c r="D2896" s="113"/>
      <c r="E2896" s="114"/>
      <c r="F2896" s="104"/>
      <c r="G2896" s="107"/>
      <c r="H2896" s="930"/>
      <c r="I2896" s="113"/>
      <c r="J2896" s="114"/>
      <c r="K2896" s="97"/>
      <c r="L2896" s="107"/>
      <c r="M2896" s="933"/>
      <c r="N2896" s="113"/>
      <c r="O2896" s="114"/>
      <c r="P2896" s="97"/>
    </row>
    <row r="2897" spans="1:16" ht="17.25" thickBot="1">
      <c r="A2897" s="944"/>
      <c r="B2897" s="107"/>
      <c r="C2897" s="940"/>
      <c r="D2897" s="122" t="s">
        <v>132</v>
      </c>
      <c r="E2897" s="123" t="s">
        <v>133</v>
      </c>
      <c r="F2897" s="124"/>
      <c r="G2897" s="107"/>
      <c r="H2897" s="941"/>
      <c r="I2897" s="122" t="s">
        <v>132</v>
      </c>
      <c r="J2897" s="123" t="s">
        <v>133</v>
      </c>
      <c r="K2897" s="97"/>
      <c r="L2897" s="107"/>
      <c r="M2897" s="939"/>
      <c r="N2897" s="122" t="s">
        <v>132</v>
      </c>
      <c r="O2897" s="123" t="s">
        <v>133</v>
      </c>
      <c r="P2897" s="97"/>
    </row>
    <row r="2898" spans="1:16">
      <c r="A2898" s="105"/>
      <c r="B2898" s="109"/>
      <c r="C2898" s="926" t="s">
        <v>666</v>
      </c>
      <c r="D2898" s="118"/>
      <c r="E2898" s="119"/>
      <c r="F2898" s="125"/>
      <c r="G2898" s="109"/>
      <c r="H2898" s="929" t="s">
        <v>134</v>
      </c>
      <c r="I2898" s="118"/>
      <c r="J2898" s="119"/>
      <c r="K2898" s="125"/>
      <c r="L2898" s="109"/>
      <c r="M2898" s="932" t="s">
        <v>134</v>
      </c>
      <c r="N2898" s="118"/>
      <c r="O2898" s="119"/>
      <c r="P2898" s="125"/>
    </row>
    <row r="2899" spans="1:16">
      <c r="A2899" s="105"/>
      <c r="B2899" s="110"/>
      <c r="C2899" s="927"/>
      <c r="D2899" s="94"/>
      <c r="E2899" s="96"/>
      <c r="F2899" s="97"/>
      <c r="G2899" s="110"/>
      <c r="H2899" s="930"/>
      <c r="I2899" s="94"/>
      <c r="J2899" s="96"/>
      <c r="K2899" s="97"/>
      <c r="L2899" s="110"/>
      <c r="M2899" s="933"/>
      <c r="N2899" s="94"/>
      <c r="O2899" s="96"/>
      <c r="P2899" s="97"/>
    </row>
    <row r="2900" spans="1:16">
      <c r="A2900" s="105"/>
      <c r="B2900" s="126"/>
      <c r="C2900" s="927"/>
      <c r="D2900" s="94"/>
      <c r="E2900" s="96"/>
      <c r="F2900" s="97"/>
      <c r="G2900" s="126"/>
      <c r="H2900" s="930"/>
      <c r="I2900" s="94"/>
      <c r="J2900" s="96"/>
      <c r="K2900" s="97"/>
      <c r="L2900" s="126"/>
      <c r="M2900" s="933"/>
      <c r="N2900" s="94"/>
      <c r="O2900" s="96"/>
      <c r="P2900" s="128"/>
    </row>
    <row r="2901" spans="1:16">
      <c r="A2901" s="105"/>
      <c r="B2901" s="107"/>
      <c r="C2901" s="927"/>
      <c r="D2901" s="94"/>
      <c r="E2901" s="96"/>
      <c r="F2901" s="97"/>
      <c r="G2901" s="107"/>
      <c r="H2901" s="930"/>
      <c r="I2901" s="94"/>
      <c r="J2901" s="96"/>
      <c r="K2901" s="97"/>
      <c r="L2901" s="107"/>
      <c r="M2901" s="933"/>
      <c r="N2901" s="94"/>
      <c r="O2901" s="96"/>
      <c r="P2901" s="216"/>
    </row>
    <row r="2902" spans="1:16">
      <c r="A2902" s="105"/>
      <c r="B2902" s="109"/>
      <c r="C2902" s="927"/>
      <c r="D2902" s="94"/>
      <c r="E2902" s="96"/>
      <c r="F2902" s="97"/>
      <c r="G2902" s="109"/>
      <c r="H2902" s="930"/>
      <c r="I2902" s="94"/>
      <c r="J2902" s="96"/>
      <c r="K2902" s="97"/>
      <c r="L2902" s="109"/>
      <c r="M2902" s="933"/>
      <c r="N2902" s="94"/>
      <c r="O2902" s="96"/>
      <c r="P2902" s="97"/>
    </row>
    <row r="2903" spans="1:16">
      <c r="A2903" s="105"/>
      <c r="B2903" s="110"/>
      <c r="C2903" s="927"/>
      <c r="D2903" s="94"/>
      <c r="E2903" s="96"/>
      <c r="F2903" s="127"/>
      <c r="G2903" s="110"/>
      <c r="H2903" s="930"/>
      <c r="I2903" s="94"/>
      <c r="J2903" s="96"/>
      <c r="K2903" s="127"/>
      <c r="L2903" s="110"/>
      <c r="M2903" s="933"/>
      <c r="N2903" s="94"/>
      <c r="O2903" s="96"/>
      <c r="P2903" s="127"/>
    </row>
    <row r="2904" spans="1:16">
      <c r="A2904" s="105"/>
      <c r="B2904" s="109"/>
      <c r="C2904" s="927"/>
      <c r="D2904" s="94"/>
      <c r="E2904" s="96"/>
      <c r="F2904" s="128"/>
      <c r="G2904" s="109"/>
      <c r="H2904" s="930"/>
      <c r="I2904" s="94"/>
      <c r="J2904" s="96"/>
      <c r="K2904" s="128"/>
      <c r="L2904" s="109"/>
      <c r="M2904" s="933"/>
      <c r="N2904" s="94"/>
      <c r="O2904" s="96"/>
      <c r="P2904" s="128"/>
    </row>
    <row r="2905" spans="1:16">
      <c r="A2905" s="105"/>
      <c r="B2905" s="110"/>
      <c r="C2905" s="927"/>
      <c r="D2905" s="217"/>
      <c r="E2905" s="114"/>
      <c r="F2905" s="216"/>
      <c r="G2905" s="110"/>
      <c r="H2905" s="930"/>
      <c r="I2905" s="113"/>
      <c r="J2905" s="114"/>
      <c r="K2905" s="216"/>
      <c r="L2905" s="110"/>
      <c r="M2905" s="933"/>
      <c r="N2905" s="113"/>
      <c r="O2905" s="114"/>
      <c r="P2905" s="216"/>
    </row>
    <row r="2906" spans="1:16">
      <c r="A2906" s="105"/>
      <c r="B2906" s="109"/>
      <c r="C2906" s="927"/>
      <c r="D2906" s="217"/>
      <c r="E2906" s="114"/>
      <c r="F2906" s="216"/>
      <c r="G2906" s="109"/>
      <c r="H2906" s="930"/>
      <c r="I2906" s="113"/>
      <c r="J2906" s="114"/>
      <c r="K2906" s="216"/>
      <c r="L2906" s="109"/>
      <c r="M2906" s="933"/>
      <c r="N2906" s="113"/>
      <c r="O2906" s="114"/>
      <c r="P2906" s="216"/>
    </row>
    <row r="2907" spans="1:16" ht="17.25" thickBot="1">
      <c r="A2907" s="105"/>
      <c r="B2907" s="110"/>
      <c r="C2907" s="940"/>
      <c r="D2907" s="129"/>
      <c r="E2907" s="130"/>
      <c r="F2907" s="104"/>
      <c r="G2907" s="110"/>
      <c r="H2907" s="941"/>
      <c r="I2907" s="113"/>
      <c r="J2907" s="130"/>
      <c r="K2907" s="104"/>
      <c r="L2907" s="110"/>
      <c r="M2907" s="939"/>
      <c r="N2907" s="113"/>
      <c r="O2907" s="131"/>
      <c r="P2907" s="127"/>
    </row>
    <row r="2908" spans="1:16">
      <c r="A2908" s="132"/>
      <c r="B2908" s="109"/>
      <c r="C2908" s="926" t="s">
        <v>667</v>
      </c>
      <c r="D2908" s="118" t="s">
        <v>136</v>
      </c>
      <c r="E2908" s="133" t="s">
        <v>137</v>
      </c>
      <c r="F2908" s="125"/>
      <c r="G2908" s="109"/>
      <c r="H2908" s="929" t="s">
        <v>135</v>
      </c>
      <c r="I2908" s="118" t="s">
        <v>136</v>
      </c>
      <c r="J2908" s="133" t="s">
        <v>137</v>
      </c>
      <c r="K2908" s="125"/>
      <c r="L2908" s="109"/>
      <c r="M2908" s="932" t="s">
        <v>135</v>
      </c>
      <c r="N2908" s="118" t="s">
        <v>136</v>
      </c>
      <c r="O2908" s="133" t="s">
        <v>137</v>
      </c>
      <c r="P2908" s="125"/>
    </row>
    <row r="2909" spans="1:16">
      <c r="A2909" s="132"/>
      <c r="B2909" s="110"/>
      <c r="C2909" s="927"/>
      <c r="D2909" s="94" t="s">
        <v>141</v>
      </c>
      <c r="E2909" s="96" t="s">
        <v>142</v>
      </c>
      <c r="F2909" s="134"/>
      <c r="G2909" s="110"/>
      <c r="H2909" s="930"/>
      <c r="I2909" s="94" t="s">
        <v>141</v>
      </c>
      <c r="J2909" s="96" t="s">
        <v>142</v>
      </c>
      <c r="K2909" s="134"/>
      <c r="L2909" s="110"/>
      <c r="M2909" s="933"/>
      <c r="N2909" s="94" t="s">
        <v>141</v>
      </c>
      <c r="O2909" s="96" t="s">
        <v>142</v>
      </c>
      <c r="P2909" s="134"/>
    </row>
    <row r="2910" spans="1:16">
      <c r="A2910" s="132"/>
      <c r="B2910" s="135"/>
      <c r="C2910" s="927"/>
      <c r="D2910" s="94" t="s">
        <v>145</v>
      </c>
      <c r="E2910" s="96" t="s">
        <v>146</v>
      </c>
      <c r="F2910" s="97"/>
      <c r="G2910" s="135"/>
      <c r="H2910" s="930"/>
      <c r="I2910" s="94" t="s">
        <v>145</v>
      </c>
      <c r="J2910" s="96" t="s">
        <v>146</v>
      </c>
      <c r="K2910" s="97"/>
      <c r="L2910" s="135"/>
      <c r="M2910" s="933"/>
      <c r="N2910" s="94" t="s">
        <v>145</v>
      </c>
      <c r="O2910" s="96" t="s">
        <v>146</v>
      </c>
      <c r="P2910" s="97"/>
    </row>
    <row r="2911" spans="1:16">
      <c r="A2911" s="132"/>
      <c r="B2911" s="110"/>
      <c r="C2911" s="927"/>
      <c r="D2911" s="94" t="s">
        <v>147</v>
      </c>
      <c r="E2911" s="96" t="s">
        <v>148</v>
      </c>
      <c r="F2911" s="104"/>
      <c r="G2911" s="110"/>
      <c r="H2911" s="930"/>
      <c r="I2911" s="94" t="s">
        <v>147</v>
      </c>
      <c r="J2911" s="96" t="s">
        <v>148</v>
      </c>
      <c r="K2911" s="104"/>
      <c r="L2911" s="110"/>
      <c r="M2911" s="933"/>
      <c r="N2911" s="94" t="s">
        <v>147</v>
      </c>
      <c r="O2911" s="96" t="s">
        <v>148</v>
      </c>
      <c r="P2911" s="104"/>
    </row>
    <row r="2912" spans="1:16">
      <c r="A2912" s="132"/>
      <c r="B2912" s="135"/>
      <c r="C2912" s="927"/>
      <c r="D2912" s="94"/>
      <c r="E2912" s="114"/>
      <c r="F2912" s="136"/>
      <c r="G2912" s="135"/>
      <c r="H2912" s="930"/>
      <c r="I2912" s="94"/>
      <c r="J2912" s="114"/>
      <c r="K2912" s="136"/>
      <c r="L2912" s="135"/>
      <c r="M2912" s="933"/>
      <c r="N2912" s="94"/>
      <c r="O2912" s="114"/>
      <c r="P2912" s="136"/>
    </row>
    <row r="2913" spans="1:16">
      <c r="A2913" s="132"/>
      <c r="B2913" s="110"/>
      <c r="C2913" s="927"/>
      <c r="D2913" s="94"/>
      <c r="E2913" s="96"/>
      <c r="F2913" s="97"/>
      <c r="G2913" s="110"/>
      <c r="H2913" s="930"/>
      <c r="I2913" s="94"/>
      <c r="J2913" s="96"/>
      <c r="K2913" s="97"/>
      <c r="L2913" s="110"/>
      <c r="M2913" s="933"/>
      <c r="N2913" s="94"/>
      <c r="O2913" s="96"/>
      <c r="P2913" s="97"/>
    </row>
    <row r="2914" spans="1:16">
      <c r="A2914" s="132"/>
      <c r="B2914" s="135"/>
      <c r="C2914" s="927"/>
      <c r="D2914" s="94"/>
      <c r="E2914" s="114"/>
      <c r="F2914" s="136"/>
      <c r="G2914" s="135"/>
      <c r="H2914" s="930"/>
      <c r="I2914" s="94"/>
      <c r="J2914" s="114"/>
      <c r="K2914" s="136"/>
      <c r="L2914" s="135"/>
      <c r="M2914" s="933"/>
      <c r="N2914" s="94"/>
      <c r="O2914" s="114"/>
      <c r="P2914" s="136"/>
    </row>
    <row r="2915" spans="1:16">
      <c r="A2915" s="132"/>
      <c r="B2915" s="110"/>
      <c r="C2915" s="927"/>
      <c r="D2915" s="94"/>
      <c r="E2915" s="96"/>
      <c r="F2915" s="97"/>
      <c r="G2915" s="110"/>
      <c r="H2915" s="930"/>
      <c r="I2915" s="94"/>
      <c r="J2915" s="96"/>
      <c r="K2915" s="97"/>
      <c r="L2915" s="110"/>
      <c r="M2915" s="933"/>
      <c r="N2915" s="94"/>
      <c r="O2915" s="96"/>
      <c r="P2915" s="97"/>
    </row>
    <row r="2916" spans="1:16">
      <c r="A2916" s="132"/>
      <c r="B2916" s="135"/>
      <c r="C2916" s="927"/>
      <c r="D2916" s="94"/>
      <c r="E2916" s="96"/>
      <c r="F2916" s="97"/>
      <c r="G2916" s="135"/>
      <c r="H2916" s="930"/>
      <c r="I2916" s="94"/>
      <c r="J2916" s="96"/>
      <c r="K2916" s="97"/>
      <c r="L2916" s="135"/>
      <c r="M2916" s="933"/>
      <c r="N2916" s="94"/>
      <c r="O2916" s="96"/>
      <c r="P2916" s="97"/>
    </row>
    <row r="2917" spans="1:16" ht="17.25" thickBot="1">
      <c r="A2917" s="132"/>
      <c r="B2917" s="110"/>
      <c r="C2917" s="940"/>
      <c r="D2917" s="115"/>
      <c r="E2917" s="116"/>
      <c r="F2917" s="117"/>
      <c r="G2917" s="110"/>
      <c r="H2917" s="941"/>
      <c r="I2917" s="115"/>
      <c r="J2917" s="130"/>
      <c r="K2917" s="104"/>
      <c r="L2917" s="110"/>
      <c r="M2917" s="939"/>
      <c r="N2917" s="115"/>
      <c r="O2917" s="130"/>
      <c r="P2917" s="104"/>
    </row>
    <row r="2918" spans="1:16">
      <c r="A2918" s="132"/>
      <c r="B2918" s="135"/>
      <c r="C2918" s="926" t="s">
        <v>668</v>
      </c>
      <c r="D2918" s="137" t="s">
        <v>150</v>
      </c>
      <c r="E2918" s="138"/>
      <c r="F2918" s="139" t="s">
        <v>151</v>
      </c>
      <c r="G2918" s="135"/>
      <c r="H2918" s="929" t="s">
        <v>149</v>
      </c>
      <c r="I2918" s="137" t="s">
        <v>150</v>
      </c>
      <c r="J2918" s="138"/>
      <c r="K2918" s="139" t="s">
        <v>151</v>
      </c>
      <c r="L2918" s="135"/>
      <c r="M2918" s="932" t="s">
        <v>149</v>
      </c>
      <c r="N2918" s="137" t="s">
        <v>150</v>
      </c>
      <c r="O2918" s="138"/>
      <c r="P2918" s="139" t="s">
        <v>151</v>
      </c>
    </row>
    <row r="2919" spans="1:16">
      <c r="A2919" s="132"/>
      <c r="B2919" s="110"/>
      <c r="C2919" s="927"/>
      <c r="D2919" s="120"/>
      <c r="E2919" s="121"/>
      <c r="F2919" s="140"/>
      <c r="G2919" s="110"/>
      <c r="H2919" s="930"/>
      <c r="I2919" s="94"/>
      <c r="J2919" s="96"/>
      <c r="K2919" s="97"/>
      <c r="L2919" s="110"/>
      <c r="M2919" s="933"/>
      <c r="N2919" s="94"/>
      <c r="O2919" s="96"/>
      <c r="P2919" s="97"/>
    </row>
    <row r="2920" spans="1:16">
      <c r="A2920" s="132"/>
      <c r="B2920" s="135"/>
      <c r="C2920" s="927"/>
      <c r="D2920" s="94"/>
      <c r="E2920" s="96"/>
      <c r="F2920" s="97"/>
      <c r="G2920" s="135"/>
      <c r="H2920" s="930"/>
      <c r="I2920" s="94"/>
      <c r="J2920" s="96"/>
      <c r="K2920" s="97"/>
      <c r="L2920" s="135"/>
      <c r="M2920" s="933"/>
      <c r="N2920" s="94"/>
      <c r="O2920" s="96"/>
      <c r="P2920" s="97"/>
    </row>
    <row r="2921" spans="1:16">
      <c r="A2921" s="132"/>
      <c r="B2921" s="110"/>
      <c r="C2921" s="927"/>
      <c r="D2921" s="113"/>
      <c r="E2921" s="114"/>
      <c r="F2921" s="104"/>
      <c r="G2921" s="110"/>
      <c r="H2921" s="930"/>
      <c r="I2921" s="113"/>
      <c r="J2921" s="114"/>
      <c r="K2921" s="104"/>
      <c r="L2921" s="110"/>
      <c r="M2921" s="933"/>
      <c r="N2921" s="113"/>
      <c r="O2921" s="114"/>
      <c r="P2921" s="104"/>
    </row>
    <row r="2922" spans="1:16">
      <c r="A2922" s="935"/>
      <c r="B2922" s="135"/>
      <c r="C2922" s="927"/>
      <c r="D2922" s="94"/>
      <c r="E2922" s="96"/>
      <c r="F2922" s="97"/>
      <c r="G2922" s="135"/>
      <c r="H2922" s="930"/>
      <c r="I2922" s="94"/>
      <c r="J2922" s="96"/>
      <c r="K2922" s="97"/>
      <c r="L2922" s="135"/>
      <c r="M2922" s="933"/>
      <c r="N2922" s="94"/>
      <c r="O2922" s="96"/>
      <c r="P2922" s="97"/>
    </row>
    <row r="2923" spans="1:16">
      <c r="A2923" s="935"/>
      <c r="B2923" s="110"/>
      <c r="C2923" s="927"/>
      <c r="D2923" s="94"/>
      <c r="E2923" s="96"/>
      <c r="F2923" s="97"/>
      <c r="G2923" s="110"/>
      <c r="H2923" s="930"/>
      <c r="I2923" s="94"/>
      <c r="J2923" s="96"/>
      <c r="K2923" s="97"/>
      <c r="L2923" s="110"/>
      <c r="M2923" s="933"/>
      <c r="N2923" s="94"/>
      <c r="O2923" s="96"/>
      <c r="P2923" s="97"/>
    </row>
    <row r="2924" spans="1:16">
      <c r="A2924" s="935"/>
      <c r="B2924" s="135"/>
      <c r="C2924" s="927"/>
      <c r="D2924" s="113"/>
      <c r="E2924" s="114"/>
      <c r="F2924" s="104"/>
      <c r="G2924" s="135"/>
      <c r="H2924" s="930"/>
      <c r="I2924" s="113"/>
      <c r="J2924" s="114"/>
      <c r="K2924" s="104"/>
      <c r="L2924" s="135"/>
      <c r="M2924" s="933"/>
      <c r="N2924" s="113"/>
      <c r="O2924" s="114"/>
      <c r="P2924" s="104"/>
    </row>
    <row r="2925" spans="1:16" ht="17.25" thickBot="1">
      <c r="A2925" s="936"/>
      <c r="B2925" s="141"/>
      <c r="C2925" s="928"/>
      <c r="D2925" s="142"/>
      <c r="E2925" s="143"/>
      <c r="F2925" s="144"/>
      <c r="G2925" s="141"/>
      <c r="H2925" s="931"/>
      <c r="I2925" s="142"/>
      <c r="J2925" s="143"/>
      <c r="K2925" s="144"/>
      <c r="L2925" s="141"/>
      <c r="M2925" s="934"/>
      <c r="N2925" s="142"/>
      <c r="O2925" s="143"/>
      <c r="P2925" s="144"/>
    </row>
    <row r="2926" spans="1:16" s="146" customFormat="1" ht="27" customHeight="1" thickTop="1" thickBot="1">
      <c r="A2926" s="145"/>
      <c r="B2926" s="937" t="s">
        <v>152</v>
      </c>
      <c r="C2926" s="937"/>
      <c r="D2926" s="937"/>
      <c r="E2926" s="937"/>
      <c r="F2926" s="937"/>
      <c r="G2926" s="938" t="s">
        <v>153</v>
      </c>
      <c r="H2926" s="938"/>
      <c r="I2926" s="938"/>
      <c r="J2926" s="938"/>
      <c r="K2926" s="938"/>
      <c r="L2926" s="938"/>
      <c r="M2926" s="938"/>
      <c r="N2926" s="919" t="s">
        <v>154</v>
      </c>
      <c r="O2926" s="919"/>
      <c r="P2926" s="919"/>
    </row>
    <row r="2927" spans="1:16" s="159" customFormat="1" ht="21.75" customHeight="1" thickTop="1" thickBot="1">
      <c r="A2927" s="147" t="s">
        <v>0</v>
      </c>
      <c r="B2927" s="148"/>
      <c r="C2927" s="149" t="s">
        <v>155</v>
      </c>
      <c r="D2927" s="150" t="s">
        <v>156</v>
      </c>
      <c r="E2927" s="151" t="s">
        <v>157</v>
      </c>
      <c r="F2927" s="152" t="s">
        <v>158</v>
      </c>
      <c r="G2927" s="153" t="s">
        <v>159</v>
      </c>
      <c r="H2927" s="154" t="s">
        <v>150</v>
      </c>
      <c r="I2927" s="155" t="s">
        <v>156</v>
      </c>
      <c r="J2927" s="155" t="s">
        <v>157</v>
      </c>
      <c r="K2927" s="155" t="s">
        <v>158</v>
      </c>
      <c r="L2927" s="154" t="s">
        <v>160</v>
      </c>
      <c r="M2927" s="156" t="s">
        <v>161</v>
      </c>
      <c r="N2927" s="157" t="s">
        <v>155</v>
      </c>
      <c r="O2927" s="151" t="s">
        <v>157</v>
      </c>
      <c r="P2927" s="158" t="s">
        <v>158</v>
      </c>
    </row>
    <row r="2928" spans="1:16" s="172" customFormat="1" ht="17.25" thickTop="1">
      <c r="A2928" s="920">
        <f>A2842</f>
        <v>46201</v>
      </c>
      <c r="B2928" s="923" t="s">
        <v>669</v>
      </c>
      <c r="C2928" s="160"/>
      <c r="D2928" s="161"/>
      <c r="E2928" s="162"/>
      <c r="F2928" s="163"/>
      <c r="G2928" s="164"/>
      <c r="H2928" s="165"/>
      <c r="I2928" s="166"/>
      <c r="J2928" s="166"/>
      <c r="K2928" s="167"/>
      <c r="L2928" s="168"/>
      <c r="M2928" s="169"/>
      <c r="N2928" s="170"/>
      <c r="O2928" s="166"/>
      <c r="P2928" s="171"/>
    </row>
    <row r="2929" spans="1:16" s="172" customFormat="1">
      <c r="A2929" s="921"/>
      <c r="B2929" s="924"/>
      <c r="C2929" s="173"/>
      <c r="D2929" s="174"/>
      <c r="E2929" s="175"/>
      <c r="F2929" s="176"/>
      <c r="G2929" s="173"/>
      <c r="H2929" s="177"/>
      <c r="I2929" s="175"/>
      <c r="J2929" s="175"/>
      <c r="K2929" s="178"/>
      <c r="L2929" s="179"/>
      <c r="M2929" s="180"/>
      <c r="N2929" s="181"/>
      <c r="O2929" s="175"/>
      <c r="P2929" s="182"/>
    </row>
    <row r="2930" spans="1:16" s="172" customFormat="1">
      <c r="A2930" s="921"/>
      <c r="B2930" s="924"/>
      <c r="C2930" s="173"/>
      <c r="D2930" s="174"/>
      <c r="E2930" s="175"/>
      <c r="F2930" s="176"/>
      <c r="G2930" s="173"/>
      <c r="H2930" s="183"/>
      <c r="I2930" s="175"/>
      <c r="J2930" s="175"/>
      <c r="K2930" s="178"/>
      <c r="L2930" s="184"/>
      <c r="M2930" s="180"/>
      <c r="N2930" s="181"/>
      <c r="O2930" s="175"/>
      <c r="P2930" s="182"/>
    </row>
    <row r="2931" spans="1:16" s="172" customFormat="1">
      <c r="A2931" s="921"/>
      <c r="B2931" s="924"/>
      <c r="C2931" s="173"/>
      <c r="D2931" s="218"/>
      <c r="E2931" s="175"/>
      <c r="F2931" s="176"/>
      <c r="G2931" s="173"/>
      <c r="H2931" s="183"/>
      <c r="I2931" s="175"/>
      <c r="J2931" s="175"/>
      <c r="K2931" s="187"/>
      <c r="L2931" s="184"/>
      <c r="M2931" s="180"/>
      <c r="N2931" s="181"/>
      <c r="O2931" s="175"/>
      <c r="P2931" s="182"/>
    </row>
    <row r="2932" spans="1:16" s="172" customFormat="1">
      <c r="A2932" s="921"/>
      <c r="B2932" s="924"/>
      <c r="C2932" s="173"/>
      <c r="D2932" s="185"/>
      <c r="E2932" s="175"/>
      <c r="F2932" s="182"/>
      <c r="G2932" s="173"/>
      <c r="H2932" s="186"/>
      <c r="I2932" s="175"/>
      <c r="J2932" s="175"/>
      <c r="K2932" s="187"/>
      <c r="L2932" s="184"/>
      <c r="M2932" s="180"/>
      <c r="N2932" s="181"/>
      <c r="O2932" s="175"/>
      <c r="P2932" s="182"/>
    </row>
    <row r="2933" spans="1:16" s="172" customFormat="1">
      <c r="A2933" s="921"/>
      <c r="B2933" s="924"/>
      <c r="C2933" s="173"/>
      <c r="D2933" s="174"/>
      <c r="E2933" s="175"/>
      <c r="F2933" s="188"/>
      <c r="G2933" s="198"/>
      <c r="H2933" s="183"/>
      <c r="I2933" s="191"/>
      <c r="J2933" s="175"/>
      <c r="K2933" s="178"/>
      <c r="L2933" s="189"/>
      <c r="M2933" s="190"/>
      <c r="N2933" s="181"/>
      <c r="O2933" s="175"/>
      <c r="P2933" s="182"/>
    </row>
    <row r="2934" spans="1:16" s="172" customFormat="1">
      <c r="A2934" s="921"/>
      <c r="B2934" s="924"/>
      <c r="C2934" s="173"/>
      <c r="D2934" s="174"/>
      <c r="E2934" s="175"/>
      <c r="F2934" s="182"/>
      <c r="G2934" s="173"/>
      <c r="H2934" s="183"/>
      <c r="I2934" s="191"/>
      <c r="J2934" s="175"/>
      <c r="K2934" s="178"/>
      <c r="L2934" s="184"/>
      <c r="M2934" s="180"/>
      <c r="N2934" s="181"/>
      <c r="O2934" s="175"/>
      <c r="P2934" s="182"/>
    </row>
    <row r="2935" spans="1:16" s="172" customFormat="1">
      <c r="A2935" s="921"/>
      <c r="B2935" s="924"/>
      <c r="C2935" s="173"/>
      <c r="D2935" s="174"/>
      <c r="E2935" s="175"/>
      <c r="F2935" s="182"/>
      <c r="G2935" s="219"/>
      <c r="H2935" s="183"/>
      <c r="I2935" s="175"/>
      <c r="J2935" s="175"/>
      <c r="K2935" s="178"/>
      <c r="L2935" s="184"/>
      <c r="M2935" s="180"/>
      <c r="N2935" s="181"/>
      <c r="O2935" s="175"/>
      <c r="P2935" s="182"/>
    </row>
    <row r="2936" spans="1:16" s="172" customFormat="1">
      <c r="A2936" s="921"/>
      <c r="B2936" s="924"/>
      <c r="C2936" s="173"/>
      <c r="D2936" s="174"/>
      <c r="E2936" s="175"/>
      <c r="F2936" s="188"/>
      <c r="G2936" s="173"/>
      <c r="H2936" s="183"/>
      <c r="I2936" s="191"/>
      <c r="J2936" s="175"/>
      <c r="K2936" s="178"/>
      <c r="L2936" s="184"/>
      <c r="M2936" s="180"/>
      <c r="N2936" s="181"/>
      <c r="O2936" s="175"/>
      <c r="P2936" s="182"/>
    </row>
    <row r="2937" spans="1:16" s="172" customFormat="1">
      <c r="A2937" s="921"/>
      <c r="B2937" s="924"/>
      <c r="C2937" s="173"/>
      <c r="D2937" s="174"/>
      <c r="E2937" s="175"/>
      <c r="F2937" s="182"/>
      <c r="G2937" s="173"/>
      <c r="H2937" s="183"/>
      <c r="I2937" s="191"/>
      <c r="J2937" s="175"/>
      <c r="K2937" s="178"/>
      <c r="L2937" s="184"/>
      <c r="M2937" s="180"/>
      <c r="N2937" s="181"/>
      <c r="O2937" s="175"/>
      <c r="P2937" s="182"/>
    </row>
    <row r="2938" spans="1:16" s="172" customFormat="1">
      <c r="A2938" s="921"/>
      <c r="B2938" s="924"/>
      <c r="C2938" s="192"/>
      <c r="D2938" s="193"/>
      <c r="E2938" s="194"/>
      <c r="F2938" s="195"/>
      <c r="G2938" s="173"/>
      <c r="H2938" s="177"/>
      <c r="I2938" s="175"/>
      <c r="J2938" s="175"/>
      <c r="K2938" s="178"/>
      <c r="L2938" s="184"/>
      <c r="M2938" s="180"/>
      <c r="N2938" s="196"/>
      <c r="O2938" s="194"/>
      <c r="P2938" s="195"/>
    </row>
    <row r="2939" spans="1:16" s="172" customFormat="1">
      <c r="A2939" s="921"/>
      <c r="B2939" s="924"/>
      <c r="C2939" s="192"/>
      <c r="D2939" s="193"/>
      <c r="E2939" s="194"/>
      <c r="F2939" s="195"/>
      <c r="G2939" s="198"/>
      <c r="H2939" s="183"/>
      <c r="I2939" s="191"/>
      <c r="J2939" s="175"/>
      <c r="K2939" s="178"/>
      <c r="L2939" s="184"/>
      <c r="M2939" s="180"/>
      <c r="N2939" s="196"/>
      <c r="O2939" s="194"/>
      <c r="P2939" s="195"/>
    </row>
    <row r="2940" spans="1:16" s="172" customFormat="1">
      <c r="A2940" s="921"/>
      <c r="B2940" s="924"/>
      <c r="C2940" s="192"/>
      <c r="D2940" s="193"/>
      <c r="E2940" s="194"/>
      <c r="F2940" s="195"/>
      <c r="G2940" s="173"/>
      <c r="H2940" s="199"/>
      <c r="I2940" s="191"/>
      <c r="J2940" s="200"/>
      <c r="K2940" s="197"/>
      <c r="L2940" s="184"/>
      <c r="M2940" s="180"/>
      <c r="N2940" s="196"/>
      <c r="O2940" s="194"/>
      <c r="P2940" s="195"/>
    </row>
    <row r="2941" spans="1:16" s="172" customFormat="1">
      <c r="A2941" s="921"/>
      <c r="B2941" s="924"/>
      <c r="C2941" s="192"/>
      <c r="D2941" s="193"/>
      <c r="E2941" s="194"/>
      <c r="F2941" s="195"/>
      <c r="G2941" s="173"/>
      <c r="H2941" s="201"/>
      <c r="I2941" s="175"/>
      <c r="J2941" s="175"/>
      <c r="K2941" s="178"/>
      <c r="L2941" s="184"/>
      <c r="M2941" s="180"/>
      <c r="N2941" s="196"/>
      <c r="O2941" s="194"/>
      <c r="P2941" s="195"/>
    </row>
    <row r="2942" spans="1:16" s="172" customFormat="1">
      <c r="A2942" s="921"/>
      <c r="B2942" s="924"/>
      <c r="C2942" s="192"/>
      <c r="D2942" s="193"/>
      <c r="E2942" s="194"/>
      <c r="F2942" s="195"/>
      <c r="G2942" s="198"/>
      <c r="H2942" s="183"/>
      <c r="I2942" s="200"/>
      <c r="J2942" s="200"/>
      <c r="K2942" s="197"/>
      <c r="L2942" s="184"/>
      <c r="M2942" s="180"/>
      <c r="N2942" s="196"/>
      <c r="O2942" s="194"/>
      <c r="P2942" s="195"/>
    </row>
    <row r="2943" spans="1:16" s="172" customFormat="1">
      <c r="A2943" s="921"/>
      <c r="B2943" s="924"/>
      <c r="C2943" s="192"/>
      <c r="D2943" s="193"/>
      <c r="E2943" s="194"/>
      <c r="F2943" s="195"/>
      <c r="G2943" s="173"/>
      <c r="H2943" s="183"/>
      <c r="I2943" s="200"/>
      <c r="J2943" s="200"/>
      <c r="K2943" s="197"/>
      <c r="L2943" s="179"/>
      <c r="M2943" s="180"/>
      <c r="N2943" s="196"/>
      <c r="O2943" s="194"/>
      <c r="P2943" s="195"/>
    </row>
    <row r="2944" spans="1:16" s="172" customFormat="1">
      <c r="A2944" s="921"/>
      <c r="B2944" s="924"/>
      <c r="C2944" s="192"/>
      <c r="D2944" s="193"/>
      <c r="E2944" s="194"/>
      <c r="F2944" s="195"/>
      <c r="G2944" s="192"/>
      <c r="H2944" s="201"/>
      <c r="I2944" s="202"/>
      <c r="J2944" s="202"/>
      <c r="K2944" s="203"/>
      <c r="L2944" s="204"/>
      <c r="M2944" s="190"/>
      <c r="N2944" s="196"/>
      <c r="O2944" s="194"/>
      <c r="P2944" s="195"/>
    </row>
    <row r="2945" spans="1:16" s="172" customFormat="1">
      <c r="A2945" s="921"/>
      <c r="B2945" s="924"/>
      <c r="C2945" s="192"/>
      <c r="D2945" s="193"/>
      <c r="E2945" s="194"/>
      <c r="F2945" s="195"/>
      <c r="G2945" s="192"/>
      <c r="H2945" s="201"/>
      <c r="I2945" s="202"/>
      <c r="J2945" s="202"/>
      <c r="K2945" s="203"/>
      <c r="L2945" s="204"/>
      <c r="M2945" s="190"/>
      <c r="N2945" s="196"/>
      <c r="O2945" s="194"/>
      <c r="P2945" s="195"/>
    </row>
    <row r="2946" spans="1:16" s="172" customFormat="1">
      <c r="A2946" s="921"/>
      <c r="B2946" s="924"/>
      <c r="C2946" s="192"/>
      <c r="D2946" s="193"/>
      <c r="E2946" s="194"/>
      <c r="F2946" s="195"/>
      <c r="G2946" s="192"/>
      <c r="H2946" s="201"/>
      <c r="I2946" s="202"/>
      <c r="J2946" s="202"/>
      <c r="K2946" s="203"/>
      <c r="L2946" s="204"/>
      <c r="M2946" s="190"/>
      <c r="N2946" s="196"/>
      <c r="O2946" s="194"/>
      <c r="P2946" s="195"/>
    </row>
    <row r="2947" spans="1:16" s="172" customFormat="1" ht="17.25" thickBot="1">
      <c r="A2947" s="922"/>
      <c r="B2947" s="925"/>
      <c r="C2947" s="205"/>
      <c r="D2947" s="206"/>
      <c r="E2947" s="207"/>
      <c r="F2947" s="208"/>
      <c r="G2947" s="209"/>
      <c r="H2947" s="210"/>
      <c r="I2947" s="211"/>
      <c r="J2947" s="211"/>
      <c r="K2947" s="212"/>
      <c r="L2947" s="213"/>
      <c r="M2947" s="214"/>
      <c r="N2947" s="215"/>
      <c r="O2947" s="207"/>
      <c r="P2947" s="208"/>
    </row>
    <row r="2948" spans="1:16" s="71" customFormat="1" ht="18" customHeight="1" thickTop="1" thickBot="1">
      <c r="A2948" s="956">
        <f>A2842+1</f>
        <v>46202</v>
      </c>
      <c r="B2948" s="90" t="s">
        <v>162</v>
      </c>
      <c r="C2948" s="926" t="s">
        <v>664</v>
      </c>
      <c r="D2948" s="91" t="s">
        <v>114</v>
      </c>
      <c r="E2948" s="92" t="s">
        <v>164</v>
      </c>
      <c r="F2948" s="93"/>
      <c r="G2948" s="90" t="s">
        <v>162</v>
      </c>
      <c r="H2948" s="930" t="s">
        <v>163</v>
      </c>
      <c r="I2948" s="91" t="s">
        <v>114</v>
      </c>
      <c r="J2948" s="92" t="s">
        <v>164</v>
      </c>
      <c r="K2948" s="93"/>
      <c r="L2948" s="90" t="s">
        <v>162</v>
      </c>
      <c r="M2948" s="933" t="s">
        <v>163</v>
      </c>
      <c r="N2948" s="91" t="s">
        <v>114</v>
      </c>
      <c r="O2948" s="92" t="s">
        <v>164</v>
      </c>
      <c r="P2948" s="93"/>
    </row>
    <row r="2949" spans="1:16" ht="18" customHeight="1">
      <c r="A2949" s="957"/>
      <c r="B2949" s="958"/>
      <c r="C2949" s="927"/>
      <c r="D2949" s="94" t="s">
        <v>116</v>
      </c>
      <c r="E2949" s="95" t="s">
        <v>142</v>
      </c>
      <c r="F2949" s="93"/>
      <c r="G2949" s="958"/>
      <c r="H2949" s="930"/>
      <c r="I2949" s="94" t="s">
        <v>116</v>
      </c>
      <c r="J2949" s="95" t="s">
        <v>142</v>
      </c>
      <c r="K2949" s="93"/>
      <c r="L2949" s="958"/>
      <c r="M2949" s="933"/>
      <c r="N2949" s="94" t="s">
        <v>116</v>
      </c>
      <c r="O2949" s="95" t="s">
        <v>142</v>
      </c>
      <c r="P2949" s="93"/>
    </row>
    <row r="2950" spans="1:16" ht="17.25" thickBot="1">
      <c r="A2950" s="957"/>
      <c r="B2950" s="959"/>
      <c r="C2950" s="927"/>
      <c r="D2950" s="94" t="s">
        <v>165</v>
      </c>
      <c r="E2950" s="96" t="s">
        <v>166</v>
      </c>
      <c r="F2950" s="98"/>
      <c r="G2950" s="959"/>
      <c r="H2950" s="930"/>
      <c r="I2950" s="94" t="s">
        <v>165</v>
      </c>
      <c r="J2950" s="96" t="s">
        <v>166</v>
      </c>
      <c r="K2950" s="98"/>
      <c r="L2950" s="959"/>
      <c r="M2950" s="933"/>
      <c r="N2950" s="94" t="s">
        <v>165</v>
      </c>
      <c r="O2950" s="96" t="s">
        <v>166</v>
      </c>
      <c r="P2950" s="98"/>
    </row>
    <row r="2951" spans="1:16" ht="17.25" thickBot="1">
      <c r="A2951" s="957"/>
      <c r="B2951" s="90" t="s">
        <v>167</v>
      </c>
      <c r="C2951" s="927"/>
      <c r="D2951" s="94"/>
      <c r="E2951" s="96"/>
      <c r="F2951" s="97"/>
      <c r="G2951" s="90" t="s">
        <v>167</v>
      </c>
      <c r="H2951" s="930"/>
      <c r="I2951" s="94" t="s">
        <v>120</v>
      </c>
      <c r="J2951" s="96" t="s">
        <v>148</v>
      </c>
      <c r="K2951" s="97"/>
      <c r="L2951" s="90" t="s">
        <v>167</v>
      </c>
      <c r="M2951" s="933"/>
      <c r="N2951" s="94" t="s">
        <v>120</v>
      </c>
      <c r="O2951" s="96" t="s">
        <v>148</v>
      </c>
      <c r="P2951" s="97"/>
    </row>
    <row r="2952" spans="1:16">
      <c r="A2952" s="957"/>
      <c r="B2952" s="955"/>
      <c r="C2952" s="927"/>
      <c r="D2952" s="94"/>
      <c r="E2952" s="96"/>
      <c r="F2952" s="97"/>
      <c r="G2952" s="955"/>
      <c r="H2952" s="930"/>
      <c r="I2952" s="94"/>
      <c r="J2952" s="96"/>
      <c r="K2952" s="97"/>
      <c r="L2952" s="955"/>
      <c r="M2952" s="933"/>
      <c r="N2952" s="94"/>
      <c r="O2952" s="96"/>
      <c r="P2952" s="97"/>
    </row>
    <row r="2953" spans="1:16">
      <c r="A2953" s="957"/>
      <c r="B2953" s="948"/>
      <c r="C2953" s="927"/>
      <c r="D2953" s="94"/>
      <c r="E2953" s="96"/>
      <c r="F2953" s="97"/>
      <c r="G2953" s="948"/>
      <c r="H2953" s="930"/>
      <c r="I2953" s="94"/>
      <c r="J2953" s="96"/>
      <c r="K2953" s="97"/>
      <c r="L2953" s="948"/>
      <c r="M2953" s="933"/>
      <c r="N2953" s="94"/>
      <c r="O2953" s="96"/>
      <c r="P2953" s="97"/>
    </row>
    <row r="2954" spans="1:16">
      <c r="A2954" s="957"/>
      <c r="B2954" s="947"/>
      <c r="C2954" s="927"/>
      <c r="D2954" s="94"/>
      <c r="E2954" s="96"/>
      <c r="F2954" s="93"/>
      <c r="G2954" s="947"/>
      <c r="H2954" s="930"/>
      <c r="I2954" s="94"/>
      <c r="J2954" s="96"/>
      <c r="K2954" s="93"/>
      <c r="L2954" s="947"/>
      <c r="M2954" s="933"/>
      <c r="N2954" s="94"/>
      <c r="O2954" s="96"/>
      <c r="P2954" s="93"/>
    </row>
    <row r="2955" spans="1:16">
      <c r="A2955" s="957"/>
      <c r="B2955" s="948"/>
      <c r="C2955" s="927"/>
      <c r="D2955" s="94"/>
      <c r="E2955" s="96"/>
      <c r="F2955" s="99"/>
      <c r="G2955" s="948"/>
      <c r="H2955" s="930"/>
      <c r="I2955" s="94"/>
      <c r="J2955" s="96"/>
      <c r="K2955" s="99"/>
      <c r="L2955" s="948"/>
      <c r="M2955" s="933"/>
      <c r="N2955" s="94"/>
      <c r="O2955" s="96"/>
      <c r="P2955" s="93"/>
    </row>
    <row r="2956" spans="1:16">
      <c r="A2956" s="957"/>
      <c r="B2956" s="947"/>
      <c r="C2956" s="927"/>
      <c r="D2956" s="94"/>
      <c r="E2956" s="96"/>
      <c r="F2956" s="102"/>
      <c r="G2956" s="947"/>
      <c r="H2956" s="930"/>
      <c r="I2956" s="94"/>
      <c r="J2956" s="96"/>
      <c r="K2956" s="102"/>
      <c r="L2956" s="947"/>
      <c r="M2956" s="933"/>
      <c r="N2956" s="94"/>
      <c r="O2956" s="96"/>
      <c r="P2956" s="99"/>
    </row>
    <row r="2957" spans="1:16" ht="17.25" thickBot="1">
      <c r="A2957" s="957"/>
      <c r="B2957" s="948"/>
      <c r="C2957" s="927"/>
      <c r="D2957" s="94"/>
      <c r="E2957" s="96"/>
      <c r="F2957" s="99"/>
      <c r="G2957" s="948"/>
      <c r="H2957" s="930"/>
      <c r="I2957" s="94"/>
      <c r="J2957" s="96"/>
      <c r="K2957" s="99"/>
      <c r="L2957" s="948"/>
      <c r="M2957" s="933"/>
      <c r="N2957" s="94"/>
      <c r="O2957" s="96"/>
      <c r="P2957" s="99"/>
    </row>
    <row r="2958" spans="1:16" ht="17.25" thickBot="1">
      <c r="A2958" s="957"/>
      <c r="B2958" s="100" t="s">
        <v>168</v>
      </c>
      <c r="C2958" s="927"/>
      <c r="D2958" s="94"/>
      <c r="E2958" s="96"/>
      <c r="F2958" s="99"/>
      <c r="G2958" s="100" t="s">
        <v>168</v>
      </c>
      <c r="H2958" s="930"/>
      <c r="I2958" s="94"/>
      <c r="J2958" s="96"/>
      <c r="K2958" s="99"/>
      <c r="L2958" s="100" t="s">
        <v>168</v>
      </c>
      <c r="M2958" s="933"/>
      <c r="N2958" s="94"/>
      <c r="O2958" s="96"/>
      <c r="P2958" s="99"/>
    </row>
    <row r="2959" spans="1:16">
      <c r="A2959" s="957"/>
      <c r="B2959" s="949"/>
      <c r="C2959" s="927"/>
      <c r="D2959" s="94"/>
      <c r="E2959" s="96"/>
      <c r="F2959" s="99"/>
      <c r="G2959" s="949"/>
      <c r="H2959" s="930"/>
      <c r="I2959" s="94"/>
      <c r="J2959" s="96"/>
      <c r="K2959" s="99"/>
      <c r="L2959" s="949"/>
      <c r="M2959" s="933"/>
      <c r="N2959" s="94"/>
      <c r="O2959" s="96"/>
      <c r="P2959" s="99"/>
    </row>
    <row r="2960" spans="1:16">
      <c r="A2960" s="957"/>
      <c r="B2960" s="950"/>
      <c r="C2960" s="927"/>
      <c r="D2960" s="94"/>
      <c r="E2960" s="96"/>
      <c r="F2960" s="99"/>
      <c r="G2960" s="950"/>
      <c r="H2960" s="930"/>
      <c r="I2960" s="94"/>
      <c r="J2960" s="96"/>
      <c r="K2960" s="99"/>
      <c r="L2960" s="950"/>
      <c r="M2960" s="933"/>
      <c r="N2960" s="94"/>
      <c r="O2960" s="96"/>
      <c r="P2960" s="97"/>
    </row>
    <row r="2961" spans="1:16" ht="17.25" thickBot="1">
      <c r="A2961" s="957"/>
      <c r="B2961" s="951"/>
      <c r="C2961" s="927"/>
      <c r="D2961" s="94"/>
      <c r="E2961" s="96"/>
      <c r="F2961" s="97"/>
      <c r="G2961" s="951"/>
      <c r="H2961" s="930"/>
      <c r="I2961" s="94"/>
      <c r="J2961" s="96"/>
      <c r="K2961" s="97"/>
      <c r="L2961" s="951"/>
      <c r="M2961" s="933"/>
      <c r="N2961" s="94"/>
      <c r="O2961" s="96"/>
      <c r="P2961" s="97"/>
    </row>
    <row r="2962" spans="1:16" ht="17.25" thickBot="1">
      <c r="A2962" s="957"/>
      <c r="B2962" s="100" t="s">
        <v>123</v>
      </c>
      <c r="C2962" s="927"/>
      <c r="D2962" s="94"/>
      <c r="E2962" s="96"/>
      <c r="F2962" s="97"/>
      <c r="G2962" s="100" t="s">
        <v>123</v>
      </c>
      <c r="H2962" s="930"/>
      <c r="I2962" s="94"/>
      <c r="J2962" s="96"/>
      <c r="K2962" s="97"/>
      <c r="L2962" s="100" t="s">
        <v>123</v>
      </c>
      <c r="M2962" s="933"/>
      <c r="N2962" s="94"/>
      <c r="O2962" s="96"/>
      <c r="P2962" s="97"/>
    </row>
    <row r="2963" spans="1:16">
      <c r="A2963" s="957"/>
      <c r="B2963" s="962"/>
      <c r="C2963" s="927"/>
      <c r="D2963" s="94"/>
      <c r="E2963" s="96"/>
      <c r="F2963" s="97"/>
      <c r="G2963" s="962"/>
      <c r="H2963" s="930"/>
      <c r="I2963" s="94"/>
      <c r="J2963" s="96"/>
      <c r="K2963" s="97"/>
      <c r="L2963" s="962"/>
      <c r="M2963" s="933"/>
      <c r="N2963" s="94"/>
      <c r="O2963" s="96"/>
      <c r="P2963" s="97"/>
    </row>
    <row r="2964" spans="1:16">
      <c r="A2964" s="957"/>
      <c r="B2964" s="963"/>
      <c r="C2964" s="927"/>
      <c r="D2964" s="94"/>
      <c r="E2964" s="96"/>
      <c r="F2964" s="97"/>
      <c r="G2964" s="963"/>
      <c r="H2964" s="930"/>
      <c r="I2964" s="94"/>
      <c r="J2964" s="96"/>
      <c r="K2964" s="97"/>
      <c r="L2964" s="963"/>
      <c r="M2964" s="933"/>
      <c r="N2964" s="94"/>
      <c r="O2964" s="96"/>
      <c r="P2964" s="97"/>
    </row>
    <row r="2965" spans="1:16" ht="17.25" thickBot="1">
      <c r="A2965" s="957"/>
      <c r="B2965" s="964"/>
      <c r="C2965" s="927"/>
      <c r="D2965" s="94"/>
      <c r="E2965" s="96"/>
      <c r="F2965" s="97"/>
      <c r="G2965" s="964"/>
      <c r="H2965" s="930"/>
      <c r="I2965" s="94"/>
      <c r="J2965" s="96"/>
      <c r="K2965" s="97"/>
      <c r="L2965" s="964"/>
      <c r="M2965" s="933"/>
      <c r="N2965" s="94"/>
      <c r="O2965" s="96"/>
      <c r="P2965" s="97"/>
    </row>
    <row r="2966" spans="1:16">
      <c r="A2966" s="957"/>
      <c r="B2966" s="945" t="s">
        <v>124</v>
      </c>
      <c r="C2966" s="927"/>
      <c r="D2966" s="94"/>
      <c r="E2966" s="96"/>
      <c r="F2966" s="97"/>
      <c r="G2966" s="945" t="s">
        <v>124</v>
      </c>
      <c r="H2966" s="930"/>
      <c r="I2966" s="94"/>
      <c r="J2966" s="96"/>
      <c r="K2966" s="97"/>
      <c r="L2966" s="945" t="s">
        <v>124</v>
      </c>
      <c r="M2966" s="933"/>
      <c r="N2966" s="94"/>
      <c r="O2966" s="96"/>
      <c r="P2966" s="97"/>
    </row>
    <row r="2967" spans="1:16" ht="17.25" thickBot="1">
      <c r="A2967" s="957"/>
      <c r="B2967" s="946"/>
      <c r="C2967" s="927"/>
      <c r="D2967" s="94"/>
      <c r="E2967" s="96"/>
      <c r="F2967" s="97"/>
      <c r="G2967" s="946"/>
      <c r="H2967" s="930"/>
      <c r="I2967" s="94"/>
      <c r="J2967" s="96"/>
      <c r="K2967" s="97"/>
      <c r="L2967" s="946"/>
      <c r="M2967" s="933"/>
      <c r="N2967" s="94"/>
      <c r="O2967" s="96"/>
      <c r="P2967" s="93"/>
    </row>
    <row r="2968" spans="1:16" ht="17.25" thickTop="1">
      <c r="A2968" s="957"/>
      <c r="B2968" s="960" t="s">
        <v>125</v>
      </c>
      <c r="C2968" s="927"/>
      <c r="D2968" s="94"/>
      <c r="E2968" s="96"/>
      <c r="F2968" s="93"/>
      <c r="G2968" s="960" t="s">
        <v>125</v>
      </c>
      <c r="H2968" s="930"/>
      <c r="I2968" s="94"/>
      <c r="J2968" s="96"/>
      <c r="K2968" s="93"/>
      <c r="L2968" s="960" t="s">
        <v>125</v>
      </c>
      <c r="M2968" s="933"/>
      <c r="N2968" s="94"/>
      <c r="O2968" s="96"/>
      <c r="P2968" s="97"/>
    </row>
    <row r="2969" spans="1:16" ht="17.25" thickBot="1">
      <c r="A2969" s="957"/>
      <c r="B2969" s="943"/>
      <c r="C2969" s="927"/>
      <c r="D2969" s="94"/>
      <c r="E2969" s="96"/>
      <c r="F2969" s="93"/>
      <c r="G2969" s="943"/>
      <c r="H2969" s="930"/>
      <c r="I2969" s="94"/>
      <c r="J2969" s="96"/>
      <c r="K2969" s="93"/>
      <c r="L2969" s="943"/>
      <c r="M2969" s="933"/>
      <c r="N2969" s="94"/>
      <c r="O2969" s="96"/>
      <c r="P2969" s="101"/>
    </row>
    <row r="2970" spans="1:16">
      <c r="A2970" s="957"/>
      <c r="B2970" s="953"/>
      <c r="C2970" s="927"/>
      <c r="D2970" s="94"/>
      <c r="E2970" s="96"/>
      <c r="F2970" s="97"/>
      <c r="G2970" s="953"/>
      <c r="H2970" s="930"/>
      <c r="I2970" s="94"/>
      <c r="J2970" s="96"/>
      <c r="K2970" s="97"/>
      <c r="L2970" s="953"/>
      <c r="M2970" s="933"/>
      <c r="N2970" s="94"/>
      <c r="O2970" s="96"/>
      <c r="P2970" s="103"/>
    </row>
    <row r="2971" spans="1:16" ht="17.25" thickBot="1">
      <c r="A2971" s="957"/>
      <c r="B2971" s="961"/>
      <c r="C2971" s="927"/>
      <c r="D2971" s="94"/>
      <c r="E2971" s="96"/>
      <c r="F2971" s="97"/>
      <c r="G2971" s="961"/>
      <c r="H2971" s="930"/>
      <c r="I2971" s="94"/>
      <c r="J2971" s="96"/>
      <c r="K2971" s="97"/>
      <c r="L2971" s="961"/>
      <c r="M2971" s="933"/>
      <c r="N2971" s="94"/>
      <c r="O2971" s="96"/>
      <c r="P2971" s="104"/>
    </row>
    <row r="2972" spans="1:16">
      <c r="A2972" s="957"/>
      <c r="B2972" s="942" t="s">
        <v>126</v>
      </c>
      <c r="C2972" s="927"/>
      <c r="D2972" s="94"/>
      <c r="E2972" s="96"/>
      <c r="F2972" s="93"/>
      <c r="G2972" s="942" t="s">
        <v>126</v>
      </c>
      <c r="H2972" s="930"/>
      <c r="I2972" s="94"/>
      <c r="J2972" s="96"/>
      <c r="K2972" s="93"/>
      <c r="L2972" s="942" t="s">
        <v>126</v>
      </c>
      <c r="M2972" s="933"/>
      <c r="N2972" s="94"/>
      <c r="O2972" s="96"/>
      <c r="P2972" s="99"/>
    </row>
    <row r="2973" spans="1:16" ht="17.25" thickBot="1">
      <c r="A2973" s="957"/>
      <c r="B2973" s="943"/>
      <c r="C2973" s="927"/>
      <c r="D2973" s="94"/>
      <c r="E2973" s="96"/>
      <c r="F2973" s="101"/>
      <c r="G2973" s="943"/>
      <c r="H2973" s="930"/>
      <c r="I2973" s="94"/>
      <c r="J2973" s="96"/>
      <c r="K2973" s="101"/>
      <c r="L2973" s="943"/>
      <c r="M2973" s="933"/>
      <c r="N2973" s="94"/>
      <c r="O2973" s="96"/>
      <c r="P2973" s="104"/>
    </row>
    <row r="2974" spans="1:16">
      <c r="A2974" s="957"/>
      <c r="B2974" s="953"/>
      <c r="C2974" s="927"/>
      <c r="D2974" s="94"/>
      <c r="E2974" s="96"/>
      <c r="F2974" s="102"/>
      <c r="G2974" s="953"/>
      <c r="H2974" s="930"/>
      <c r="I2974" s="94"/>
      <c r="J2974" s="96"/>
      <c r="K2974" s="103"/>
      <c r="L2974" s="953"/>
      <c r="M2974" s="933"/>
      <c r="N2974" s="94"/>
      <c r="O2974" s="96"/>
      <c r="P2974" s="93"/>
    </row>
    <row r="2975" spans="1:16" ht="17.25" thickBot="1">
      <c r="A2975" s="957"/>
      <c r="B2975" s="954"/>
      <c r="C2975" s="927"/>
      <c r="D2975" s="94"/>
      <c r="E2975" s="96"/>
      <c r="F2975" s="99"/>
      <c r="G2975" s="954"/>
      <c r="H2975" s="930"/>
      <c r="I2975" s="94"/>
      <c r="J2975" s="96"/>
      <c r="K2975" s="104"/>
      <c r="L2975" s="954"/>
      <c r="M2975" s="933"/>
      <c r="N2975" s="94"/>
      <c r="O2975" s="96"/>
      <c r="P2975" s="97"/>
    </row>
    <row r="2976" spans="1:16">
      <c r="A2976" s="957"/>
      <c r="B2976" s="952" t="s">
        <v>127</v>
      </c>
      <c r="C2976" s="927"/>
      <c r="D2976" s="94"/>
      <c r="E2976" s="96"/>
      <c r="F2976" s="103"/>
      <c r="G2976" s="952" t="s">
        <v>127</v>
      </c>
      <c r="H2976" s="930"/>
      <c r="I2976" s="94"/>
      <c r="J2976" s="96"/>
      <c r="K2976" s="104"/>
      <c r="L2976" s="952" t="s">
        <v>127</v>
      </c>
      <c r="M2976" s="933"/>
      <c r="N2976" s="94"/>
      <c r="O2976" s="114"/>
      <c r="P2976" s="97"/>
    </row>
    <row r="2977" spans="1:16" ht="17.25" thickBot="1">
      <c r="A2977" s="957"/>
      <c r="B2977" s="943"/>
      <c r="C2977" s="927"/>
      <c r="D2977" s="94"/>
      <c r="E2977" s="96"/>
      <c r="F2977" s="104"/>
      <c r="G2977" s="943"/>
      <c r="H2977" s="930"/>
      <c r="I2977" s="94"/>
      <c r="J2977" s="96"/>
      <c r="K2977" s="99"/>
      <c r="L2977" s="943"/>
      <c r="M2977" s="933"/>
      <c r="N2977" s="113"/>
      <c r="O2977" s="96"/>
      <c r="P2977" s="112"/>
    </row>
    <row r="2978" spans="1:16">
      <c r="A2978" s="957"/>
      <c r="B2978" s="953"/>
      <c r="C2978" s="927"/>
      <c r="D2978" s="94"/>
      <c r="E2978" s="96"/>
      <c r="F2978" s="104"/>
      <c r="G2978" s="953"/>
      <c r="H2978" s="930"/>
      <c r="I2978" s="94"/>
      <c r="J2978" s="96"/>
      <c r="K2978" s="104"/>
      <c r="L2978" s="953"/>
      <c r="M2978" s="933"/>
      <c r="N2978" s="113"/>
      <c r="O2978" s="114"/>
      <c r="P2978" s="97"/>
    </row>
    <row r="2979" spans="1:16" ht="17.25" thickBot="1">
      <c r="A2979" s="957"/>
      <c r="B2979" s="954"/>
      <c r="C2979" s="927"/>
      <c r="D2979" s="94"/>
      <c r="E2979" s="96"/>
      <c r="F2979" s="99"/>
      <c r="G2979" s="954"/>
      <c r="H2979" s="930"/>
      <c r="I2979" s="94"/>
      <c r="J2979" s="96"/>
      <c r="K2979" s="93"/>
      <c r="L2979" s="954"/>
      <c r="M2979" s="933"/>
      <c r="N2979" s="94"/>
      <c r="O2979" s="114"/>
      <c r="P2979" s="104"/>
    </row>
    <row r="2980" spans="1:16">
      <c r="A2980" s="957"/>
      <c r="B2980" s="952" t="s">
        <v>128</v>
      </c>
      <c r="C2980" s="927"/>
      <c r="D2980" s="94"/>
      <c r="E2980" s="96"/>
      <c r="F2980" s="104"/>
      <c r="G2980" s="952" t="s">
        <v>128</v>
      </c>
      <c r="H2980" s="930"/>
      <c r="I2980" s="94"/>
      <c r="J2980" s="96"/>
      <c r="K2980" s="97"/>
      <c r="L2980" s="952" t="s">
        <v>128</v>
      </c>
      <c r="M2980" s="933"/>
      <c r="N2980" s="94"/>
      <c r="O2980" s="96"/>
      <c r="P2980" s="97"/>
    </row>
    <row r="2981" spans="1:16" ht="17.25" thickBot="1">
      <c r="A2981" s="957"/>
      <c r="B2981" s="943"/>
      <c r="C2981" s="927"/>
      <c r="D2981" s="94"/>
      <c r="E2981" s="96"/>
      <c r="F2981" s="93"/>
      <c r="G2981" s="943"/>
      <c r="H2981" s="930"/>
      <c r="I2981" s="94"/>
      <c r="J2981" s="114"/>
      <c r="K2981" s="97"/>
      <c r="L2981" s="943"/>
      <c r="M2981" s="933"/>
      <c r="N2981" s="113"/>
      <c r="O2981" s="114"/>
      <c r="P2981" s="97"/>
    </row>
    <row r="2982" spans="1:16">
      <c r="A2982" s="957"/>
      <c r="B2982" s="953"/>
      <c r="C2982" s="927"/>
      <c r="D2982" s="94"/>
      <c r="E2982" s="96"/>
      <c r="F2982" s="97"/>
      <c r="G2982" s="953"/>
      <c r="H2982" s="930"/>
      <c r="I2982" s="94"/>
      <c r="J2982" s="96"/>
      <c r="K2982" s="97"/>
      <c r="L2982" s="953"/>
      <c r="M2982" s="933"/>
      <c r="N2982" s="113"/>
      <c r="O2982" s="114"/>
      <c r="P2982" s="97"/>
    </row>
    <row r="2983" spans="1:16" ht="17.25" thickBot="1">
      <c r="A2983" s="957"/>
      <c r="B2983" s="954"/>
      <c r="C2983" s="927"/>
      <c r="D2983" s="94"/>
      <c r="E2983" s="96"/>
      <c r="F2983" s="93"/>
      <c r="G2983" s="954"/>
      <c r="H2983" s="930"/>
      <c r="I2983" s="94"/>
      <c r="J2983" s="114"/>
      <c r="K2983" s="97"/>
      <c r="L2983" s="954"/>
      <c r="M2983" s="933"/>
      <c r="N2983" s="94"/>
      <c r="O2983" s="114"/>
      <c r="P2983" s="97"/>
    </row>
    <row r="2984" spans="1:16">
      <c r="A2984" s="957"/>
      <c r="B2984" s="942" t="s">
        <v>129</v>
      </c>
      <c r="C2984" s="927"/>
      <c r="D2984" s="94"/>
      <c r="E2984" s="96"/>
      <c r="F2984" s="93"/>
      <c r="G2984" s="942" t="s">
        <v>129</v>
      </c>
      <c r="H2984" s="930"/>
      <c r="I2984" s="94"/>
      <c r="J2984" s="114"/>
      <c r="K2984" s="97"/>
      <c r="L2984" s="942" t="s">
        <v>129</v>
      </c>
      <c r="M2984" s="933"/>
      <c r="N2984" s="113"/>
      <c r="O2984" s="114"/>
      <c r="P2984" s="97"/>
    </row>
    <row r="2985" spans="1:16" ht="17.25" thickBot="1">
      <c r="A2985" s="957"/>
      <c r="B2985" s="943"/>
      <c r="C2985" s="927"/>
      <c r="D2985" s="94"/>
      <c r="E2985" s="96"/>
      <c r="F2985" s="93"/>
      <c r="G2985" s="943"/>
      <c r="H2985" s="930"/>
      <c r="I2985" s="94"/>
      <c r="J2985" s="114"/>
      <c r="K2985" s="97"/>
      <c r="L2985" s="943"/>
      <c r="M2985" s="933"/>
      <c r="N2985" s="94"/>
      <c r="O2985" s="114"/>
      <c r="P2985" s="97"/>
    </row>
    <row r="2986" spans="1:16">
      <c r="A2986" s="957"/>
      <c r="B2986" s="106"/>
      <c r="C2986" s="927"/>
      <c r="D2986" s="94"/>
      <c r="E2986" s="96"/>
      <c r="F2986" s="97"/>
      <c r="G2986" s="106"/>
      <c r="H2986" s="930"/>
      <c r="I2986" s="94"/>
      <c r="J2986" s="96"/>
      <c r="K2986" s="112"/>
      <c r="L2986" s="106"/>
      <c r="M2986" s="933"/>
      <c r="N2986" s="113"/>
      <c r="O2986" s="96"/>
      <c r="P2986" s="112"/>
    </row>
    <row r="2987" spans="1:16">
      <c r="A2987" s="957"/>
      <c r="B2987" s="107"/>
      <c r="C2987" s="927"/>
      <c r="D2987" s="94"/>
      <c r="E2987" s="96"/>
      <c r="F2987" s="93"/>
      <c r="G2987" s="107"/>
      <c r="H2987" s="930"/>
      <c r="I2987" s="94"/>
      <c r="J2987" s="96"/>
      <c r="K2987" s="97"/>
      <c r="L2987" s="107"/>
      <c r="M2987" s="933"/>
      <c r="N2987" s="113"/>
      <c r="O2987" s="114"/>
      <c r="P2987" s="97"/>
    </row>
    <row r="2988" spans="1:16">
      <c r="A2988" s="957"/>
      <c r="B2988" s="109"/>
      <c r="C2988" s="927"/>
      <c r="D2988" s="94"/>
      <c r="E2988" s="96"/>
      <c r="F2988" s="93"/>
      <c r="G2988" s="109"/>
      <c r="H2988" s="930"/>
      <c r="I2988" s="113"/>
      <c r="J2988" s="114"/>
      <c r="K2988" s="97"/>
      <c r="L2988" s="109"/>
      <c r="M2988" s="933"/>
      <c r="N2988" s="113"/>
      <c r="O2988" s="114"/>
      <c r="P2988" s="104"/>
    </row>
    <row r="2989" spans="1:16">
      <c r="A2989" s="957"/>
      <c r="B2989" s="110"/>
      <c r="C2989" s="927"/>
      <c r="D2989" s="94"/>
      <c r="E2989" s="96"/>
      <c r="F2989" s="93"/>
      <c r="G2989" s="110"/>
      <c r="H2989" s="930"/>
      <c r="I2989" s="113"/>
      <c r="J2989" s="114"/>
      <c r="K2989" s="104"/>
      <c r="L2989" s="110"/>
      <c r="M2989" s="933"/>
      <c r="N2989" s="111"/>
      <c r="O2989" s="96"/>
      <c r="P2989" s="97"/>
    </row>
    <row r="2990" spans="1:16">
      <c r="A2990" s="957"/>
      <c r="B2990" s="109"/>
      <c r="C2990" s="927"/>
      <c r="D2990" s="111"/>
      <c r="E2990" s="96"/>
      <c r="F2990" s="97"/>
      <c r="G2990" s="109"/>
      <c r="H2990" s="930"/>
      <c r="I2990" s="111"/>
      <c r="J2990" s="96"/>
      <c r="K2990" s="112"/>
      <c r="L2990" s="109"/>
      <c r="M2990" s="933"/>
      <c r="N2990" s="94"/>
      <c r="O2990" s="96"/>
      <c r="P2990" s="112"/>
    </row>
    <row r="2991" spans="1:16">
      <c r="A2991" s="957"/>
      <c r="B2991" s="110"/>
      <c r="C2991" s="927"/>
      <c r="D2991" s="94"/>
      <c r="E2991" s="96"/>
      <c r="F2991" s="108"/>
      <c r="G2991" s="110"/>
      <c r="H2991" s="930"/>
      <c r="I2991" s="94"/>
      <c r="J2991" s="96"/>
      <c r="K2991" s="97"/>
      <c r="L2991" s="110"/>
      <c r="M2991" s="933"/>
      <c r="N2991" s="113"/>
      <c r="O2991" s="114"/>
      <c r="P2991" s="97"/>
    </row>
    <row r="2992" spans="1:16">
      <c r="A2992" s="957"/>
      <c r="B2992" s="109"/>
      <c r="C2992" s="927"/>
      <c r="D2992" s="94"/>
      <c r="E2992" s="96"/>
      <c r="F2992" s="97"/>
      <c r="G2992" s="109"/>
      <c r="H2992" s="930"/>
      <c r="I2992" s="113"/>
      <c r="J2992" s="114"/>
      <c r="K2992" s="97"/>
      <c r="L2992" s="109"/>
      <c r="M2992" s="933"/>
      <c r="N2992" s="113"/>
      <c r="O2992" s="114"/>
      <c r="P2992" s="97"/>
    </row>
    <row r="2993" spans="1:16" ht="17.25" thickBot="1">
      <c r="A2993" s="957"/>
      <c r="B2993" s="110"/>
      <c r="C2993" s="940"/>
      <c r="D2993" s="115"/>
      <c r="E2993" s="116"/>
      <c r="F2993" s="117"/>
      <c r="G2993" s="110"/>
      <c r="H2993" s="930"/>
      <c r="I2993" s="115"/>
      <c r="J2993" s="116"/>
      <c r="K2993" s="117"/>
      <c r="L2993" s="110"/>
      <c r="M2993" s="933"/>
      <c r="N2993" s="115"/>
      <c r="O2993" s="116"/>
      <c r="P2993" s="117"/>
    </row>
    <row r="2994" spans="1:16">
      <c r="A2994" s="944" t="str">
        <f>TEXT(A2948,"AAAA")</f>
        <v>星期一</v>
      </c>
      <c r="B2994" s="109"/>
      <c r="C2994" s="926" t="s">
        <v>665</v>
      </c>
      <c r="D2994" s="118"/>
      <c r="E2994" s="119"/>
      <c r="F2994" s="97"/>
      <c r="G2994" s="109"/>
      <c r="H2994" s="929" t="s">
        <v>130</v>
      </c>
      <c r="I2994" s="118"/>
      <c r="J2994" s="119"/>
      <c r="K2994" s="97"/>
      <c r="L2994" s="109"/>
      <c r="M2994" s="932" t="s">
        <v>130</v>
      </c>
      <c r="N2994" s="118"/>
      <c r="O2994" s="119"/>
      <c r="P2994" s="97"/>
    </row>
    <row r="2995" spans="1:16">
      <c r="A2995" s="944"/>
      <c r="B2995" s="110"/>
      <c r="C2995" s="927"/>
      <c r="D2995" s="120"/>
      <c r="E2995" s="96"/>
      <c r="F2995" s="97"/>
      <c r="G2995" s="110"/>
      <c r="H2995" s="930"/>
      <c r="I2995" s="94"/>
      <c r="J2995" s="96"/>
      <c r="K2995" s="97"/>
      <c r="L2995" s="110"/>
      <c r="M2995" s="933"/>
      <c r="N2995" s="94"/>
      <c r="O2995" s="96"/>
      <c r="P2995" s="97"/>
    </row>
    <row r="2996" spans="1:16">
      <c r="A2996" s="944"/>
      <c r="B2996" s="109"/>
      <c r="C2996" s="927"/>
      <c r="D2996" s="120"/>
      <c r="E2996" s="96"/>
      <c r="F2996" s="97"/>
      <c r="G2996" s="109"/>
      <c r="H2996" s="930"/>
      <c r="I2996" s="94"/>
      <c r="J2996" s="96"/>
      <c r="K2996" s="97"/>
      <c r="L2996" s="109"/>
      <c r="M2996" s="933"/>
      <c r="N2996" s="94"/>
      <c r="O2996" s="96"/>
      <c r="P2996" s="97"/>
    </row>
    <row r="2997" spans="1:16">
      <c r="A2997" s="944"/>
      <c r="B2997" s="110"/>
      <c r="C2997" s="927"/>
      <c r="D2997" s="120"/>
      <c r="E2997" s="96"/>
      <c r="F2997" s="97"/>
      <c r="G2997" s="110"/>
      <c r="H2997" s="930"/>
      <c r="I2997" s="94"/>
      <c r="J2997" s="96"/>
      <c r="K2997" s="97"/>
      <c r="L2997" s="110"/>
      <c r="M2997" s="933"/>
      <c r="N2997" s="94"/>
      <c r="O2997" s="96"/>
      <c r="P2997" s="97"/>
    </row>
    <row r="2998" spans="1:16">
      <c r="A2998" s="944"/>
      <c r="B2998" s="109"/>
      <c r="C2998" s="927"/>
      <c r="D2998" s="120"/>
      <c r="E2998" s="96"/>
      <c r="F2998" s="97"/>
      <c r="G2998" s="109"/>
      <c r="H2998" s="930"/>
      <c r="I2998" s="94"/>
      <c r="J2998" s="96"/>
      <c r="K2998" s="97"/>
      <c r="L2998" s="109"/>
      <c r="M2998" s="933"/>
      <c r="N2998" s="94"/>
      <c r="O2998" s="96"/>
      <c r="P2998" s="97"/>
    </row>
    <row r="2999" spans="1:16">
      <c r="A2999" s="944"/>
      <c r="B2999" s="110"/>
      <c r="C2999" s="927"/>
      <c r="D2999" s="120"/>
      <c r="E2999" s="96"/>
      <c r="F2999" s="97"/>
      <c r="G2999" s="110"/>
      <c r="H2999" s="930"/>
      <c r="I2999" s="94"/>
      <c r="J2999" s="96"/>
      <c r="K2999" s="97"/>
      <c r="L2999" s="110"/>
      <c r="M2999" s="933"/>
      <c r="N2999" s="94"/>
      <c r="O2999" s="96"/>
      <c r="P2999" s="97"/>
    </row>
    <row r="3000" spans="1:16">
      <c r="A3000" s="944"/>
      <c r="B3000" s="109"/>
      <c r="C3000" s="927"/>
      <c r="D3000" s="120"/>
      <c r="E3000" s="96"/>
      <c r="F3000" s="97"/>
      <c r="G3000" s="109"/>
      <c r="H3000" s="930"/>
      <c r="I3000" s="94"/>
      <c r="J3000" s="96"/>
      <c r="K3000" s="97"/>
      <c r="L3000" s="109"/>
      <c r="M3000" s="933"/>
      <c r="N3000" s="94"/>
      <c r="O3000" s="96"/>
      <c r="P3000" s="97"/>
    </row>
    <row r="3001" spans="1:16">
      <c r="A3001" s="944"/>
      <c r="B3001" s="110"/>
      <c r="C3001" s="927"/>
      <c r="D3001" s="94"/>
      <c r="E3001" s="96"/>
      <c r="F3001" s="97"/>
      <c r="G3001" s="110"/>
      <c r="H3001" s="930"/>
      <c r="I3001" s="94"/>
      <c r="J3001" s="96"/>
      <c r="K3001" s="97"/>
      <c r="L3001" s="110"/>
      <c r="M3001" s="933"/>
      <c r="N3001" s="94"/>
      <c r="O3001" s="96"/>
      <c r="P3001" s="97"/>
    </row>
    <row r="3002" spans="1:16">
      <c r="A3002" s="944"/>
      <c r="B3002" s="107"/>
      <c r="C3002" s="927"/>
      <c r="D3002" s="113"/>
      <c r="E3002" s="114"/>
      <c r="F3002" s="104"/>
      <c r="G3002" s="107"/>
      <c r="H3002" s="930"/>
      <c r="I3002" s="113"/>
      <c r="J3002" s="114"/>
      <c r="K3002" s="97"/>
      <c r="L3002" s="107"/>
      <c r="M3002" s="933"/>
      <c r="N3002" s="113"/>
      <c r="O3002" s="114"/>
      <c r="P3002" s="97"/>
    </row>
    <row r="3003" spans="1:16" ht="17.25" thickBot="1">
      <c r="A3003" s="944"/>
      <c r="B3003" s="107"/>
      <c r="C3003" s="940"/>
      <c r="D3003" s="122" t="s">
        <v>132</v>
      </c>
      <c r="E3003" s="123" t="s">
        <v>133</v>
      </c>
      <c r="F3003" s="124"/>
      <c r="G3003" s="107"/>
      <c r="H3003" s="941"/>
      <c r="I3003" s="122" t="s">
        <v>132</v>
      </c>
      <c r="J3003" s="123" t="s">
        <v>133</v>
      </c>
      <c r="K3003" s="97"/>
      <c r="L3003" s="107"/>
      <c r="M3003" s="939"/>
      <c r="N3003" s="122" t="s">
        <v>132</v>
      </c>
      <c r="O3003" s="123" t="s">
        <v>133</v>
      </c>
      <c r="P3003" s="97"/>
    </row>
    <row r="3004" spans="1:16">
      <c r="A3004" s="105"/>
      <c r="B3004" s="109"/>
      <c r="C3004" s="926" t="s">
        <v>666</v>
      </c>
      <c r="D3004" s="118"/>
      <c r="E3004" s="119"/>
      <c r="F3004" s="125"/>
      <c r="G3004" s="109"/>
      <c r="H3004" s="929" t="s">
        <v>134</v>
      </c>
      <c r="I3004" s="118"/>
      <c r="J3004" s="119"/>
      <c r="K3004" s="125"/>
      <c r="L3004" s="109"/>
      <c r="M3004" s="932" t="s">
        <v>134</v>
      </c>
      <c r="N3004" s="118"/>
      <c r="O3004" s="119"/>
      <c r="P3004" s="125"/>
    </row>
    <row r="3005" spans="1:16">
      <c r="A3005" s="105"/>
      <c r="B3005" s="110"/>
      <c r="C3005" s="927"/>
      <c r="D3005" s="94"/>
      <c r="E3005" s="96"/>
      <c r="F3005" s="97"/>
      <c r="G3005" s="110"/>
      <c r="H3005" s="930"/>
      <c r="I3005" s="94"/>
      <c r="J3005" s="96"/>
      <c r="K3005" s="97"/>
      <c r="L3005" s="110"/>
      <c r="M3005" s="933"/>
      <c r="N3005" s="94"/>
      <c r="O3005" s="96"/>
      <c r="P3005" s="97"/>
    </row>
    <row r="3006" spans="1:16">
      <c r="A3006" s="105"/>
      <c r="B3006" s="126"/>
      <c r="C3006" s="927"/>
      <c r="D3006" s="94"/>
      <c r="E3006" s="96"/>
      <c r="F3006" s="97"/>
      <c r="G3006" s="126"/>
      <c r="H3006" s="930"/>
      <c r="I3006" s="94"/>
      <c r="J3006" s="96"/>
      <c r="K3006" s="97"/>
      <c r="L3006" s="126"/>
      <c r="M3006" s="933"/>
      <c r="N3006" s="94"/>
      <c r="O3006" s="96"/>
      <c r="P3006" s="128"/>
    </row>
    <row r="3007" spans="1:16">
      <c r="A3007" s="105"/>
      <c r="B3007" s="107"/>
      <c r="C3007" s="927"/>
      <c r="D3007" s="94"/>
      <c r="E3007" s="96"/>
      <c r="F3007" s="97"/>
      <c r="G3007" s="107"/>
      <c r="H3007" s="930"/>
      <c r="I3007" s="94"/>
      <c r="J3007" s="96"/>
      <c r="K3007" s="97"/>
      <c r="L3007" s="107"/>
      <c r="M3007" s="933"/>
      <c r="N3007" s="94"/>
      <c r="O3007" s="96"/>
      <c r="P3007" s="216"/>
    </row>
    <row r="3008" spans="1:16">
      <c r="A3008" s="105"/>
      <c r="B3008" s="109"/>
      <c r="C3008" s="927"/>
      <c r="D3008" s="94"/>
      <c r="E3008" s="96"/>
      <c r="F3008" s="97"/>
      <c r="G3008" s="109"/>
      <c r="H3008" s="930"/>
      <c r="I3008" s="94"/>
      <c r="J3008" s="96"/>
      <c r="K3008" s="97"/>
      <c r="L3008" s="109"/>
      <c r="M3008" s="933"/>
      <c r="N3008" s="94"/>
      <c r="O3008" s="96"/>
      <c r="P3008" s="97"/>
    </row>
    <row r="3009" spans="1:16">
      <c r="A3009" s="105"/>
      <c r="B3009" s="110"/>
      <c r="C3009" s="927"/>
      <c r="D3009" s="94"/>
      <c r="E3009" s="96"/>
      <c r="F3009" s="127"/>
      <c r="G3009" s="110"/>
      <c r="H3009" s="930"/>
      <c r="I3009" s="94"/>
      <c r="J3009" s="96"/>
      <c r="K3009" s="127"/>
      <c r="L3009" s="110"/>
      <c r="M3009" s="933"/>
      <c r="N3009" s="94"/>
      <c r="O3009" s="96"/>
      <c r="P3009" s="127"/>
    </row>
    <row r="3010" spans="1:16">
      <c r="A3010" s="105"/>
      <c r="B3010" s="109"/>
      <c r="C3010" s="927"/>
      <c r="D3010" s="94"/>
      <c r="E3010" s="96"/>
      <c r="F3010" s="128"/>
      <c r="G3010" s="109"/>
      <c r="H3010" s="930"/>
      <c r="I3010" s="94"/>
      <c r="J3010" s="96"/>
      <c r="K3010" s="128"/>
      <c r="L3010" s="109"/>
      <c r="M3010" s="933"/>
      <c r="N3010" s="94"/>
      <c r="O3010" s="96"/>
      <c r="P3010" s="128"/>
    </row>
    <row r="3011" spans="1:16">
      <c r="A3011" s="105"/>
      <c r="B3011" s="110"/>
      <c r="C3011" s="927"/>
      <c r="D3011" s="217"/>
      <c r="E3011" s="114"/>
      <c r="F3011" s="216"/>
      <c r="G3011" s="110"/>
      <c r="H3011" s="930"/>
      <c r="I3011" s="113"/>
      <c r="J3011" s="114"/>
      <c r="K3011" s="216"/>
      <c r="L3011" s="110"/>
      <c r="M3011" s="933"/>
      <c r="N3011" s="113"/>
      <c r="O3011" s="114"/>
      <c r="P3011" s="216"/>
    </row>
    <row r="3012" spans="1:16">
      <c r="A3012" s="105"/>
      <c r="B3012" s="109"/>
      <c r="C3012" s="927"/>
      <c r="D3012" s="217"/>
      <c r="E3012" s="114"/>
      <c r="F3012" s="216"/>
      <c r="G3012" s="109"/>
      <c r="H3012" s="930"/>
      <c r="I3012" s="113"/>
      <c r="J3012" s="114"/>
      <c r="K3012" s="216"/>
      <c r="L3012" s="109"/>
      <c r="M3012" s="933"/>
      <c r="N3012" s="113"/>
      <c r="O3012" s="114"/>
      <c r="P3012" s="216"/>
    </row>
    <row r="3013" spans="1:16" ht="17.25" thickBot="1">
      <c r="A3013" s="105"/>
      <c r="B3013" s="110"/>
      <c r="C3013" s="940"/>
      <c r="D3013" s="129"/>
      <c r="E3013" s="130"/>
      <c r="F3013" s="104"/>
      <c r="G3013" s="110"/>
      <c r="H3013" s="941"/>
      <c r="I3013" s="113"/>
      <c r="J3013" s="130"/>
      <c r="K3013" s="104"/>
      <c r="L3013" s="110"/>
      <c r="M3013" s="939"/>
      <c r="N3013" s="113"/>
      <c r="O3013" s="131"/>
      <c r="P3013" s="127"/>
    </row>
    <row r="3014" spans="1:16">
      <c r="A3014" s="132"/>
      <c r="B3014" s="109"/>
      <c r="C3014" s="926" t="s">
        <v>667</v>
      </c>
      <c r="D3014" s="118" t="s">
        <v>136</v>
      </c>
      <c r="E3014" s="133" t="s">
        <v>137</v>
      </c>
      <c r="F3014" s="125"/>
      <c r="G3014" s="109"/>
      <c r="H3014" s="929" t="s">
        <v>135</v>
      </c>
      <c r="I3014" s="118" t="s">
        <v>136</v>
      </c>
      <c r="J3014" s="133" t="s">
        <v>137</v>
      </c>
      <c r="K3014" s="125"/>
      <c r="L3014" s="109"/>
      <c r="M3014" s="932" t="s">
        <v>135</v>
      </c>
      <c r="N3014" s="118" t="s">
        <v>136</v>
      </c>
      <c r="O3014" s="133" t="s">
        <v>137</v>
      </c>
      <c r="P3014" s="125"/>
    </row>
    <row r="3015" spans="1:16">
      <c r="A3015" s="132"/>
      <c r="B3015" s="110"/>
      <c r="C3015" s="927"/>
      <c r="D3015" s="94" t="s">
        <v>141</v>
      </c>
      <c r="E3015" s="96" t="s">
        <v>142</v>
      </c>
      <c r="F3015" s="134"/>
      <c r="G3015" s="110"/>
      <c r="H3015" s="930"/>
      <c r="I3015" s="94" t="s">
        <v>141</v>
      </c>
      <c r="J3015" s="96" t="s">
        <v>142</v>
      </c>
      <c r="K3015" s="134"/>
      <c r="L3015" s="110"/>
      <c r="M3015" s="933"/>
      <c r="N3015" s="94" t="s">
        <v>141</v>
      </c>
      <c r="O3015" s="96" t="s">
        <v>142</v>
      </c>
      <c r="P3015" s="134"/>
    </row>
    <row r="3016" spans="1:16">
      <c r="A3016" s="132"/>
      <c r="B3016" s="135"/>
      <c r="C3016" s="927"/>
      <c r="D3016" s="94" t="s">
        <v>145</v>
      </c>
      <c r="E3016" s="96" t="s">
        <v>146</v>
      </c>
      <c r="F3016" s="97"/>
      <c r="G3016" s="135"/>
      <c r="H3016" s="930"/>
      <c r="I3016" s="94" t="s">
        <v>145</v>
      </c>
      <c r="J3016" s="96" t="s">
        <v>146</v>
      </c>
      <c r="K3016" s="97"/>
      <c r="L3016" s="135"/>
      <c r="M3016" s="933"/>
      <c r="N3016" s="94" t="s">
        <v>145</v>
      </c>
      <c r="O3016" s="96" t="s">
        <v>146</v>
      </c>
      <c r="P3016" s="97"/>
    </row>
    <row r="3017" spans="1:16">
      <c r="A3017" s="132"/>
      <c r="B3017" s="110"/>
      <c r="C3017" s="927"/>
      <c r="D3017" s="94" t="s">
        <v>147</v>
      </c>
      <c r="E3017" s="96" t="s">
        <v>148</v>
      </c>
      <c r="F3017" s="104"/>
      <c r="G3017" s="110"/>
      <c r="H3017" s="930"/>
      <c r="I3017" s="94" t="s">
        <v>147</v>
      </c>
      <c r="J3017" s="96" t="s">
        <v>148</v>
      </c>
      <c r="K3017" s="104"/>
      <c r="L3017" s="110"/>
      <c r="M3017" s="933"/>
      <c r="N3017" s="94" t="s">
        <v>147</v>
      </c>
      <c r="O3017" s="96" t="s">
        <v>148</v>
      </c>
      <c r="P3017" s="104"/>
    </row>
    <row r="3018" spans="1:16">
      <c r="A3018" s="132"/>
      <c r="B3018" s="135"/>
      <c r="C3018" s="927"/>
      <c r="D3018" s="94"/>
      <c r="E3018" s="114"/>
      <c r="F3018" s="136"/>
      <c r="G3018" s="135"/>
      <c r="H3018" s="930"/>
      <c r="I3018" s="94"/>
      <c r="J3018" s="114"/>
      <c r="K3018" s="136"/>
      <c r="L3018" s="135"/>
      <c r="M3018" s="933"/>
      <c r="N3018" s="94"/>
      <c r="O3018" s="114"/>
      <c r="P3018" s="136"/>
    </row>
    <row r="3019" spans="1:16">
      <c r="A3019" s="132"/>
      <c r="B3019" s="110"/>
      <c r="C3019" s="927"/>
      <c r="D3019" s="94"/>
      <c r="E3019" s="96"/>
      <c r="F3019" s="97"/>
      <c r="G3019" s="110"/>
      <c r="H3019" s="930"/>
      <c r="I3019" s="94"/>
      <c r="J3019" s="96"/>
      <c r="K3019" s="97"/>
      <c r="L3019" s="110"/>
      <c r="M3019" s="933"/>
      <c r="N3019" s="94"/>
      <c r="O3019" s="96"/>
      <c r="P3019" s="97"/>
    </row>
    <row r="3020" spans="1:16">
      <c r="A3020" s="132"/>
      <c r="B3020" s="135"/>
      <c r="C3020" s="927"/>
      <c r="D3020" s="94"/>
      <c r="E3020" s="114"/>
      <c r="F3020" s="136"/>
      <c r="G3020" s="135"/>
      <c r="H3020" s="930"/>
      <c r="I3020" s="94"/>
      <c r="J3020" s="114"/>
      <c r="K3020" s="136"/>
      <c r="L3020" s="135"/>
      <c r="M3020" s="933"/>
      <c r="N3020" s="94"/>
      <c r="O3020" s="114"/>
      <c r="P3020" s="136"/>
    </row>
    <row r="3021" spans="1:16">
      <c r="A3021" s="132"/>
      <c r="B3021" s="110"/>
      <c r="C3021" s="927"/>
      <c r="D3021" s="94"/>
      <c r="E3021" s="96"/>
      <c r="F3021" s="97"/>
      <c r="G3021" s="110"/>
      <c r="H3021" s="930"/>
      <c r="I3021" s="94"/>
      <c r="J3021" s="96"/>
      <c r="K3021" s="97"/>
      <c r="L3021" s="110"/>
      <c r="M3021" s="933"/>
      <c r="N3021" s="94"/>
      <c r="O3021" s="96"/>
      <c r="P3021" s="97"/>
    </row>
    <row r="3022" spans="1:16">
      <c r="A3022" s="132"/>
      <c r="B3022" s="135"/>
      <c r="C3022" s="927"/>
      <c r="D3022" s="94"/>
      <c r="E3022" s="96"/>
      <c r="F3022" s="97"/>
      <c r="G3022" s="135"/>
      <c r="H3022" s="930"/>
      <c r="I3022" s="94"/>
      <c r="J3022" s="96"/>
      <c r="K3022" s="97"/>
      <c r="L3022" s="135"/>
      <c r="M3022" s="933"/>
      <c r="N3022" s="94"/>
      <c r="O3022" s="96"/>
      <c r="P3022" s="97"/>
    </row>
    <row r="3023" spans="1:16" ht="17.25" thickBot="1">
      <c r="A3023" s="132"/>
      <c r="B3023" s="110"/>
      <c r="C3023" s="940"/>
      <c r="D3023" s="115"/>
      <c r="E3023" s="116"/>
      <c r="F3023" s="117"/>
      <c r="G3023" s="110"/>
      <c r="H3023" s="941"/>
      <c r="I3023" s="115"/>
      <c r="J3023" s="130"/>
      <c r="K3023" s="104"/>
      <c r="L3023" s="110"/>
      <c r="M3023" s="939"/>
      <c r="N3023" s="115"/>
      <c r="O3023" s="130"/>
      <c r="P3023" s="104"/>
    </row>
    <row r="3024" spans="1:16">
      <c r="A3024" s="132"/>
      <c r="B3024" s="135"/>
      <c r="C3024" s="926" t="s">
        <v>668</v>
      </c>
      <c r="D3024" s="137" t="s">
        <v>150</v>
      </c>
      <c r="E3024" s="138"/>
      <c r="F3024" s="139" t="s">
        <v>151</v>
      </c>
      <c r="G3024" s="135"/>
      <c r="H3024" s="929" t="s">
        <v>149</v>
      </c>
      <c r="I3024" s="137" t="s">
        <v>150</v>
      </c>
      <c r="J3024" s="138"/>
      <c r="K3024" s="139" t="s">
        <v>151</v>
      </c>
      <c r="L3024" s="135"/>
      <c r="M3024" s="932" t="s">
        <v>149</v>
      </c>
      <c r="N3024" s="137" t="s">
        <v>150</v>
      </c>
      <c r="O3024" s="138"/>
      <c r="P3024" s="139" t="s">
        <v>151</v>
      </c>
    </row>
    <row r="3025" spans="1:16">
      <c r="A3025" s="132"/>
      <c r="B3025" s="110"/>
      <c r="C3025" s="927"/>
      <c r="D3025" s="120"/>
      <c r="E3025" s="121"/>
      <c r="F3025" s="140"/>
      <c r="G3025" s="110"/>
      <c r="H3025" s="930"/>
      <c r="I3025" s="94"/>
      <c r="J3025" s="96"/>
      <c r="K3025" s="97"/>
      <c r="L3025" s="110"/>
      <c r="M3025" s="933"/>
      <c r="N3025" s="94"/>
      <c r="O3025" s="96"/>
      <c r="P3025" s="97"/>
    </row>
    <row r="3026" spans="1:16">
      <c r="A3026" s="132"/>
      <c r="B3026" s="135"/>
      <c r="C3026" s="927"/>
      <c r="D3026" s="94"/>
      <c r="E3026" s="96"/>
      <c r="F3026" s="97"/>
      <c r="G3026" s="135"/>
      <c r="H3026" s="930"/>
      <c r="I3026" s="94"/>
      <c r="J3026" s="96"/>
      <c r="K3026" s="97"/>
      <c r="L3026" s="135"/>
      <c r="M3026" s="933"/>
      <c r="N3026" s="94"/>
      <c r="O3026" s="96"/>
      <c r="P3026" s="97"/>
    </row>
    <row r="3027" spans="1:16">
      <c r="A3027" s="132"/>
      <c r="B3027" s="110"/>
      <c r="C3027" s="927"/>
      <c r="D3027" s="113"/>
      <c r="E3027" s="114"/>
      <c r="F3027" s="104"/>
      <c r="G3027" s="110"/>
      <c r="H3027" s="930"/>
      <c r="I3027" s="113"/>
      <c r="J3027" s="114"/>
      <c r="K3027" s="104"/>
      <c r="L3027" s="110"/>
      <c r="M3027" s="933"/>
      <c r="N3027" s="113"/>
      <c r="O3027" s="114"/>
      <c r="P3027" s="104"/>
    </row>
    <row r="3028" spans="1:16">
      <c r="A3028" s="935"/>
      <c r="B3028" s="135"/>
      <c r="C3028" s="927"/>
      <c r="D3028" s="94"/>
      <c r="E3028" s="96"/>
      <c r="F3028" s="97"/>
      <c r="G3028" s="135"/>
      <c r="H3028" s="930"/>
      <c r="I3028" s="94"/>
      <c r="J3028" s="96"/>
      <c r="K3028" s="97"/>
      <c r="L3028" s="135"/>
      <c r="M3028" s="933"/>
      <c r="N3028" s="94"/>
      <c r="O3028" s="96"/>
      <c r="P3028" s="97"/>
    </row>
    <row r="3029" spans="1:16">
      <c r="A3029" s="935"/>
      <c r="B3029" s="110"/>
      <c r="C3029" s="927"/>
      <c r="D3029" s="94"/>
      <c r="E3029" s="96"/>
      <c r="F3029" s="97"/>
      <c r="G3029" s="110"/>
      <c r="H3029" s="930"/>
      <c r="I3029" s="94"/>
      <c r="J3029" s="96"/>
      <c r="K3029" s="97"/>
      <c r="L3029" s="110"/>
      <c r="M3029" s="933"/>
      <c r="N3029" s="94"/>
      <c r="O3029" s="96"/>
      <c r="P3029" s="97"/>
    </row>
    <row r="3030" spans="1:16">
      <c r="A3030" s="935"/>
      <c r="B3030" s="135"/>
      <c r="C3030" s="927"/>
      <c r="D3030" s="113"/>
      <c r="E3030" s="114"/>
      <c r="F3030" s="104"/>
      <c r="G3030" s="135"/>
      <c r="H3030" s="930"/>
      <c r="I3030" s="113"/>
      <c r="J3030" s="114"/>
      <c r="K3030" s="104"/>
      <c r="L3030" s="135"/>
      <c r="M3030" s="933"/>
      <c r="N3030" s="113"/>
      <c r="O3030" s="114"/>
      <c r="P3030" s="104"/>
    </row>
    <row r="3031" spans="1:16" ht="17.25" thickBot="1">
      <c r="A3031" s="936"/>
      <c r="B3031" s="141"/>
      <c r="C3031" s="928"/>
      <c r="D3031" s="142"/>
      <c r="E3031" s="143"/>
      <c r="F3031" s="144"/>
      <c r="G3031" s="141"/>
      <c r="H3031" s="931"/>
      <c r="I3031" s="142"/>
      <c r="J3031" s="143"/>
      <c r="K3031" s="144"/>
      <c r="L3031" s="141"/>
      <c r="M3031" s="934"/>
      <c r="N3031" s="142"/>
      <c r="O3031" s="143"/>
      <c r="P3031" s="144"/>
    </row>
    <row r="3032" spans="1:16" s="146" customFormat="1" ht="27" customHeight="1" thickTop="1" thickBot="1">
      <c r="A3032" s="145"/>
      <c r="B3032" s="937" t="s">
        <v>152</v>
      </c>
      <c r="C3032" s="937"/>
      <c r="D3032" s="937"/>
      <c r="E3032" s="937"/>
      <c r="F3032" s="937"/>
      <c r="G3032" s="938" t="s">
        <v>153</v>
      </c>
      <c r="H3032" s="938"/>
      <c r="I3032" s="938"/>
      <c r="J3032" s="938"/>
      <c r="K3032" s="938"/>
      <c r="L3032" s="938"/>
      <c r="M3032" s="938"/>
      <c r="N3032" s="919" t="s">
        <v>154</v>
      </c>
      <c r="O3032" s="919"/>
      <c r="P3032" s="919"/>
    </row>
    <row r="3033" spans="1:16" s="159" customFormat="1" ht="21.75" customHeight="1" thickTop="1" thickBot="1">
      <c r="A3033" s="147" t="s">
        <v>0</v>
      </c>
      <c r="B3033" s="148"/>
      <c r="C3033" s="149" t="s">
        <v>155</v>
      </c>
      <c r="D3033" s="150" t="s">
        <v>156</v>
      </c>
      <c r="E3033" s="151" t="s">
        <v>157</v>
      </c>
      <c r="F3033" s="152" t="s">
        <v>158</v>
      </c>
      <c r="G3033" s="153" t="s">
        <v>159</v>
      </c>
      <c r="H3033" s="154" t="s">
        <v>150</v>
      </c>
      <c r="I3033" s="155" t="s">
        <v>156</v>
      </c>
      <c r="J3033" s="155" t="s">
        <v>157</v>
      </c>
      <c r="K3033" s="155" t="s">
        <v>158</v>
      </c>
      <c r="L3033" s="154" t="s">
        <v>160</v>
      </c>
      <c r="M3033" s="156" t="s">
        <v>161</v>
      </c>
      <c r="N3033" s="157" t="s">
        <v>155</v>
      </c>
      <c r="O3033" s="151" t="s">
        <v>157</v>
      </c>
      <c r="P3033" s="158" t="s">
        <v>158</v>
      </c>
    </row>
    <row r="3034" spans="1:16" s="172" customFormat="1" ht="17.25" thickTop="1">
      <c r="A3034" s="920">
        <f>A2948</f>
        <v>46202</v>
      </c>
      <c r="B3034" s="923" t="s">
        <v>669</v>
      </c>
      <c r="C3034" s="160"/>
      <c r="D3034" s="161"/>
      <c r="E3034" s="162"/>
      <c r="F3034" s="163"/>
      <c r="G3034" s="164"/>
      <c r="H3034" s="165"/>
      <c r="I3034" s="166"/>
      <c r="J3034" s="166"/>
      <c r="K3034" s="167"/>
      <c r="L3034" s="168"/>
      <c r="M3034" s="169"/>
      <c r="N3034" s="170"/>
      <c r="O3034" s="166"/>
      <c r="P3034" s="171"/>
    </row>
    <row r="3035" spans="1:16" s="172" customFormat="1">
      <c r="A3035" s="921"/>
      <c r="B3035" s="924"/>
      <c r="C3035" s="173"/>
      <c r="D3035" s="174"/>
      <c r="E3035" s="175"/>
      <c r="F3035" s="176"/>
      <c r="G3035" s="173"/>
      <c r="H3035" s="177"/>
      <c r="I3035" s="175"/>
      <c r="J3035" s="175"/>
      <c r="K3035" s="178"/>
      <c r="L3035" s="179"/>
      <c r="M3035" s="180"/>
      <c r="N3035" s="181"/>
      <c r="O3035" s="175"/>
      <c r="P3035" s="182"/>
    </row>
    <row r="3036" spans="1:16" s="172" customFormat="1">
      <c r="A3036" s="921"/>
      <c r="B3036" s="924"/>
      <c r="C3036" s="173"/>
      <c r="D3036" s="174"/>
      <c r="E3036" s="175"/>
      <c r="F3036" s="176"/>
      <c r="G3036" s="173"/>
      <c r="H3036" s="183"/>
      <c r="I3036" s="175"/>
      <c r="J3036" s="175"/>
      <c r="K3036" s="178"/>
      <c r="L3036" s="184"/>
      <c r="M3036" s="180"/>
      <c r="N3036" s="181"/>
      <c r="O3036" s="175"/>
      <c r="P3036" s="182"/>
    </row>
    <row r="3037" spans="1:16" s="172" customFormat="1">
      <c r="A3037" s="921"/>
      <c r="B3037" s="924"/>
      <c r="C3037" s="173"/>
      <c r="D3037" s="218"/>
      <c r="E3037" s="175"/>
      <c r="F3037" s="176"/>
      <c r="G3037" s="173"/>
      <c r="H3037" s="183"/>
      <c r="I3037" s="175"/>
      <c r="J3037" s="175"/>
      <c r="K3037" s="187"/>
      <c r="L3037" s="184"/>
      <c r="M3037" s="180"/>
      <c r="N3037" s="181"/>
      <c r="O3037" s="175"/>
      <c r="P3037" s="182"/>
    </row>
    <row r="3038" spans="1:16" s="172" customFormat="1">
      <c r="A3038" s="921"/>
      <c r="B3038" s="924"/>
      <c r="C3038" s="173"/>
      <c r="D3038" s="185"/>
      <c r="E3038" s="175"/>
      <c r="F3038" s="182"/>
      <c r="G3038" s="173"/>
      <c r="H3038" s="186"/>
      <c r="I3038" s="175"/>
      <c r="J3038" s="175"/>
      <c r="K3038" s="187"/>
      <c r="L3038" s="184"/>
      <c r="M3038" s="180"/>
      <c r="N3038" s="181"/>
      <c r="O3038" s="175"/>
      <c r="P3038" s="182"/>
    </row>
    <row r="3039" spans="1:16" s="172" customFormat="1">
      <c r="A3039" s="921"/>
      <c r="B3039" s="924"/>
      <c r="C3039" s="173"/>
      <c r="D3039" s="174"/>
      <c r="E3039" s="175"/>
      <c r="F3039" s="188"/>
      <c r="G3039" s="198"/>
      <c r="H3039" s="183"/>
      <c r="I3039" s="191"/>
      <c r="J3039" s="175"/>
      <c r="K3039" s="178"/>
      <c r="L3039" s="189"/>
      <c r="M3039" s="190"/>
      <c r="N3039" s="181"/>
      <c r="O3039" s="175"/>
      <c r="P3039" s="182"/>
    </row>
    <row r="3040" spans="1:16" s="172" customFormat="1">
      <c r="A3040" s="921"/>
      <c r="B3040" s="924"/>
      <c r="C3040" s="173"/>
      <c r="D3040" s="174"/>
      <c r="E3040" s="175"/>
      <c r="F3040" s="182"/>
      <c r="G3040" s="173"/>
      <c r="H3040" s="183"/>
      <c r="I3040" s="191"/>
      <c r="J3040" s="175"/>
      <c r="K3040" s="178"/>
      <c r="L3040" s="184"/>
      <c r="M3040" s="180"/>
      <c r="N3040" s="181"/>
      <c r="O3040" s="175"/>
      <c r="P3040" s="182"/>
    </row>
    <row r="3041" spans="1:16" s="172" customFormat="1">
      <c r="A3041" s="921"/>
      <c r="B3041" s="924"/>
      <c r="C3041" s="173"/>
      <c r="D3041" s="174"/>
      <c r="E3041" s="175"/>
      <c r="F3041" s="182"/>
      <c r="G3041" s="219"/>
      <c r="H3041" s="183"/>
      <c r="I3041" s="175"/>
      <c r="J3041" s="175"/>
      <c r="K3041" s="178"/>
      <c r="L3041" s="184"/>
      <c r="M3041" s="180"/>
      <c r="N3041" s="181"/>
      <c r="O3041" s="175"/>
      <c r="P3041" s="182"/>
    </row>
    <row r="3042" spans="1:16" s="172" customFormat="1">
      <c r="A3042" s="921"/>
      <c r="B3042" s="924"/>
      <c r="C3042" s="173"/>
      <c r="D3042" s="174"/>
      <c r="E3042" s="175"/>
      <c r="F3042" s="188"/>
      <c r="G3042" s="173"/>
      <c r="H3042" s="183"/>
      <c r="I3042" s="191"/>
      <c r="J3042" s="175"/>
      <c r="K3042" s="178"/>
      <c r="L3042" s="184"/>
      <c r="M3042" s="180"/>
      <c r="N3042" s="181"/>
      <c r="O3042" s="175"/>
      <c r="P3042" s="182"/>
    </row>
    <row r="3043" spans="1:16" s="172" customFormat="1">
      <c r="A3043" s="921"/>
      <c r="B3043" s="924"/>
      <c r="C3043" s="173"/>
      <c r="D3043" s="174"/>
      <c r="E3043" s="175"/>
      <c r="F3043" s="182"/>
      <c r="G3043" s="173"/>
      <c r="H3043" s="183"/>
      <c r="I3043" s="191"/>
      <c r="J3043" s="175"/>
      <c r="K3043" s="178"/>
      <c r="L3043" s="184"/>
      <c r="M3043" s="180"/>
      <c r="N3043" s="181"/>
      <c r="O3043" s="175"/>
      <c r="P3043" s="182"/>
    </row>
    <row r="3044" spans="1:16" s="172" customFormat="1">
      <c r="A3044" s="921"/>
      <c r="B3044" s="924"/>
      <c r="C3044" s="192"/>
      <c r="D3044" s="193"/>
      <c r="E3044" s="194"/>
      <c r="F3044" s="195"/>
      <c r="G3044" s="173"/>
      <c r="H3044" s="177"/>
      <c r="I3044" s="175"/>
      <c r="J3044" s="175"/>
      <c r="K3044" s="178"/>
      <c r="L3044" s="184"/>
      <c r="M3044" s="180"/>
      <c r="N3044" s="196"/>
      <c r="O3044" s="194"/>
      <c r="P3044" s="195"/>
    </row>
    <row r="3045" spans="1:16" s="172" customFormat="1">
      <c r="A3045" s="921"/>
      <c r="B3045" s="924"/>
      <c r="C3045" s="192"/>
      <c r="D3045" s="193"/>
      <c r="E3045" s="194"/>
      <c r="F3045" s="195"/>
      <c r="G3045" s="198"/>
      <c r="H3045" s="183"/>
      <c r="I3045" s="191"/>
      <c r="J3045" s="175"/>
      <c r="K3045" s="178"/>
      <c r="L3045" s="184"/>
      <c r="M3045" s="180"/>
      <c r="N3045" s="196"/>
      <c r="O3045" s="194"/>
      <c r="P3045" s="195"/>
    </row>
    <row r="3046" spans="1:16" s="172" customFormat="1">
      <c r="A3046" s="921"/>
      <c r="B3046" s="924"/>
      <c r="C3046" s="192"/>
      <c r="D3046" s="193"/>
      <c r="E3046" s="194"/>
      <c r="F3046" s="195"/>
      <c r="G3046" s="173"/>
      <c r="H3046" s="199"/>
      <c r="I3046" s="191"/>
      <c r="J3046" s="200"/>
      <c r="K3046" s="197"/>
      <c r="L3046" s="184"/>
      <c r="M3046" s="180"/>
      <c r="N3046" s="196"/>
      <c r="O3046" s="194"/>
      <c r="P3046" s="195"/>
    </row>
    <row r="3047" spans="1:16" s="172" customFormat="1">
      <c r="A3047" s="921"/>
      <c r="B3047" s="924"/>
      <c r="C3047" s="192"/>
      <c r="D3047" s="193"/>
      <c r="E3047" s="194"/>
      <c r="F3047" s="195"/>
      <c r="G3047" s="173"/>
      <c r="H3047" s="201"/>
      <c r="I3047" s="175"/>
      <c r="J3047" s="175"/>
      <c r="K3047" s="178"/>
      <c r="L3047" s="184"/>
      <c r="M3047" s="180"/>
      <c r="N3047" s="196"/>
      <c r="O3047" s="194"/>
      <c r="P3047" s="195"/>
    </row>
    <row r="3048" spans="1:16" s="172" customFormat="1">
      <c r="A3048" s="921"/>
      <c r="B3048" s="924"/>
      <c r="C3048" s="192"/>
      <c r="D3048" s="193"/>
      <c r="E3048" s="194"/>
      <c r="F3048" s="195"/>
      <c r="G3048" s="198"/>
      <c r="H3048" s="183"/>
      <c r="I3048" s="200"/>
      <c r="J3048" s="200"/>
      <c r="K3048" s="197"/>
      <c r="L3048" s="184"/>
      <c r="M3048" s="180"/>
      <c r="N3048" s="196"/>
      <c r="O3048" s="194"/>
      <c r="P3048" s="195"/>
    </row>
    <row r="3049" spans="1:16" s="172" customFormat="1">
      <c r="A3049" s="921"/>
      <c r="B3049" s="924"/>
      <c r="C3049" s="192"/>
      <c r="D3049" s="193"/>
      <c r="E3049" s="194"/>
      <c r="F3049" s="195"/>
      <c r="G3049" s="173"/>
      <c r="H3049" s="183"/>
      <c r="I3049" s="200"/>
      <c r="J3049" s="200"/>
      <c r="K3049" s="197"/>
      <c r="L3049" s="179"/>
      <c r="M3049" s="180"/>
      <c r="N3049" s="196"/>
      <c r="O3049" s="194"/>
      <c r="P3049" s="195"/>
    </row>
    <row r="3050" spans="1:16" s="172" customFormat="1">
      <c r="A3050" s="921"/>
      <c r="B3050" s="924"/>
      <c r="C3050" s="192"/>
      <c r="D3050" s="193"/>
      <c r="E3050" s="194"/>
      <c r="F3050" s="195"/>
      <c r="G3050" s="192"/>
      <c r="H3050" s="201"/>
      <c r="I3050" s="202"/>
      <c r="J3050" s="202"/>
      <c r="K3050" s="203"/>
      <c r="L3050" s="204"/>
      <c r="M3050" s="190"/>
      <c r="N3050" s="196"/>
      <c r="O3050" s="194"/>
      <c r="P3050" s="195"/>
    </row>
    <row r="3051" spans="1:16" s="172" customFormat="1">
      <c r="A3051" s="921"/>
      <c r="B3051" s="924"/>
      <c r="C3051" s="192"/>
      <c r="D3051" s="193"/>
      <c r="E3051" s="194"/>
      <c r="F3051" s="195"/>
      <c r="G3051" s="192"/>
      <c r="H3051" s="201"/>
      <c r="I3051" s="202"/>
      <c r="J3051" s="202"/>
      <c r="K3051" s="203"/>
      <c r="L3051" s="204"/>
      <c r="M3051" s="190"/>
      <c r="N3051" s="196"/>
      <c r="O3051" s="194"/>
      <c r="P3051" s="195"/>
    </row>
    <row r="3052" spans="1:16" s="172" customFormat="1">
      <c r="A3052" s="921"/>
      <c r="B3052" s="924"/>
      <c r="C3052" s="192"/>
      <c r="D3052" s="193"/>
      <c r="E3052" s="194"/>
      <c r="F3052" s="195"/>
      <c r="G3052" s="192"/>
      <c r="H3052" s="201"/>
      <c r="I3052" s="202"/>
      <c r="J3052" s="202"/>
      <c r="K3052" s="203"/>
      <c r="L3052" s="204"/>
      <c r="M3052" s="190"/>
      <c r="N3052" s="196"/>
      <c r="O3052" s="194"/>
      <c r="P3052" s="195"/>
    </row>
    <row r="3053" spans="1:16" s="172" customFormat="1" ht="17.25" thickBot="1">
      <c r="A3053" s="922"/>
      <c r="B3053" s="925"/>
      <c r="C3053" s="205"/>
      <c r="D3053" s="206"/>
      <c r="E3053" s="207"/>
      <c r="F3053" s="208"/>
      <c r="G3053" s="209"/>
      <c r="H3053" s="210"/>
      <c r="I3053" s="211"/>
      <c r="J3053" s="211"/>
      <c r="K3053" s="212"/>
      <c r="L3053" s="213"/>
      <c r="M3053" s="214"/>
      <c r="N3053" s="215"/>
      <c r="O3053" s="207"/>
      <c r="P3053" s="208"/>
    </row>
    <row r="3054" spans="1:16" s="71" customFormat="1" ht="18" customHeight="1" thickTop="1" thickBot="1">
      <c r="A3054" s="956">
        <f>A2948+1</f>
        <v>46203</v>
      </c>
      <c r="B3054" s="90" t="s">
        <v>162</v>
      </c>
      <c r="C3054" s="926" t="s">
        <v>664</v>
      </c>
      <c r="D3054" s="91" t="s">
        <v>114</v>
      </c>
      <c r="E3054" s="92" t="s">
        <v>164</v>
      </c>
      <c r="F3054" s="93"/>
      <c r="G3054" s="90" t="s">
        <v>162</v>
      </c>
      <c r="H3054" s="930" t="s">
        <v>163</v>
      </c>
      <c r="I3054" s="91" t="s">
        <v>114</v>
      </c>
      <c r="J3054" s="92" t="s">
        <v>164</v>
      </c>
      <c r="K3054" s="93"/>
      <c r="L3054" s="90" t="s">
        <v>162</v>
      </c>
      <c r="M3054" s="933" t="s">
        <v>163</v>
      </c>
      <c r="N3054" s="91" t="s">
        <v>114</v>
      </c>
      <c r="O3054" s="92" t="s">
        <v>164</v>
      </c>
      <c r="P3054" s="93"/>
    </row>
    <row r="3055" spans="1:16" ht="18" customHeight="1">
      <c r="A3055" s="957"/>
      <c r="B3055" s="958"/>
      <c r="C3055" s="927"/>
      <c r="D3055" s="94" t="s">
        <v>116</v>
      </c>
      <c r="E3055" s="95" t="s">
        <v>142</v>
      </c>
      <c r="F3055" s="93"/>
      <c r="G3055" s="958"/>
      <c r="H3055" s="930"/>
      <c r="I3055" s="94" t="s">
        <v>116</v>
      </c>
      <c r="J3055" s="95" t="s">
        <v>142</v>
      </c>
      <c r="K3055" s="93"/>
      <c r="L3055" s="958"/>
      <c r="M3055" s="933"/>
      <c r="N3055" s="94" t="s">
        <v>116</v>
      </c>
      <c r="O3055" s="95" t="s">
        <v>142</v>
      </c>
      <c r="P3055" s="93"/>
    </row>
    <row r="3056" spans="1:16" ht="17.25" thickBot="1">
      <c r="A3056" s="957"/>
      <c r="B3056" s="959"/>
      <c r="C3056" s="927"/>
      <c r="D3056" s="94" t="s">
        <v>165</v>
      </c>
      <c r="E3056" s="96" t="s">
        <v>166</v>
      </c>
      <c r="F3056" s="98"/>
      <c r="G3056" s="959"/>
      <c r="H3056" s="930"/>
      <c r="I3056" s="94" t="s">
        <v>165</v>
      </c>
      <c r="J3056" s="96" t="s">
        <v>166</v>
      </c>
      <c r="K3056" s="98"/>
      <c r="L3056" s="959"/>
      <c r="M3056" s="933"/>
      <c r="N3056" s="94" t="s">
        <v>165</v>
      </c>
      <c r="O3056" s="96" t="s">
        <v>166</v>
      </c>
      <c r="P3056" s="98"/>
    </row>
    <row r="3057" spans="1:16" ht="17.25" thickBot="1">
      <c r="A3057" s="957"/>
      <c r="B3057" s="90" t="s">
        <v>167</v>
      </c>
      <c r="C3057" s="927"/>
      <c r="D3057" s="94"/>
      <c r="E3057" s="96"/>
      <c r="F3057" s="97"/>
      <c r="G3057" s="90" t="s">
        <v>167</v>
      </c>
      <c r="H3057" s="930"/>
      <c r="I3057" s="94" t="s">
        <v>120</v>
      </c>
      <c r="J3057" s="96" t="s">
        <v>148</v>
      </c>
      <c r="K3057" s="97"/>
      <c r="L3057" s="90" t="s">
        <v>167</v>
      </c>
      <c r="M3057" s="933"/>
      <c r="N3057" s="94" t="s">
        <v>120</v>
      </c>
      <c r="O3057" s="96" t="s">
        <v>148</v>
      </c>
      <c r="P3057" s="97"/>
    </row>
    <row r="3058" spans="1:16">
      <c r="A3058" s="957"/>
      <c r="B3058" s="955"/>
      <c r="C3058" s="927"/>
      <c r="D3058" s="94"/>
      <c r="E3058" s="96"/>
      <c r="F3058" s="97"/>
      <c r="G3058" s="955"/>
      <c r="H3058" s="930"/>
      <c r="I3058" s="94"/>
      <c r="J3058" s="96"/>
      <c r="K3058" s="97"/>
      <c r="L3058" s="955"/>
      <c r="M3058" s="933"/>
      <c r="N3058" s="94"/>
      <c r="O3058" s="96"/>
      <c r="P3058" s="97"/>
    </row>
    <row r="3059" spans="1:16">
      <c r="A3059" s="957"/>
      <c r="B3059" s="948"/>
      <c r="C3059" s="927"/>
      <c r="D3059" s="94"/>
      <c r="E3059" s="96"/>
      <c r="F3059" s="97"/>
      <c r="G3059" s="948"/>
      <c r="H3059" s="930"/>
      <c r="I3059" s="94"/>
      <c r="J3059" s="96"/>
      <c r="K3059" s="97"/>
      <c r="L3059" s="948"/>
      <c r="M3059" s="933"/>
      <c r="N3059" s="94"/>
      <c r="O3059" s="96"/>
      <c r="P3059" s="97"/>
    </row>
    <row r="3060" spans="1:16">
      <c r="A3060" s="957"/>
      <c r="B3060" s="947"/>
      <c r="C3060" s="927"/>
      <c r="D3060" s="94"/>
      <c r="E3060" s="96"/>
      <c r="F3060" s="93"/>
      <c r="G3060" s="947"/>
      <c r="H3060" s="930"/>
      <c r="I3060" s="94"/>
      <c r="J3060" s="96"/>
      <c r="K3060" s="93"/>
      <c r="L3060" s="947"/>
      <c r="M3060" s="933"/>
      <c r="N3060" s="94"/>
      <c r="O3060" s="96"/>
      <c r="P3060" s="93"/>
    </row>
    <row r="3061" spans="1:16">
      <c r="A3061" s="957"/>
      <c r="B3061" s="948"/>
      <c r="C3061" s="927"/>
      <c r="D3061" s="94"/>
      <c r="E3061" s="96"/>
      <c r="F3061" s="99"/>
      <c r="G3061" s="948"/>
      <c r="H3061" s="930"/>
      <c r="I3061" s="94"/>
      <c r="J3061" s="96"/>
      <c r="K3061" s="99"/>
      <c r="L3061" s="948"/>
      <c r="M3061" s="933"/>
      <c r="N3061" s="94"/>
      <c r="O3061" s="96"/>
      <c r="P3061" s="93"/>
    </row>
    <row r="3062" spans="1:16">
      <c r="A3062" s="957"/>
      <c r="B3062" s="947"/>
      <c r="C3062" s="927"/>
      <c r="D3062" s="94"/>
      <c r="E3062" s="96"/>
      <c r="F3062" s="102"/>
      <c r="G3062" s="947"/>
      <c r="H3062" s="930"/>
      <c r="I3062" s="94"/>
      <c r="J3062" s="96"/>
      <c r="K3062" s="102"/>
      <c r="L3062" s="947"/>
      <c r="M3062" s="933"/>
      <c r="N3062" s="94"/>
      <c r="O3062" s="96"/>
      <c r="P3062" s="99"/>
    </row>
    <row r="3063" spans="1:16" ht="17.25" thickBot="1">
      <c r="A3063" s="957"/>
      <c r="B3063" s="948"/>
      <c r="C3063" s="927"/>
      <c r="D3063" s="94"/>
      <c r="E3063" s="96"/>
      <c r="F3063" s="99"/>
      <c r="G3063" s="948"/>
      <c r="H3063" s="930"/>
      <c r="I3063" s="94"/>
      <c r="J3063" s="96"/>
      <c r="K3063" s="99"/>
      <c r="L3063" s="948"/>
      <c r="M3063" s="933"/>
      <c r="N3063" s="94"/>
      <c r="O3063" s="96"/>
      <c r="P3063" s="99"/>
    </row>
    <row r="3064" spans="1:16" ht="17.25" thickBot="1">
      <c r="A3064" s="957"/>
      <c r="B3064" s="100" t="s">
        <v>168</v>
      </c>
      <c r="C3064" s="927"/>
      <c r="D3064" s="94"/>
      <c r="E3064" s="96"/>
      <c r="F3064" s="99"/>
      <c r="G3064" s="100" t="s">
        <v>168</v>
      </c>
      <c r="H3064" s="930"/>
      <c r="I3064" s="94"/>
      <c r="J3064" s="96"/>
      <c r="K3064" s="99"/>
      <c r="L3064" s="100" t="s">
        <v>168</v>
      </c>
      <c r="M3064" s="933"/>
      <c r="N3064" s="94"/>
      <c r="O3064" s="96"/>
      <c r="P3064" s="99"/>
    </row>
    <row r="3065" spans="1:16">
      <c r="A3065" s="957"/>
      <c r="B3065" s="949"/>
      <c r="C3065" s="927"/>
      <c r="D3065" s="94"/>
      <c r="E3065" s="96"/>
      <c r="F3065" s="99"/>
      <c r="G3065" s="949"/>
      <c r="H3065" s="930"/>
      <c r="I3065" s="94"/>
      <c r="J3065" s="96"/>
      <c r="K3065" s="99"/>
      <c r="L3065" s="949"/>
      <c r="M3065" s="933"/>
      <c r="N3065" s="94"/>
      <c r="O3065" s="96"/>
      <c r="P3065" s="99"/>
    </row>
    <row r="3066" spans="1:16">
      <c r="A3066" s="957"/>
      <c r="B3066" s="950"/>
      <c r="C3066" s="927"/>
      <c r="D3066" s="94"/>
      <c r="E3066" s="96"/>
      <c r="F3066" s="99"/>
      <c r="G3066" s="950"/>
      <c r="H3066" s="930"/>
      <c r="I3066" s="94"/>
      <c r="J3066" s="96"/>
      <c r="K3066" s="99"/>
      <c r="L3066" s="950"/>
      <c r="M3066" s="933"/>
      <c r="N3066" s="94"/>
      <c r="O3066" s="96"/>
      <c r="P3066" s="97"/>
    </row>
    <row r="3067" spans="1:16" ht="17.25" thickBot="1">
      <c r="A3067" s="957"/>
      <c r="B3067" s="951"/>
      <c r="C3067" s="927"/>
      <c r="D3067" s="94"/>
      <c r="E3067" s="96"/>
      <c r="F3067" s="97"/>
      <c r="G3067" s="951"/>
      <c r="H3067" s="930"/>
      <c r="I3067" s="94"/>
      <c r="J3067" s="96"/>
      <c r="K3067" s="97"/>
      <c r="L3067" s="951"/>
      <c r="M3067" s="933"/>
      <c r="N3067" s="94"/>
      <c r="O3067" s="96"/>
      <c r="P3067" s="97"/>
    </row>
    <row r="3068" spans="1:16" ht="17.25" thickBot="1">
      <c r="A3068" s="957"/>
      <c r="B3068" s="100" t="s">
        <v>123</v>
      </c>
      <c r="C3068" s="927"/>
      <c r="D3068" s="94"/>
      <c r="E3068" s="96"/>
      <c r="F3068" s="97"/>
      <c r="G3068" s="100" t="s">
        <v>123</v>
      </c>
      <c r="H3068" s="930"/>
      <c r="I3068" s="94"/>
      <c r="J3068" s="96"/>
      <c r="K3068" s="97"/>
      <c r="L3068" s="100" t="s">
        <v>123</v>
      </c>
      <c r="M3068" s="933"/>
      <c r="N3068" s="94"/>
      <c r="O3068" s="96"/>
      <c r="P3068" s="97"/>
    </row>
    <row r="3069" spans="1:16">
      <c r="A3069" s="957"/>
      <c r="B3069" s="962"/>
      <c r="C3069" s="927"/>
      <c r="D3069" s="94"/>
      <c r="E3069" s="96"/>
      <c r="F3069" s="97"/>
      <c r="G3069" s="962"/>
      <c r="H3069" s="930"/>
      <c r="I3069" s="94"/>
      <c r="J3069" s="96"/>
      <c r="K3069" s="97"/>
      <c r="L3069" s="962"/>
      <c r="M3069" s="933"/>
      <c r="N3069" s="94"/>
      <c r="O3069" s="96"/>
      <c r="P3069" s="97"/>
    </row>
    <row r="3070" spans="1:16">
      <c r="A3070" s="957"/>
      <c r="B3070" s="963"/>
      <c r="C3070" s="927"/>
      <c r="D3070" s="94"/>
      <c r="E3070" s="96"/>
      <c r="F3070" s="97"/>
      <c r="G3070" s="963"/>
      <c r="H3070" s="930"/>
      <c r="I3070" s="94"/>
      <c r="J3070" s="96"/>
      <c r="K3070" s="97"/>
      <c r="L3070" s="963"/>
      <c r="M3070" s="933"/>
      <c r="N3070" s="94"/>
      <c r="O3070" s="96"/>
      <c r="P3070" s="97"/>
    </row>
    <row r="3071" spans="1:16" ht="17.25" thickBot="1">
      <c r="A3071" s="957"/>
      <c r="B3071" s="964"/>
      <c r="C3071" s="927"/>
      <c r="D3071" s="94"/>
      <c r="E3071" s="96"/>
      <c r="F3071" s="97"/>
      <c r="G3071" s="964"/>
      <c r="H3071" s="930"/>
      <c r="I3071" s="94"/>
      <c r="J3071" s="96"/>
      <c r="K3071" s="97"/>
      <c r="L3071" s="964"/>
      <c r="M3071" s="933"/>
      <c r="N3071" s="94"/>
      <c r="O3071" s="96"/>
      <c r="P3071" s="97"/>
    </row>
    <row r="3072" spans="1:16">
      <c r="A3072" s="957"/>
      <c r="B3072" s="945" t="s">
        <v>124</v>
      </c>
      <c r="C3072" s="927"/>
      <c r="D3072" s="94"/>
      <c r="E3072" s="96"/>
      <c r="F3072" s="97"/>
      <c r="G3072" s="945" t="s">
        <v>124</v>
      </c>
      <c r="H3072" s="930"/>
      <c r="I3072" s="94"/>
      <c r="J3072" s="96"/>
      <c r="K3072" s="97"/>
      <c r="L3072" s="945" t="s">
        <v>124</v>
      </c>
      <c r="M3072" s="933"/>
      <c r="N3072" s="94"/>
      <c r="O3072" s="96"/>
      <c r="P3072" s="97"/>
    </row>
    <row r="3073" spans="1:16" ht="17.25" thickBot="1">
      <c r="A3073" s="957"/>
      <c r="B3073" s="946"/>
      <c r="C3073" s="927"/>
      <c r="D3073" s="94"/>
      <c r="E3073" s="96"/>
      <c r="F3073" s="97"/>
      <c r="G3073" s="946"/>
      <c r="H3073" s="930"/>
      <c r="I3073" s="94"/>
      <c r="J3073" s="96"/>
      <c r="K3073" s="97"/>
      <c r="L3073" s="946"/>
      <c r="M3073" s="933"/>
      <c r="N3073" s="94"/>
      <c r="O3073" s="96"/>
      <c r="P3073" s="93"/>
    </row>
    <row r="3074" spans="1:16" ht="17.25" thickTop="1">
      <c r="A3074" s="957"/>
      <c r="B3074" s="960" t="s">
        <v>125</v>
      </c>
      <c r="C3074" s="927"/>
      <c r="D3074" s="94"/>
      <c r="E3074" s="96"/>
      <c r="F3074" s="93"/>
      <c r="G3074" s="960" t="s">
        <v>125</v>
      </c>
      <c r="H3074" s="930"/>
      <c r="I3074" s="94"/>
      <c r="J3074" s="96"/>
      <c r="K3074" s="93"/>
      <c r="L3074" s="960" t="s">
        <v>125</v>
      </c>
      <c r="M3074" s="933"/>
      <c r="N3074" s="94"/>
      <c r="O3074" s="96"/>
      <c r="P3074" s="97"/>
    </row>
    <row r="3075" spans="1:16" ht="17.25" thickBot="1">
      <c r="A3075" s="957"/>
      <c r="B3075" s="943"/>
      <c r="C3075" s="927"/>
      <c r="D3075" s="94"/>
      <c r="E3075" s="96"/>
      <c r="F3075" s="93"/>
      <c r="G3075" s="943"/>
      <c r="H3075" s="930"/>
      <c r="I3075" s="94"/>
      <c r="J3075" s="96"/>
      <c r="K3075" s="93"/>
      <c r="L3075" s="943"/>
      <c r="M3075" s="933"/>
      <c r="N3075" s="94"/>
      <c r="O3075" s="96"/>
      <c r="P3075" s="101"/>
    </row>
    <row r="3076" spans="1:16">
      <c r="A3076" s="957"/>
      <c r="B3076" s="953"/>
      <c r="C3076" s="927"/>
      <c r="D3076" s="94"/>
      <c r="E3076" s="96"/>
      <c r="F3076" s="97"/>
      <c r="G3076" s="953"/>
      <c r="H3076" s="930"/>
      <c r="I3076" s="94"/>
      <c r="J3076" s="96"/>
      <c r="K3076" s="97"/>
      <c r="L3076" s="953"/>
      <c r="M3076" s="933"/>
      <c r="N3076" s="94"/>
      <c r="O3076" s="96"/>
      <c r="P3076" s="103"/>
    </row>
    <row r="3077" spans="1:16" ht="17.25" thickBot="1">
      <c r="A3077" s="957"/>
      <c r="B3077" s="961"/>
      <c r="C3077" s="927"/>
      <c r="D3077" s="94"/>
      <c r="E3077" s="96"/>
      <c r="F3077" s="97"/>
      <c r="G3077" s="961"/>
      <c r="H3077" s="930"/>
      <c r="I3077" s="94"/>
      <c r="J3077" s="96"/>
      <c r="K3077" s="97"/>
      <c r="L3077" s="961"/>
      <c r="M3077" s="933"/>
      <c r="N3077" s="94"/>
      <c r="O3077" s="96"/>
      <c r="P3077" s="104"/>
    </row>
    <row r="3078" spans="1:16">
      <c r="A3078" s="957"/>
      <c r="B3078" s="942" t="s">
        <v>126</v>
      </c>
      <c r="C3078" s="927"/>
      <c r="D3078" s="94"/>
      <c r="E3078" s="96"/>
      <c r="F3078" s="93"/>
      <c r="G3078" s="942" t="s">
        <v>126</v>
      </c>
      <c r="H3078" s="930"/>
      <c r="I3078" s="94"/>
      <c r="J3078" s="96"/>
      <c r="K3078" s="93"/>
      <c r="L3078" s="942" t="s">
        <v>126</v>
      </c>
      <c r="M3078" s="933"/>
      <c r="N3078" s="94"/>
      <c r="O3078" s="96"/>
      <c r="P3078" s="99"/>
    </row>
    <row r="3079" spans="1:16" ht="17.25" thickBot="1">
      <c r="A3079" s="957"/>
      <c r="B3079" s="943"/>
      <c r="C3079" s="927"/>
      <c r="D3079" s="94"/>
      <c r="E3079" s="96"/>
      <c r="F3079" s="101"/>
      <c r="G3079" s="943"/>
      <c r="H3079" s="930"/>
      <c r="I3079" s="94"/>
      <c r="J3079" s="96"/>
      <c r="K3079" s="101"/>
      <c r="L3079" s="943"/>
      <c r="M3079" s="933"/>
      <c r="N3079" s="94"/>
      <c r="O3079" s="96"/>
      <c r="P3079" s="104"/>
    </row>
    <row r="3080" spans="1:16">
      <c r="A3080" s="957"/>
      <c r="B3080" s="953"/>
      <c r="C3080" s="927"/>
      <c r="D3080" s="94"/>
      <c r="E3080" s="96"/>
      <c r="F3080" s="102"/>
      <c r="G3080" s="953"/>
      <c r="H3080" s="930"/>
      <c r="I3080" s="94"/>
      <c r="J3080" s="96"/>
      <c r="K3080" s="103"/>
      <c r="L3080" s="953"/>
      <c r="M3080" s="933"/>
      <c r="N3080" s="94"/>
      <c r="O3080" s="96"/>
      <c r="P3080" s="93"/>
    </row>
    <row r="3081" spans="1:16" ht="17.25" thickBot="1">
      <c r="A3081" s="957"/>
      <c r="B3081" s="954"/>
      <c r="C3081" s="927"/>
      <c r="D3081" s="94"/>
      <c r="E3081" s="96"/>
      <c r="F3081" s="99"/>
      <c r="G3081" s="954"/>
      <c r="H3081" s="930"/>
      <c r="I3081" s="94"/>
      <c r="J3081" s="96"/>
      <c r="K3081" s="104"/>
      <c r="L3081" s="954"/>
      <c r="M3081" s="933"/>
      <c r="N3081" s="94"/>
      <c r="O3081" s="96"/>
      <c r="P3081" s="97"/>
    </row>
    <row r="3082" spans="1:16">
      <c r="A3082" s="957"/>
      <c r="B3082" s="952" t="s">
        <v>127</v>
      </c>
      <c r="C3082" s="927"/>
      <c r="D3082" s="94"/>
      <c r="E3082" s="96"/>
      <c r="F3082" s="103"/>
      <c r="G3082" s="952" t="s">
        <v>127</v>
      </c>
      <c r="H3082" s="930"/>
      <c r="I3082" s="94"/>
      <c r="J3082" s="96"/>
      <c r="K3082" s="104"/>
      <c r="L3082" s="952" t="s">
        <v>127</v>
      </c>
      <c r="M3082" s="933"/>
      <c r="N3082" s="94"/>
      <c r="O3082" s="114"/>
      <c r="P3082" s="97"/>
    </row>
    <row r="3083" spans="1:16" ht="17.25" thickBot="1">
      <c r="A3083" s="957"/>
      <c r="B3083" s="943"/>
      <c r="C3083" s="927"/>
      <c r="D3083" s="94"/>
      <c r="E3083" s="96"/>
      <c r="F3083" s="104"/>
      <c r="G3083" s="943"/>
      <c r="H3083" s="930"/>
      <c r="I3083" s="94"/>
      <c r="J3083" s="96"/>
      <c r="K3083" s="99"/>
      <c r="L3083" s="943"/>
      <c r="M3083" s="933"/>
      <c r="N3083" s="113"/>
      <c r="O3083" s="96"/>
      <c r="P3083" s="112"/>
    </row>
    <row r="3084" spans="1:16">
      <c r="A3084" s="957"/>
      <c r="B3084" s="953"/>
      <c r="C3084" s="927"/>
      <c r="D3084" s="94"/>
      <c r="E3084" s="96"/>
      <c r="F3084" s="104"/>
      <c r="G3084" s="953"/>
      <c r="H3084" s="930"/>
      <c r="I3084" s="94"/>
      <c r="J3084" s="96"/>
      <c r="K3084" s="104"/>
      <c r="L3084" s="953"/>
      <c r="M3084" s="933"/>
      <c r="N3084" s="113"/>
      <c r="O3084" s="114"/>
      <c r="P3084" s="97"/>
    </row>
    <row r="3085" spans="1:16" ht="17.25" thickBot="1">
      <c r="A3085" s="957"/>
      <c r="B3085" s="954"/>
      <c r="C3085" s="927"/>
      <c r="D3085" s="94"/>
      <c r="E3085" s="96"/>
      <c r="F3085" s="99"/>
      <c r="G3085" s="954"/>
      <c r="H3085" s="930"/>
      <c r="I3085" s="94"/>
      <c r="J3085" s="96"/>
      <c r="K3085" s="93"/>
      <c r="L3085" s="954"/>
      <c r="M3085" s="933"/>
      <c r="N3085" s="94"/>
      <c r="O3085" s="114"/>
      <c r="P3085" s="104"/>
    </row>
    <row r="3086" spans="1:16">
      <c r="A3086" s="957"/>
      <c r="B3086" s="952" t="s">
        <v>128</v>
      </c>
      <c r="C3086" s="927"/>
      <c r="D3086" s="94"/>
      <c r="E3086" s="96"/>
      <c r="F3086" s="104"/>
      <c r="G3086" s="952" t="s">
        <v>128</v>
      </c>
      <c r="H3086" s="930"/>
      <c r="I3086" s="94"/>
      <c r="J3086" s="96"/>
      <c r="K3086" s="97"/>
      <c r="L3086" s="952" t="s">
        <v>128</v>
      </c>
      <c r="M3086" s="933"/>
      <c r="N3086" s="94"/>
      <c r="O3086" s="96"/>
      <c r="P3086" s="97"/>
    </row>
    <row r="3087" spans="1:16" ht="17.25" thickBot="1">
      <c r="A3087" s="957"/>
      <c r="B3087" s="943"/>
      <c r="C3087" s="927"/>
      <c r="D3087" s="94"/>
      <c r="E3087" s="96"/>
      <c r="F3087" s="93"/>
      <c r="G3087" s="943"/>
      <c r="H3087" s="930"/>
      <c r="I3087" s="94"/>
      <c r="J3087" s="114"/>
      <c r="K3087" s="97"/>
      <c r="L3087" s="943"/>
      <c r="M3087" s="933"/>
      <c r="N3087" s="113"/>
      <c r="O3087" s="114"/>
      <c r="P3087" s="97"/>
    </row>
    <row r="3088" spans="1:16">
      <c r="A3088" s="957"/>
      <c r="B3088" s="953"/>
      <c r="C3088" s="927"/>
      <c r="D3088" s="94"/>
      <c r="E3088" s="96"/>
      <c r="F3088" s="97"/>
      <c r="G3088" s="953"/>
      <c r="H3088" s="930"/>
      <c r="I3088" s="94"/>
      <c r="J3088" s="96"/>
      <c r="K3088" s="97"/>
      <c r="L3088" s="953"/>
      <c r="M3088" s="933"/>
      <c r="N3088" s="113"/>
      <c r="O3088" s="114"/>
      <c r="P3088" s="97"/>
    </row>
    <row r="3089" spans="1:16" ht="17.25" thickBot="1">
      <c r="A3089" s="957"/>
      <c r="B3089" s="954"/>
      <c r="C3089" s="927"/>
      <c r="D3089" s="94"/>
      <c r="E3089" s="96"/>
      <c r="F3089" s="93"/>
      <c r="G3089" s="954"/>
      <c r="H3089" s="930"/>
      <c r="I3089" s="94"/>
      <c r="J3089" s="114"/>
      <c r="K3089" s="97"/>
      <c r="L3089" s="954"/>
      <c r="M3089" s="933"/>
      <c r="N3089" s="94"/>
      <c r="O3089" s="114"/>
      <c r="P3089" s="97"/>
    </row>
    <row r="3090" spans="1:16">
      <c r="A3090" s="957"/>
      <c r="B3090" s="942" t="s">
        <v>129</v>
      </c>
      <c r="C3090" s="927"/>
      <c r="D3090" s="94"/>
      <c r="E3090" s="96"/>
      <c r="F3090" s="93"/>
      <c r="G3090" s="942" t="s">
        <v>129</v>
      </c>
      <c r="H3090" s="930"/>
      <c r="I3090" s="94"/>
      <c r="J3090" s="114"/>
      <c r="K3090" s="97"/>
      <c r="L3090" s="942" t="s">
        <v>129</v>
      </c>
      <c r="M3090" s="933"/>
      <c r="N3090" s="113"/>
      <c r="O3090" s="114"/>
      <c r="P3090" s="97"/>
    </row>
    <row r="3091" spans="1:16" ht="17.25" thickBot="1">
      <c r="A3091" s="957"/>
      <c r="B3091" s="943"/>
      <c r="C3091" s="927"/>
      <c r="D3091" s="94"/>
      <c r="E3091" s="96"/>
      <c r="F3091" s="93"/>
      <c r="G3091" s="943"/>
      <c r="H3091" s="930"/>
      <c r="I3091" s="94"/>
      <c r="J3091" s="114"/>
      <c r="K3091" s="97"/>
      <c r="L3091" s="943"/>
      <c r="M3091" s="933"/>
      <c r="N3091" s="94"/>
      <c r="O3091" s="114"/>
      <c r="P3091" s="97"/>
    </row>
    <row r="3092" spans="1:16">
      <c r="A3092" s="957"/>
      <c r="B3092" s="106"/>
      <c r="C3092" s="927"/>
      <c r="D3092" s="94"/>
      <c r="E3092" s="96"/>
      <c r="F3092" s="97"/>
      <c r="G3092" s="106"/>
      <c r="H3092" s="930"/>
      <c r="I3092" s="94"/>
      <c r="J3092" s="96"/>
      <c r="K3092" s="112"/>
      <c r="L3092" s="106"/>
      <c r="M3092" s="933"/>
      <c r="N3092" s="113"/>
      <c r="O3092" s="96"/>
      <c r="P3092" s="112"/>
    </row>
    <row r="3093" spans="1:16">
      <c r="A3093" s="957"/>
      <c r="B3093" s="107"/>
      <c r="C3093" s="927"/>
      <c r="D3093" s="94"/>
      <c r="E3093" s="96"/>
      <c r="F3093" s="93"/>
      <c r="G3093" s="107"/>
      <c r="H3093" s="930"/>
      <c r="I3093" s="94"/>
      <c r="J3093" s="96"/>
      <c r="K3093" s="97"/>
      <c r="L3093" s="107"/>
      <c r="M3093" s="933"/>
      <c r="N3093" s="113"/>
      <c r="O3093" s="114"/>
      <c r="P3093" s="97"/>
    </row>
    <row r="3094" spans="1:16">
      <c r="A3094" s="957"/>
      <c r="B3094" s="109"/>
      <c r="C3094" s="927"/>
      <c r="D3094" s="94"/>
      <c r="E3094" s="96"/>
      <c r="F3094" s="93"/>
      <c r="G3094" s="109"/>
      <c r="H3094" s="930"/>
      <c r="I3094" s="113"/>
      <c r="J3094" s="114"/>
      <c r="K3094" s="97"/>
      <c r="L3094" s="109"/>
      <c r="M3094" s="933"/>
      <c r="N3094" s="113"/>
      <c r="O3094" s="114"/>
      <c r="P3094" s="104"/>
    </row>
    <row r="3095" spans="1:16">
      <c r="A3095" s="957"/>
      <c r="B3095" s="110"/>
      <c r="C3095" s="927"/>
      <c r="D3095" s="94"/>
      <c r="E3095" s="96"/>
      <c r="F3095" s="93"/>
      <c r="G3095" s="110"/>
      <c r="H3095" s="930"/>
      <c r="I3095" s="113"/>
      <c r="J3095" s="114"/>
      <c r="K3095" s="104"/>
      <c r="L3095" s="110"/>
      <c r="M3095" s="933"/>
      <c r="N3095" s="111"/>
      <c r="O3095" s="96"/>
      <c r="P3095" s="97"/>
    </row>
    <row r="3096" spans="1:16">
      <c r="A3096" s="957"/>
      <c r="B3096" s="109"/>
      <c r="C3096" s="927"/>
      <c r="D3096" s="111"/>
      <c r="E3096" s="96"/>
      <c r="F3096" s="97"/>
      <c r="G3096" s="109"/>
      <c r="H3096" s="930"/>
      <c r="I3096" s="111"/>
      <c r="J3096" s="96"/>
      <c r="K3096" s="112"/>
      <c r="L3096" s="109"/>
      <c r="M3096" s="933"/>
      <c r="N3096" s="94"/>
      <c r="O3096" s="96"/>
      <c r="P3096" s="112"/>
    </row>
    <row r="3097" spans="1:16">
      <c r="A3097" s="957"/>
      <c r="B3097" s="110"/>
      <c r="C3097" s="927"/>
      <c r="D3097" s="94"/>
      <c r="E3097" s="96"/>
      <c r="F3097" s="108"/>
      <c r="G3097" s="110"/>
      <c r="H3097" s="930"/>
      <c r="I3097" s="94"/>
      <c r="J3097" s="96"/>
      <c r="K3097" s="97"/>
      <c r="L3097" s="110"/>
      <c r="M3097" s="933"/>
      <c r="N3097" s="113"/>
      <c r="O3097" s="114"/>
      <c r="P3097" s="97"/>
    </row>
    <row r="3098" spans="1:16">
      <c r="A3098" s="957"/>
      <c r="B3098" s="109"/>
      <c r="C3098" s="927"/>
      <c r="D3098" s="94"/>
      <c r="E3098" s="96"/>
      <c r="F3098" s="97"/>
      <c r="G3098" s="109"/>
      <c r="H3098" s="930"/>
      <c r="I3098" s="113"/>
      <c r="J3098" s="114"/>
      <c r="K3098" s="97"/>
      <c r="L3098" s="109"/>
      <c r="M3098" s="933"/>
      <c r="N3098" s="113"/>
      <c r="O3098" s="114"/>
      <c r="P3098" s="97"/>
    </row>
    <row r="3099" spans="1:16" ht="17.25" thickBot="1">
      <c r="A3099" s="957"/>
      <c r="B3099" s="110"/>
      <c r="C3099" s="940"/>
      <c r="D3099" s="115"/>
      <c r="E3099" s="116"/>
      <c r="F3099" s="117"/>
      <c r="G3099" s="110"/>
      <c r="H3099" s="930"/>
      <c r="I3099" s="115"/>
      <c r="J3099" s="116"/>
      <c r="K3099" s="117"/>
      <c r="L3099" s="110"/>
      <c r="M3099" s="933"/>
      <c r="N3099" s="115"/>
      <c r="O3099" s="116"/>
      <c r="P3099" s="117"/>
    </row>
    <row r="3100" spans="1:16">
      <c r="A3100" s="944" t="str">
        <f>TEXT(A3054,"AAAA")</f>
        <v>星期二</v>
      </c>
      <c r="B3100" s="109"/>
      <c r="C3100" s="926" t="s">
        <v>665</v>
      </c>
      <c r="D3100" s="118"/>
      <c r="E3100" s="119"/>
      <c r="F3100" s="97"/>
      <c r="G3100" s="109"/>
      <c r="H3100" s="929" t="s">
        <v>130</v>
      </c>
      <c r="I3100" s="118"/>
      <c r="J3100" s="119"/>
      <c r="K3100" s="97"/>
      <c r="L3100" s="109"/>
      <c r="M3100" s="932" t="s">
        <v>130</v>
      </c>
      <c r="N3100" s="118"/>
      <c r="O3100" s="119"/>
      <c r="P3100" s="97"/>
    </row>
    <row r="3101" spans="1:16">
      <c r="A3101" s="944"/>
      <c r="B3101" s="110"/>
      <c r="C3101" s="927"/>
      <c r="D3101" s="120"/>
      <c r="E3101" s="96"/>
      <c r="F3101" s="97"/>
      <c r="G3101" s="110"/>
      <c r="H3101" s="930"/>
      <c r="I3101" s="94"/>
      <c r="J3101" s="96"/>
      <c r="K3101" s="97"/>
      <c r="L3101" s="110"/>
      <c r="M3101" s="933"/>
      <c r="N3101" s="94"/>
      <c r="O3101" s="96"/>
      <c r="P3101" s="97"/>
    </row>
    <row r="3102" spans="1:16">
      <c r="A3102" s="944"/>
      <c r="B3102" s="109"/>
      <c r="C3102" s="927"/>
      <c r="D3102" s="120"/>
      <c r="E3102" s="96"/>
      <c r="F3102" s="97"/>
      <c r="G3102" s="109"/>
      <c r="H3102" s="930"/>
      <c r="I3102" s="94"/>
      <c r="J3102" s="96"/>
      <c r="K3102" s="97"/>
      <c r="L3102" s="109"/>
      <c r="M3102" s="933"/>
      <c r="N3102" s="94"/>
      <c r="O3102" s="96"/>
      <c r="P3102" s="97"/>
    </row>
    <row r="3103" spans="1:16">
      <c r="A3103" s="944"/>
      <c r="B3103" s="110"/>
      <c r="C3103" s="927"/>
      <c r="D3103" s="120"/>
      <c r="E3103" s="96"/>
      <c r="F3103" s="97"/>
      <c r="G3103" s="110"/>
      <c r="H3103" s="930"/>
      <c r="I3103" s="94"/>
      <c r="J3103" s="96"/>
      <c r="K3103" s="97"/>
      <c r="L3103" s="110"/>
      <c r="M3103" s="933"/>
      <c r="N3103" s="94"/>
      <c r="O3103" s="96"/>
      <c r="P3103" s="97"/>
    </row>
    <row r="3104" spans="1:16">
      <c r="A3104" s="944"/>
      <c r="B3104" s="109"/>
      <c r="C3104" s="927"/>
      <c r="D3104" s="120"/>
      <c r="E3104" s="96"/>
      <c r="F3104" s="97"/>
      <c r="G3104" s="109"/>
      <c r="H3104" s="930"/>
      <c r="I3104" s="94"/>
      <c r="J3104" s="96"/>
      <c r="K3104" s="97"/>
      <c r="L3104" s="109"/>
      <c r="M3104" s="933"/>
      <c r="N3104" s="94"/>
      <c r="O3104" s="96"/>
      <c r="P3104" s="97"/>
    </row>
    <row r="3105" spans="1:16">
      <c r="A3105" s="944"/>
      <c r="B3105" s="110"/>
      <c r="C3105" s="927"/>
      <c r="D3105" s="120"/>
      <c r="E3105" s="96"/>
      <c r="F3105" s="97"/>
      <c r="G3105" s="110"/>
      <c r="H3105" s="930"/>
      <c r="I3105" s="94"/>
      <c r="J3105" s="96"/>
      <c r="K3105" s="97"/>
      <c r="L3105" s="110"/>
      <c r="M3105" s="933"/>
      <c r="N3105" s="94"/>
      <c r="O3105" s="96"/>
      <c r="P3105" s="97"/>
    </row>
    <row r="3106" spans="1:16">
      <c r="A3106" s="944"/>
      <c r="B3106" s="109"/>
      <c r="C3106" s="927"/>
      <c r="D3106" s="120"/>
      <c r="E3106" s="96"/>
      <c r="F3106" s="97"/>
      <c r="G3106" s="109"/>
      <c r="H3106" s="930"/>
      <c r="I3106" s="94"/>
      <c r="J3106" s="96"/>
      <c r="K3106" s="97"/>
      <c r="L3106" s="109"/>
      <c r="M3106" s="933"/>
      <c r="N3106" s="94"/>
      <c r="O3106" s="96"/>
      <c r="P3106" s="97"/>
    </row>
    <row r="3107" spans="1:16">
      <c r="A3107" s="944"/>
      <c r="B3107" s="110"/>
      <c r="C3107" s="927"/>
      <c r="D3107" s="94"/>
      <c r="E3107" s="96"/>
      <c r="F3107" s="97"/>
      <c r="G3107" s="110"/>
      <c r="H3107" s="930"/>
      <c r="I3107" s="94"/>
      <c r="J3107" s="96"/>
      <c r="K3107" s="97"/>
      <c r="L3107" s="110"/>
      <c r="M3107" s="933"/>
      <c r="N3107" s="94"/>
      <c r="O3107" s="96"/>
      <c r="P3107" s="97"/>
    </row>
    <row r="3108" spans="1:16">
      <c r="A3108" s="944"/>
      <c r="B3108" s="107"/>
      <c r="C3108" s="927"/>
      <c r="D3108" s="113"/>
      <c r="E3108" s="114"/>
      <c r="F3108" s="104"/>
      <c r="G3108" s="107"/>
      <c r="H3108" s="930"/>
      <c r="I3108" s="113"/>
      <c r="J3108" s="114"/>
      <c r="K3108" s="97"/>
      <c r="L3108" s="107"/>
      <c r="M3108" s="933"/>
      <c r="N3108" s="113"/>
      <c r="O3108" s="114"/>
      <c r="P3108" s="97"/>
    </row>
    <row r="3109" spans="1:16" ht="17.25" thickBot="1">
      <c r="A3109" s="944"/>
      <c r="B3109" s="107"/>
      <c r="C3109" s="940"/>
      <c r="D3109" s="122" t="s">
        <v>132</v>
      </c>
      <c r="E3109" s="123" t="s">
        <v>133</v>
      </c>
      <c r="F3109" s="124"/>
      <c r="G3109" s="107"/>
      <c r="H3109" s="941"/>
      <c r="I3109" s="122" t="s">
        <v>132</v>
      </c>
      <c r="J3109" s="123" t="s">
        <v>133</v>
      </c>
      <c r="K3109" s="97"/>
      <c r="L3109" s="107"/>
      <c r="M3109" s="939"/>
      <c r="N3109" s="122" t="s">
        <v>132</v>
      </c>
      <c r="O3109" s="123" t="s">
        <v>133</v>
      </c>
      <c r="P3109" s="97"/>
    </row>
    <row r="3110" spans="1:16">
      <c r="A3110" s="105"/>
      <c r="B3110" s="109"/>
      <c r="C3110" s="926" t="s">
        <v>666</v>
      </c>
      <c r="D3110" s="118"/>
      <c r="E3110" s="119"/>
      <c r="F3110" s="125"/>
      <c r="G3110" s="109"/>
      <c r="H3110" s="929" t="s">
        <v>134</v>
      </c>
      <c r="I3110" s="118"/>
      <c r="J3110" s="119"/>
      <c r="K3110" s="125"/>
      <c r="L3110" s="109"/>
      <c r="M3110" s="932" t="s">
        <v>134</v>
      </c>
      <c r="N3110" s="118"/>
      <c r="O3110" s="119"/>
      <c r="P3110" s="125"/>
    </row>
    <row r="3111" spans="1:16">
      <c r="A3111" s="105"/>
      <c r="B3111" s="110"/>
      <c r="C3111" s="927"/>
      <c r="D3111" s="94"/>
      <c r="E3111" s="96"/>
      <c r="F3111" s="97"/>
      <c r="G3111" s="110"/>
      <c r="H3111" s="930"/>
      <c r="I3111" s="94"/>
      <c r="J3111" s="96"/>
      <c r="K3111" s="97"/>
      <c r="L3111" s="110"/>
      <c r="M3111" s="933"/>
      <c r="N3111" s="94"/>
      <c r="O3111" s="96"/>
      <c r="P3111" s="97"/>
    </row>
    <row r="3112" spans="1:16">
      <c r="A3112" s="105"/>
      <c r="B3112" s="126"/>
      <c r="C3112" s="927"/>
      <c r="D3112" s="94"/>
      <c r="E3112" s="96"/>
      <c r="F3112" s="97"/>
      <c r="G3112" s="126"/>
      <c r="H3112" s="930"/>
      <c r="I3112" s="94"/>
      <c r="J3112" s="96"/>
      <c r="K3112" s="97"/>
      <c r="L3112" s="126"/>
      <c r="M3112" s="933"/>
      <c r="N3112" s="94"/>
      <c r="O3112" s="96"/>
      <c r="P3112" s="128"/>
    </row>
    <row r="3113" spans="1:16">
      <c r="A3113" s="105"/>
      <c r="B3113" s="107"/>
      <c r="C3113" s="927"/>
      <c r="D3113" s="94"/>
      <c r="E3113" s="96"/>
      <c r="F3113" s="97"/>
      <c r="G3113" s="107"/>
      <c r="H3113" s="930"/>
      <c r="I3113" s="94"/>
      <c r="J3113" s="96"/>
      <c r="K3113" s="97"/>
      <c r="L3113" s="107"/>
      <c r="M3113" s="933"/>
      <c r="N3113" s="94"/>
      <c r="O3113" s="96"/>
      <c r="P3113" s="216"/>
    </row>
    <row r="3114" spans="1:16">
      <c r="A3114" s="105"/>
      <c r="B3114" s="109"/>
      <c r="C3114" s="927"/>
      <c r="D3114" s="94"/>
      <c r="E3114" s="96"/>
      <c r="F3114" s="97"/>
      <c r="G3114" s="109"/>
      <c r="H3114" s="930"/>
      <c r="I3114" s="94"/>
      <c r="J3114" s="96"/>
      <c r="K3114" s="97"/>
      <c r="L3114" s="109"/>
      <c r="M3114" s="933"/>
      <c r="N3114" s="94"/>
      <c r="O3114" s="96"/>
      <c r="P3114" s="97"/>
    </row>
    <row r="3115" spans="1:16">
      <c r="A3115" s="105"/>
      <c r="B3115" s="110"/>
      <c r="C3115" s="927"/>
      <c r="D3115" s="94"/>
      <c r="E3115" s="96"/>
      <c r="F3115" s="127"/>
      <c r="G3115" s="110"/>
      <c r="H3115" s="930"/>
      <c r="I3115" s="94"/>
      <c r="J3115" s="96"/>
      <c r="K3115" s="127"/>
      <c r="L3115" s="110"/>
      <c r="M3115" s="933"/>
      <c r="N3115" s="94"/>
      <c r="O3115" s="96"/>
      <c r="P3115" s="127"/>
    </row>
    <row r="3116" spans="1:16">
      <c r="A3116" s="105"/>
      <c r="B3116" s="109"/>
      <c r="C3116" s="927"/>
      <c r="D3116" s="94"/>
      <c r="E3116" s="96"/>
      <c r="F3116" s="128"/>
      <c r="G3116" s="109"/>
      <c r="H3116" s="930"/>
      <c r="I3116" s="94"/>
      <c r="J3116" s="96"/>
      <c r="K3116" s="128"/>
      <c r="L3116" s="109"/>
      <c r="M3116" s="933"/>
      <c r="N3116" s="94"/>
      <c r="O3116" s="96"/>
      <c r="P3116" s="128"/>
    </row>
    <row r="3117" spans="1:16">
      <c r="A3117" s="105"/>
      <c r="B3117" s="110"/>
      <c r="C3117" s="927"/>
      <c r="D3117" s="217"/>
      <c r="E3117" s="114"/>
      <c r="F3117" s="216"/>
      <c r="G3117" s="110"/>
      <c r="H3117" s="930"/>
      <c r="I3117" s="113"/>
      <c r="J3117" s="114"/>
      <c r="K3117" s="216"/>
      <c r="L3117" s="110"/>
      <c r="M3117" s="933"/>
      <c r="N3117" s="113"/>
      <c r="O3117" s="114"/>
      <c r="P3117" s="216"/>
    </row>
    <row r="3118" spans="1:16">
      <c r="A3118" s="105"/>
      <c r="B3118" s="109"/>
      <c r="C3118" s="927"/>
      <c r="D3118" s="217"/>
      <c r="E3118" s="114"/>
      <c r="F3118" s="216"/>
      <c r="G3118" s="109"/>
      <c r="H3118" s="930"/>
      <c r="I3118" s="113"/>
      <c r="J3118" s="114"/>
      <c r="K3118" s="216"/>
      <c r="L3118" s="109"/>
      <c r="M3118" s="933"/>
      <c r="N3118" s="113"/>
      <c r="O3118" s="114"/>
      <c r="P3118" s="216"/>
    </row>
    <row r="3119" spans="1:16" ht="17.25" thickBot="1">
      <c r="A3119" s="105"/>
      <c r="B3119" s="110"/>
      <c r="C3119" s="940"/>
      <c r="D3119" s="129"/>
      <c r="E3119" s="130"/>
      <c r="F3119" s="104"/>
      <c r="G3119" s="110"/>
      <c r="H3119" s="941"/>
      <c r="I3119" s="113"/>
      <c r="J3119" s="130"/>
      <c r="K3119" s="104"/>
      <c r="L3119" s="110"/>
      <c r="M3119" s="939"/>
      <c r="N3119" s="113"/>
      <c r="O3119" s="131"/>
      <c r="P3119" s="127"/>
    </row>
    <row r="3120" spans="1:16">
      <c r="A3120" s="132"/>
      <c r="B3120" s="109"/>
      <c r="C3120" s="926" t="s">
        <v>667</v>
      </c>
      <c r="D3120" s="118" t="s">
        <v>136</v>
      </c>
      <c r="E3120" s="133" t="s">
        <v>137</v>
      </c>
      <c r="F3120" s="125"/>
      <c r="G3120" s="109"/>
      <c r="H3120" s="929" t="s">
        <v>135</v>
      </c>
      <c r="I3120" s="118" t="s">
        <v>136</v>
      </c>
      <c r="J3120" s="133" t="s">
        <v>137</v>
      </c>
      <c r="K3120" s="125"/>
      <c r="L3120" s="109"/>
      <c r="M3120" s="932" t="s">
        <v>135</v>
      </c>
      <c r="N3120" s="118" t="s">
        <v>136</v>
      </c>
      <c r="O3120" s="133" t="s">
        <v>137</v>
      </c>
      <c r="P3120" s="125"/>
    </row>
    <row r="3121" spans="1:16">
      <c r="A3121" s="132"/>
      <c r="B3121" s="110"/>
      <c r="C3121" s="927"/>
      <c r="D3121" s="94" t="s">
        <v>141</v>
      </c>
      <c r="E3121" s="96" t="s">
        <v>142</v>
      </c>
      <c r="F3121" s="134"/>
      <c r="G3121" s="110"/>
      <c r="H3121" s="930"/>
      <c r="I3121" s="94" t="s">
        <v>141</v>
      </c>
      <c r="J3121" s="96" t="s">
        <v>142</v>
      </c>
      <c r="K3121" s="134"/>
      <c r="L3121" s="110"/>
      <c r="M3121" s="933"/>
      <c r="N3121" s="94" t="s">
        <v>141</v>
      </c>
      <c r="O3121" s="96" t="s">
        <v>142</v>
      </c>
      <c r="P3121" s="134"/>
    </row>
    <row r="3122" spans="1:16">
      <c r="A3122" s="132"/>
      <c r="B3122" s="135"/>
      <c r="C3122" s="927"/>
      <c r="D3122" s="94" t="s">
        <v>145</v>
      </c>
      <c r="E3122" s="96" t="s">
        <v>146</v>
      </c>
      <c r="F3122" s="97"/>
      <c r="G3122" s="135"/>
      <c r="H3122" s="930"/>
      <c r="I3122" s="94" t="s">
        <v>145</v>
      </c>
      <c r="J3122" s="96" t="s">
        <v>146</v>
      </c>
      <c r="K3122" s="97"/>
      <c r="L3122" s="135"/>
      <c r="M3122" s="933"/>
      <c r="N3122" s="94" t="s">
        <v>145</v>
      </c>
      <c r="O3122" s="96" t="s">
        <v>146</v>
      </c>
      <c r="P3122" s="97"/>
    </row>
    <row r="3123" spans="1:16">
      <c r="A3123" s="132"/>
      <c r="B3123" s="110"/>
      <c r="C3123" s="927"/>
      <c r="D3123" s="94" t="s">
        <v>147</v>
      </c>
      <c r="E3123" s="96" t="s">
        <v>148</v>
      </c>
      <c r="F3123" s="104"/>
      <c r="G3123" s="110"/>
      <c r="H3123" s="930"/>
      <c r="I3123" s="94" t="s">
        <v>147</v>
      </c>
      <c r="J3123" s="96" t="s">
        <v>148</v>
      </c>
      <c r="K3123" s="104"/>
      <c r="L3123" s="110"/>
      <c r="M3123" s="933"/>
      <c r="N3123" s="94" t="s">
        <v>147</v>
      </c>
      <c r="O3123" s="96" t="s">
        <v>148</v>
      </c>
      <c r="P3123" s="104"/>
    </row>
    <row r="3124" spans="1:16">
      <c r="A3124" s="132"/>
      <c r="B3124" s="135"/>
      <c r="C3124" s="927"/>
      <c r="D3124" s="94"/>
      <c r="E3124" s="114"/>
      <c r="F3124" s="136"/>
      <c r="G3124" s="135"/>
      <c r="H3124" s="930"/>
      <c r="I3124" s="94"/>
      <c r="J3124" s="114"/>
      <c r="K3124" s="136"/>
      <c r="L3124" s="135"/>
      <c r="M3124" s="933"/>
      <c r="N3124" s="94"/>
      <c r="O3124" s="114"/>
      <c r="P3124" s="136"/>
    </row>
    <row r="3125" spans="1:16">
      <c r="A3125" s="132"/>
      <c r="B3125" s="110"/>
      <c r="C3125" s="927"/>
      <c r="D3125" s="94"/>
      <c r="E3125" s="96"/>
      <c r="F3125" s="97"/>
      <c r="G3125" s="110"/>
      <c r="H3125" s="930"/>
      <c r="I3125" s="94"/>
      <c r="J3125" s="96"/>
      <c r="K3125" s="97"/>
      <c r="L3125" s="110"/>
      <c r="M3125" s="933"/>
      <c r="N3125" s="94"/>
      <c r="O3125" s="96"/>
      <c r="P3125" s="97"/>
    </row>
    <row r="3126" spans="1:16">
      <c r="A3126" s="132"/>
      <c r="B3126" s="135"/>
      <c r="C3126" s="927"/>
      <c r="D3126" s="94"/>
      <c r="E3126" s="114"/>
      <c r="F3126" s="136"/>
      <c r="G3126" s="135"/>
      <c r="H3126" s="930"/>
      <c r="I3126" s="94"/>
      <c r="J3126" s="114"/>
      <c r="K3126" s="136"/>
      <c r="L3126" s="135"/>
      <c r="M3126" s="933"/>
      <c r="N3126" s="94"/>
      <c r="O3126" s="114"/>
      <c r="P3126" s="136"/>
    </row>
    <row r="3127" spans="1:16">
      <c r="A3127" s="132"/>
      <c r="B3127" s="110"/>
      <c r="C3127" s="927"/>
      <c r="D3127" s="94"/>
      <c r="E3127" s="96"/>
      <c r="F3127" s="97"/>
      <c r="G3127" s="110"/>
      <c r="H3127" s="930"/>
      <c r="I3127" s="94"/>
      <c r="J3127" s="96"/>
      <c r="K3127" s="97"/>
      <c r="L3127" s="110"/>
      <c r="M3127" s="933"/>
      <c r="N3127" s="94"/>
      <c r="O3127" s="96"/>
      <c r="P3127" s="97"/>
    </row>
    <row r="3128" spans="1:16">
      <c r="A3128" s="132"/>
      <c r="B3128" s="135"/>
      <c r="C3128" s="927"/>
      <c r="D3128" s="94"/>
      <c r="E3128" s="96"/>
      <c r="F3128" s="97"/>
      <c r="G3128" s="135"/>
      <c r="H3128" s="930"/>
      <c r="I3128" s="94"/>
      <c r="J3128" s="96"/>
      <c r="K3128" s="97"/>
      <c r="L3128" s="135"/>
      <c r="M3128" s="933"/>
      <c r="N3128" s="94"/>
      <c r="O3128" s="96"/>
      <c r="P3128" s="97"/>
    </row>
    <row r="3129" spans="1:16" ht="17.25" thickBot="1">
      <c r="A3129" s="132"/>
      <c r="B3129" s="110"/>
      <c r="C3129" s="940"/>
      <c r="D3129" s="115"/>
      <c r="E3129" s="116"/>
      <c r="F3129" s="117"/>
      <c r="G3129" s="110"/>
      <c r="H3129" s="941"/>
      <c r="I3129" s="115"/>
      <c r="J3129" s="130"/>
      <c r="K3129" s="104"/>
      <c r="L3129" s="110"/>
      <c r="M3129" s="939"/>
      <c r="N3129" s="115"/>
      <c r="O3129" s="130"/>
      <c r="P3129" s="104"/>
    </row>
    <row r="3130" spans="1:16">
      <c r="A3130" s="132"/>
      <c r="B3130" s="135"/>
      <c r="C3130" s="926" t="s">
        <v>668</v>
      </c>
      <c r="D3130" s="137" t="s">
        <v>150</v>
      </c>
      <c r="E3130" s="138"/>
      <c r="F3130" s="139" t="s">
        <v>151</v>
      </c>
      <c r="G3130" s="135"/>
      <c r="H3130" s="929" t="s">
        <v>149</v>
      </c>
      <c r="I3130" s="137" t="s">
        <v>150</v>
      </c>
      <c r="J3130" s="138"/>
      <c r="K3130" s="139" t="s">
        <v>151</v>
      </c>
      <c r="L3130" s="135"/>
      <c r="M3130" s="932" t="s">
        <v>149</v>
      </c>
      <c r="N3130" s="137" t="s">
        <v>150</v>
      </c>
      <c r="O3130" s="138"/>
      <c r="P3130" s="139" t="s">
        <v>151</v>
      </c>
    </row>
    <row r="3131" spans="1:16">
      <c r="A3131" s="132"/>
      <c r="B3131" s="110"/>
      <c r="C3131" s="927"/>
      <c r="D3131" s="120"/>
      <c r="E3131" s="121"/>
      <c r="F3131" s="140"/>
      <c r="G3131" s="110"/>
      <c r="H3131" s="930"/>
      <c r="I3131" s="94"/>
      <c r="J3131" s="96"/>
      <c r="K3131" s="97"/>
      <c r="L3131" s="110"/>
      <c r="M3131" s="933"/>
      <c r="N3131" s="94"/>
      <c r="O3131" s="96"/>
      <c r="P3131" s="97"/>
    </row>
    <row r="3132" spans="1:16">
      <c r="A3132" s="132"/>
      <c r="B3132" s="135"/>
      <c r="C3132" s="927"/>
      <c r="D3132" s="94"/>
      <c r="E3132" s="96"/>
      <c r="F3132" s="97"/>
      <c r="G3132" s="135"/>
      <c r="H3132" s="930"/>
      <c r="I3132" s="94"/>
      <c r="J3132" s="96"/>
      <c r="K3132" s="97"/>
      <c r="L3132" s="135"/>
      <c r="M3132" s="933"/>
      <c r="N3132" s="94"/>
      <c r="O3132" s="96"/>
      <c r="P3132" s="97"/>
    </row>
    <row r="3133" spans="1:16">
      <c r="A3133" s="132"/>
      <c r="B3133" s="110"/>
      <c r="C3133" s="927"/>
      <c r="D3133" s="113"/>
      <c r="E3133" s="114"/>
      <c r="F3133" s="104"/>
      <c r="G3133" s="110"/>
      <c r="H3133" s="930"/>
      <c r="I3133" s="113"/>
      <c r="J3133" s="114"/>
      <c r="K3133" s="104"/>
      <c r="L3133" s="110"/>
      <c r="M3133" s="933"/>
      <c r="N3133" s="113"/>
      <c r="O3133" s="114"/>
      <c r="P3133" s="104"/>
    </row>
    <row r="3134" spans="1:16">
      <c r="A3134" s="935"/>
      <c r="B3134" s="135"/>
      <c r="C3134" s="927"/>
      <c r="D3134" s="94"/>
      <c r="E3134" s="96"/>
      <c r="F3134" s="97"/>
      <c r="G3134" s="135"/>
      <c r="H3134" s="930"/>
      <c r="I3134" s="94"/>
      <c r="J3134" s="96"/>
      <c r="K3134" s="97"/>
      <c r="L3134" s="135"/>
      <c r="M3134" s="933"/>
      <c r="N3134" s="94"/>
      <c r="O3134" s="96"/>
      <c r="P3134" s="97"/>
    </row>
    <row r="3135" spans="1:16">
      <c r="A3135" s="935"/>
      <c r="B3135" s="110"/>
      <c r="C3135" s="927"/>
      <c r="D3135" s="94"/>
      <c r="E3135" s="96"/>
      <c r="F3135" s="97"/>
      <c r="G3135" s="110"/>
      <c r="H3135" s="930"/>
      <c r="I3135" s="94"/>
      <c r="J3135" s="96"/>
      <c r="K3135" s="97"/>
      <c r="L3135" s="110"/>
      <c r="M3135" s="933"/>
      <c r="N3135" s="94"/>
      <c r="O3135" s="96"/>
      <c r="P3135" s="97"/>
    </row>
    <row r="3136" spans="1:16">
      <c r="A3136" s="935"/>
      <c r="B3136" s="135"/>
      <c r="C3136" s="927"/>
      <c r="D3136" s="113"/>
      <c r="E3136" s="114"/>
      <c r="F3136" s="104"/>
      <c r="G3136" s="135"/>
      <c r="H3136" s="930"/>
      <c r="I3136" s="113"/>
      <c r="J3136" s="114"/>
      <c r="K3136" s="104"/>
      <c r="L3136" s="135"/>
      <c r="M3136" s="933"/>
      <c r="N3136" s="113"/>
      <c r="O3136" s="114"/>
      <c r="P3136" s="104"/>
    </row>
    <row r="3137" spans="1:16" ht="17.25" thickBot="1">
      <c r="A3137" s="936"/>
      <c r="B3137" s="141"/>
      <c r="C3137" s="928"/>
      <c r="D3137" s="142"/>
      <c r="E3137" s="143"/>
      <c r="F3137" s="144"/>
      <c r="G3137" s="141"/>
      <c r="H3137" s="931"/>
      <c r="I3137" s="142"/>
      <c r="J3137" s="143"/>
      <c r="K3137" s="144"/>
      <c r="L3137" s="141"/>
      <c r="M3137" s="934"/>
      <c r="N3137" s="142"/>
      <c r="O3137" s="143"/>
      <c r="P3137" s="144"/>
    </row>
    <row r="3138" spans="1:16" s="146" customFormat="1" ht="27" customHeight="1" thickTop="1" thickBot="1">
      <c r="A3138" s="145"/>
      <c r="B3138" s="937" t="s">
        <v>152</v>
      </c>
      <c r="C3138" s="937"/>
      <c r="D3138" s="937"/>
      <c r="E3138" s="937"/>
      <c r="F3138" s="937"/>
      <c r="G3138" s="938" t="s">
        <v>153</v>
      </c>
      <c r="H3138" s="938"/>
      <c r="I3138" s="938"/>
      <c r="J3138" s="938"/>
      <c r="K3138" s="938"/>
      <c r="L3138" s="938"/>
      <c r="M3138" s="938"/>
      <c r="N3138" s="919" t="s">
        <v>154</v>
      </c>
      <c r="O3138" s="919"/>
      <c r="P3138" s="919"/>
    </row>
    <row r="3139" spans="1:16" s="159" customFormat="1" ht="21.75" customHeight="1" thickTop="1" thickBot="1">
      <c r="A3139" s="147" t="s">
        <v>0</v>
      </c>
      <c r="B3139" s="148"/>
      <c r="C3139" s="149" t="s">
        <v>155</v>
      </c>
      <c r="D3139" s="150" t="s">
        <v>156</v>
      </c>
      <c r="E3139" s="151" t="s">
        <v>157</v>
      </c>
      <c r="F3139" s="152" t="s">
        <v>158</v>
      </c>
      <c r="G3139" s="153" t="s">
        <v>159</v>
      </c>
      <c r="H3139" s="154" t="s">
        <v>150</v>
      </c>
      <c r="I3139" s="155" t="s">
        <v>156</v>
      </c>
      <c r="J3139" s="155" t="s">
        <v>157</v>
      </c>
      <c r="K3139" s="155" t="s">
        <v>158</v>
      </c>
      <c r="L3139" s="154" t="s">
        <v>160</v>
      </c>
      <c r="M3139" s="156" t="s">
        <v>161</v>
      </c>
      <c r="N3139" s="157" t="s">
        <v>155</v>
      </c>
      <c r="O3139" s="151" t="s">
        <v>157</v>
      </c>
      <c r="P3139" s="158" t="s">
        <v>158</v>
      </c>
    </row>
    <row r="3140" spans="1:16" s="172" customFormat="1" ht="17.25" thickTop="1">
      <c r="A3140" s="920">
        <f>A3054</f>
        <v>46203</v>
      </c>
      <c r="B3140" s="923" t="s">
        <v>669</v>
      </c>
      <c r="C3140" s="160" t="s">
        <v>850</v>
      </c>
      <c r="D3140" s="161" t="s">
        <v>977</v>
      </c>
      <c r="E3140" s="162" t="s">
        <v>137</v>
      </c>
      <c r="F3140" s="163" t="s">
        <v>1691</v>
      </c>
      <c r="G3140" s="164"/>
      <c r="H3140" s="165"/>
      <c r="I3140" s="166"/>
      <c r="J3140" s="166"/>
      <c r="K3140" s="167"/>
      <c r="L3140" s="168"/>
      <c r="M3140" s="169"/>
      <c r="N3140" s="170"/>
      <c r="O3140" s="166"/>
      <c r="P3140" s="171"/>
    </row>
    <row r="3141" spans="1:16" s="172" customFormat="1">
      <c r="A3141" s="921"/>
      <c r="B3141" s="924"/>
      <c r="C3141" s="173"/>
      <c r="D3141" s="174"/>
      <c r="E3141" s="175"/>
      <c r="F3141" s="176"/>
      <c r="G3141" s="173"/>
      <c r="H3141" s="177"/>
      <c r="I3141" s="175"/>
      <c r="J3141" s="175"/>
      <c r="K3141" s="178"/>
      <c r="L3141" s="179"/>
      <c r="M3141" s="180"/>
      <c r="N3141" s="181"/>
      <c r="O3141" s="175"/>
      <c r="P3141" s="182"/>
    </row>
    <row r="3142" spans="1:16" s="172" customFormat="1">
      <c r="A3142" s="921"/>
      <c r="B3142" s="924"/>
      <c r="C3142" s="173"/>
      <c r="D3142" s="174"/>
      <c r="E3142" s="175"/>
      <c r="F3142" s="176"/>
      <c r="G3142" s="173"/>
      <c r="H3142" s="183"/>
      <c r="I3142" s="175"/>
      <c r="J3142" s="175"/>
      <c r="K3142" s="178"/>
      <c r="L3142" s="184"/>
      <c r="M3142" s="180"/>
      <c r="N3142" s="181"/>
      <c r="O3142" s="175"/>
      <c r="P3142" s="182"/>
    </row>
    <row r="3143" spans="1:16" s="172" customFormat="1">
      <c r="A3143" s="921"/>
      <c r="B3143" s="924"/>
      <c r="C3143" s="173"/>
      <c r="D3143" s="218"/>
      <c r="E3143" s="175"/>
      <c r="F3143" s="176"/>
      <c r="G3143" s="173"/>
      <c r="H3143" s="183"/>
      <c r="I3143" s="175"/>
      <c r="J3143" s="175"/>
      <c r="K3143" s="187"/>
      <c r="L3143" s="184"/>
      <c r="M3143" s="180"/>
      <c r="N3143" s="181"/>
      <c r="O3143" s="175"/>
      <c r="P3143" s="182"/>
    </row>
    <row r="3144" spans="1:16" s="172" customFormat="1">
      <c r="A3144" s="921"/>
      <c r="B3144" s="924"/>
      <c r="C3144" s="173"/>
      <c r="D3144" s="185"/>
      <c r="E3144" s="175"/>
      <c r="F3144" s="182"/>
      <c r="G3144" s="173"/>
      <c r="H3144" s="186"/>
      <c r="I3144" s="175"/>
      <c r="J3144" s="175"/>
      <c r="K3144" s="187"/>
      <c r="L3144" s="184"/>
      <c r="M3144" s="180"/>
      <c r="N3144" s="181"/>
      <c r="O3144" s="175"/>
      <c r="P3144" s="182"/>
    </row>
    <row r="3145" spans="1:16" s="172" customFormat="1">
      <c r="A3145" s="921"/>
      <c r="B3145" s="924"/>
      <c r="C3145" s="173"/>
      <c r="D3145" s="174"/>
      <c r="E3145" s="175"/>
      <c r="F3145" s="188"/>
      <c r="G3145" s="198"/>
      <c r="H3145" s="183"/>
      <c r="I3145" s="191"/>
      <c r="J3145" s="175"/>
      <c r="K3145" s="178"/>
      <c r="L3145" s="189"/>
      <c r="M3145" s="190"/>
      <c r="N3145" s="181"/>
      <c r="O3145" s="175"/>
      <c r="P3145" s="182"/>
    </row>
    <row r="3146" spans="1:16" s="172" customFormat="1">
      <c r="A3146" s="921"/>
      <c r="B3146" s="924"/>
      <c r="C3146" s="173"/>
      <c r="D3146" s="174"/>
      <c r="E3146" s="175"/>
      <c r="F3146" s="182"/>
      <c r="G3146" s="173"/>
      <c r="H3146" s="183"/>
      <c r="I3146" s="191"/>
      <c r="J3146" s="175"/>
      <c r="K3146" s="178"/>
      <c r="L3146" s="184"/>
      <c r="M3146" s="180"/>
      <c r="N3146" s="181"/>
      <c r="O3146" s="175"/>
      <c r="P3146" s="182"/>
    </row>
    <row r="3147" spans="1:16" s="172" customFormat="1">
      <c r="A3147" s="921"/>
      <c r="B3147" s="924"/>
      <c r="C3147" s="173"/>
      <c r="D3147" s="174"/>
      <c r="E3147" s="175"/>
      <c r="F3147" s="182"/>
      <c r="G3147" s="219"/>
      <c r="H3147" s="183"/>
      <c r="I3147" s="175"/>
      <c r="J3147" s="175"/>
      <c r="K3147" s="178"/>
      <c r="L3147" s="184"/>
      <c r="M3147" s="180"/>
      <c r="N3147" s="181"/>
      <c r="O3147" s="175"/>
      <c r="P3147" s="182"/>
    </row>
    <row r="3148" spans="1:16" s="172" customFormat="1">
      <c r="A3148" s="921"/>
      <c r="B3148" s="924"/>
      <c r="C3148" s="173"/>
      <c r="D3148" s="174"/>
      <c r="E3148" s="175"/>
      <c r="F3148" s="188"/>
      <c r="G3148" s="173"/>
      <c r="H3148" s="183"/>
      <c r="I3148" s="191"/>
      <c r="J3148" s="175"/>
      <c r="K3148" s="178"/>
      <c r="L3148" s="184"/>
      <c r="M3148" s="180"/>
      <c r="N3148" s="181"/>
      <c r="O3148" s="175"/>
      <c r="P3148" s="182"/>
    </row>
    <row r="3149" spans="1:16" s="172" customFormat="1">
      <c r="A3149" s="921"/>
      <c r="B3149" s="924"/>
      <c r="C3149" s="173"/>
      <c r="D3149" s="174"/>
      <c r="E3149" s="175"/>
      <c r="F3149" s="182"/>
      <c r="G3149" s="173"/>
      <c r="H3149" s="183"/>
      <c r="I3149" s="191"/>
      <c r="J3149" s="175"/>
      <c r="K3149" s="178"/>
      <c r="L3149" s="184"/>
      <c r="M3149" s="180"/>
      <c r="N3149" s="181"/>
      <c r="O3149" s="175"/>
      <c r="P3149" s="182"/>
    </row>
    <row r="3150" spans="1:16" s="172" customFormat="1">
      <c r="A3150" s="921"/>
      <c r="B3150" s="924"/>
      <c r="C3150" s="192"/>
      <c r="D3150" s="193"/>
      <c r="E3150" s="194"/>
      <c r="F3150" s="195"/>
      <c r="G3150" s="173"/>
      <c r="H3150" s="177"/>
      <c r="I3150" s="175"/>
      <c r="J3150" s="175"/>
      <c r="K3150" s="178"/>
      <c r="L3150" s="184"/>
      <c r="M3150" s="180"/>
      <c r="N3150" s="196"/>
      <c r="O3150" s="194"/>
      <c r="P3150" s="195"/>
    </row>
    <row r="3151" spans="1:16" s="172" customFormat="1">
      <c r="A3151" s="921"/>
      <c r="B3151" s="924"/>
      <c r="C3151" s="192"/>
      <c r="D3151" s="193"/>
      <c r="E3151" s="194"/>
      <c r="F3151" s="195"/>
      <c r="G3151" s="198"/>
      <c r="H3151" s="183"/>
      <c r="I3151" s="191"/>
      <c r="J3151" s="175"/>
      <c r="K3151" s="178"/>
      <c r="L3151" s="184"/>
      <c r="M3151" s="180"/>
      <c r="N3151" s="196"/>
      <c r="O3151" s="194"/>
      <c r="P3151" s="195"/>
    </row>
    <row r="3152" spans="1:16" s="172" customFormat="1">
      <c r="A3152" s="921"/>
      <c r="B3152" s="924"/>
      <c r="C3152" s="192"/>
      <c r="D3152" s="193"/>
      <c r="E3152" s="194"/>
      <c r="F3152" s="195"/>
      <c r="G3152" s="173"/>
      <c r="H3152" s="199"/>
      <c r="I3152" s="191"/>
      <c r="J3152" s="200"/>
      <c r="K3152" s="197"/>
      <c r="L3152" s="184"/>
      <c r="M3152" s="180"/>
      <c r="N3152" s="196"/>
      <c r="O3152" s="194"/>
      <c r="P3152" s="195"/>
    </row>
    <row r="3153" spans="1:16" s="172" customFormat="1">
      <c r="A3153" s="921"/>
      <c r="B3153" s="924"/>
      <c r="C3153" s="192"/>
      <c r="D3153" s="193"/>
      <c r="E3153" s="194"/>
      <c r="F3153" s="195"/>
      <c r="G3153" s="173"/>
      <c r="H3153" s="201"/>
      <c r="I3153" s="175"/>
      <c r="J3153" s="175"/>
      <c r="K3153" s="178"/>
      <c r="L3153" s="184"/>
      <c r="M3153" s="180"/>
      <c r="N3153" s="196"/>
      <c r="O3153" s="194"/>
      <c r="P3153" s="195"/>
    </row>
    <row r="3154" spans="1:16" s="172" customFormat="1">
      <c r="A3154" s="921"/>
      <c r="B3154" s="924"/>
      <c r="C3154" s="192"/>
      <c r="D3154" s="193"/>
      <c r="E3154" s="194"/>
      <c r="F3154" s="195"/>
      <c r="G3154" s="198"/>
      <c r="H3154" s="183"/>
      <c r="I3154" s="200"/>
      <c r="J3154" s="200"/>
      <c r="K3154" s="197"/>
      <c r="L3154" s="184"/>
      <c r="M3154" s="180"/>
      <c r="N3154" s="196"/>
      <c r="O3154" s="194"/>
      <c r="P3154" s="195"/>
    </row>
    <row r="3155" spans="1:16" s="172" customFormat="1">
      <c r="A3155" s="921"/>
      <c r="B3155" s="924"/>
      <c r="C3155" s="192"/>
      <c r="D3155" s="193"/>
      <c r="E3155" s="194"/>
      <c r="F3155" s="195"/>
      <c r="G3155" s="173"/>
      <c r="H3155" s="183"/>
      <c r="I3155" s="200"/>
      <c r="J3155" s="200"/>
      <c r="K3155" s="197"/>
      <c r="L3155" s="179"/>
      <c r="M3155" s="180"/>
      <c r="N3155" s="196"/>
      <c r="O3155" s="194"/>
      <c r="P3155" s="195"/>
    </row>
    <row r="3156" spans="1:16" s="172" customFormat="1">
      <c r="A3156" s="921"/>
      <c r="B3156" s="924"/>
      <c r="C3156" s="192"/>
      <c r="D3156" s="193"/>
      <c r="E3156" s="194"/>
      <c r="F3156" s="195"/>
      <c r="G3156" s="192"/>
      <c r="H3156" s="201"/>
      <c r="I3156" s="202"/>
      <c r="J3156" s="202"/>
      <c r="K3156" s="203"/>
      <c r="L3156" s="204"/>
      <c r="M3156" s="190"/>
      <c r="N3156" s="196"/>
      <c r="O3156" s="194"/>
      <c r="P3156" s="195"/>
    </row>
    <row r="3157" spans="1:16" s="172" customFormat="1">
      <c r="A3157" s="921"/>
      <c r="B3157" s="924"/>
      <c r="C3157" s="192"/>
      <c r="D3157" s="193"/>
      <c r="E3157" s="194"/>
      <c r="F3157" s="195"/>
      <c r="G3157" s="192"/>
      <c r="H3157" s="201"/>
      <c r="I3157" s="202"/>
      <c r="J3157" s="202"/>
      <c r="K3157" s="203"/>
      <c r="L3157" s="204"/>
      <c r="M3157" s="190"/>
      <c r="N3157" s="196"/>
      <c r="O3157" s="194"/>
      <c r="P3157" s="195"/>
    </row>
    <row r="3158" spans="1:16" s="172" customFormat="1">
      <c r="A3158" s="921"/>
      <c r="B3158" s="924"/>
      <c r="C3158" s="192"/>
      <c r="D3158" s="193"/>
      <c r="E3158" s="194"/>
      <c r="F3158" s="195"/>
      <c r="G3158" s="192"/>
      <c r="H3158" s="201"/>
      <c r="I3158" s="202"/>
      <c r="J3158" s="202"/>
      <c r="K3158" s="203"/>
      <c r="L3158" s="204"/>
      <c r="M3158" s="190"/>
      <c r="N3158" s="196"/>
      <c r="O3158" s="194"/>
      <c r="P3158" s="195"/>
    </row>
    <row r="3159" spans="1:16" s="172" customFormat="1" ht="17.25" thickBot="1">
      <c r="A3159" s="922"/>
      <c r="B3159" s="925"/>
      <c r="C3159" s="205"/>
      <c r="D3159" s="206"/>
      <c r="E3159" s="207"/>
      <c r="F3159" s="208"/>
      <c r="G3159" s="209"/>
      <c r="H3159" s="210"/>
      <c r="I3159" s="211"/>
      <c r="J3159" s="211"/>
      <c r="K3159" s="212"/>
      <c r="L3159" s="213"/>
      <c r="M3159" s="214"/>
      <c r="N3159" s="215"/>
      <c r="O3159" s="207"/>
      <c r="P3159" s="208"/>
    </row>
    <row r="3160" spans="1:16" s="71" customFormat="1" ht="18" customHeight="1" thickTop="1" thickBot="1">
      <c r="A3160" s="956">
        <f>A3054+1</f>
        <v>46204</v>
      </c>
      <c r="B3160" s="90" t="s">
        <v>162</v>
      </c>
      <c r="C3160" s="926" t="s">
        <v>664</v>
      </c>
      <c r="D3160" s="91" t="s">
        <v>114</v>
      </c>
      <c r="E3160" s="92" t="s">
        <v>164</v>
      </c>
      <c r="F3160" s="93"/>
      <c r="G3160" s="90" t="s">
        <v>162</v>
      </c>
      <c r="H3160" s="930" t="s">
        <v>163</v>
      </c>
      <c r="I3160" s="91" t="s">
        <v>114</v>
      </c>
      <c r="J3160" s="92" t="s">
        <v>164</v>
      </c>
      <c r="K3160" s="93"/>
      <c r="L3160" s="90" t="s">
        <v>162</v>
      </c>
      <c r="M3160" s="933" t="s">
        <v>163</v>
      </c>
      <c r="N3160" s="91" t="s">
        <v>114</v>
      </c>
      <c r="O3160" s="92" t="s">
        <v>164</v>
      </c>
      <c r="P3160" s="93"/>
    </row>
    <row r="3161" spans="1:16" ht="18" customHeight="1">
      <c r="A3161" s="957"/>
      <c r="B3161" s="958"/>
      <c r="C3161" s="927"/>
      <c r="D3161" s="94" t="s">
        <v>116</v>
      </c>
      <c r="E3161" s="95" t="s">
        <v>142</v>
      </c>
      <c r="F3161" s="93"/>
      <c r="G3161" s="958"/>
      <c r="H3161" s="930"/>
      <c r="I3161" s="94" t="s">
        <v>116</v>
      </c>
      <c r="J3161" s="95" t="s">
        <v>142</v>
      </c>
      <c r="K3161" s="93"/>
      <c r="L3161" s="958"/>
      <c r="M3161" s="933"/>
      <c r="N3161" s="94" t="s">
        <v>116</v>
      </c>
      <c r="O3161" s="95" t="s">
        <v>142</v>
      </c>
      <c r="P3161" s="93"/>
    </row>
    <row r="3162" spans="1:16" ht="17.25" thickBot="1">
      <c r="A3162" s="957"/>
      <c r="B3162" s="959"/>
      <c r="C3162" s="927"/>
      <c r="D3162" s="94" t="s">
        <v>165</v>
      </c>
      <c r="E3162" s="96" t="s">
        <v>166</v>
      </c>
      <c r="F3162" s="98"/>
      <c r="G3162" s="959"/>
      <c r="H3162" s="930"/>
      <c r="I3162" s="94" t="s">
        <v>165</v>
      </c>
      <c r="J3162" s="96" t="s">
        <v>166</v>
      </c>
      <c r="K3162" s="98"/>
      <c r="L3162" s="959"/>
      <c r="M3162" s="933"/>
      <c r="N3162" s="94" t="s">
        <v>165</v>
      </c>
      <c r="O3162" s="96" t="s">
        <v>166</v>
      </c>
      <c r="P3162" s="98"/>
    </row>
    <row r="3163" spans="1:16" ht="17.25" thickBot="1">
      <c r="A3163" s="957"/>
      <c r="B3163" s="90" t="s">
        <v>167</v>
      </c>
      <c r="C3163" s="927"/>
      <c r="D3163" s="94"/>
      <c r="E3163" s="96"/>
      <c r="F3163" s="97"/>
      <c r="G3163" s="90" t="s">
        <v>167</v>
      </c>
      <c r="H3163" s="930"/>
      <c r="I3163" s="94" t="s">
        <v>120</v>
      </c>
      <c r="J3163" s="96" t="s">
        <v>148</v>
      </c>
      <c r="K3163" s="97"/>
      <c r="L3163" s="90" t="s">
        <v>167</v>
      </c>
      <c r="M3163" s="933"/>
      <c r="N3163" s="94" t="s">
        <v>120</v>
      </c>
      <c r="O3163" s="96" t="s">
        <v>148</v>
      </c>
      <c r="P3163" s="97"/>
    </row>
    <row r="3164" spans="1:16">
      <c r="A3164" s="957"/>
      <c r="B3164" s="955"/>
      <c r="C3164" s="927"/>
      <c r="D3164" s="94"/>
      <c r="E3164" s="96"/>
      <c r="F3164" s="97"/>
      <c r="G3164" s="955"/>
      <c r="H3164" s="930"/>
      <c r="I3164" s="94"/>
      <c r="J3164" s="96"/>
      <c r="K3164" s="97"/>
      <c r="L3164" s="955"/>
      <c r="M3164" s="933"/>
      <c r="N3164" s="94"/>
      <c r="O3164" s="96"/>
      <c r="P3164" s="97"/>
    </row>
    <row r="3165" spans="1:16">
      <c r="A3165" s="957"/>
      <c r="B3165" s="948"/>
      <c r="C3165" s="927"/>
      <c r="D3165" s="94"/>
      <c r="E3165" s="96"/>
      <c r="F3165" s="97"/>
      <c r="G3165" s="948"/>
      <c r="H3165" s="930"/>
      <c r="I3165" s="94"/>
      <c r="J3165" s="96"/>
      <c r="K3165" s="97"/>
      <c r="L3165" s="948"/>
      <c r="M3165" s="933"/>
      <c r="N3165" s="94"/>
      <c r="O3165" s="96"/>
      <c r="P3165" s="97"/>
    </row>
    <row r="3166" spans="1:16">
      <c r="A3166" s="957"/>
      <c r="B3166" s="947"/>
      <c r="C3166" s="927"/>
      <c r="D3166" s="94"/>
      <c r="E3166" s="96"/>
      <c r="F3166" s="93"/>
      <c r="G3166" s="947"/>
      <c r="H3166" s="930"/>
      <c r="I3166" s="94"/>
      <c r="J3166" s="96"/>
      <c r="K3166" s="93"/>
      <c r="L3166" s="947"/>
      <c r="M3166" s="933"/>
      <c r="N3166" s="94"/>
      <c r="O3166" s="96"/>
      <c r="P3166" s="93"/>
    </row>
    <row r="3167" spans="1:16">
      <c r="A3167" s="957"/>
      <c r="B3167" s="948"/>
      <c r="C3167" s="927"/>
      <c r="D3167" s="94"/>
      <c r="E3167" s="96"/>
      <c r="F3167" s="99"/>
      <c r="G3167" s="948"/>
      <c r="H3167" s="930"/>
      <c r="I3167" s="94"/>
      <c r="J3167" s="96"/>
      <c r="K3167" s="99"/>
      <c r="L3167" s="948"/>
      <c r="M3167" s="933"/>
      <c r="N3167" s="94"/>
      <c r="O3167" s="96"/>
      <c r="P3167" s="93"/>
    </row>
    <row r="3168" spans="1:16">
      <c r="A3168" s="957"/>
      <c r="B3168" s="947"/>
      <c r="C3168" s="927"/>
      <c r="D3168" s="94"/>
      <c r="E3168" s="96"/>
      <c r="F3168" s="102"/>
      <c r="G3168" s="947"/>
      <c r="H3168" s="930"/>
      <c r="I3168" s="94"/>
      <c r="J3168" s="96"/>
      <c r="K3168" s="102"/>
      <c r="L3168" s="947"/>
      <c r="M3168" s="933"/>
      <c r="N3168" s="94"/>
      <c r="O3168" s="96"/>
      <c r="P3168" s="99"/>
    </row>
    <row r="3169" spans="1:16" ht="17.25" thickBot="1">
      <c r="A3169" s="957"/>
      <c r="B3169" s="948"/>
      <c r="C3169" s="927"/>
      <c r="D3169" s="94"/>
      <c r="E3169" s="96"/>
      <c r="F3169" s="99"/>
      <c r="G3169" s="948"/>
      <c r="H3169" s="930"/>
      <c r="I3169" s="94"/>
      <c r="J3169" s="96"/>
      <c r="K3169" s="99"/>
      <c r="L3169" s="948"/>
      <c r="M3169" s="933"/>
      <c r="N3169" s="94"/>
      <c r="O3169" s="96"/>
      <c r="P3169" s="99"/>
    </row>
    <row r="3170" spans="1:16" ht="17.25" thickBot="1">
      <c r="A3170" s="957"/>
      <c r="B3170" s="100" t="s">
        <v>168</v>
      </c>
      <c r="C3170" s="927"/>
      <c r="D3170" s="94"/>
      <c r="E3170" s="96"/>
      <c r="F3170" s="99"/>
      <c r="G3170" s="100" t="s">
        <v>168</v>
      </c>
      <c r="H3170" s="930"/>
      <c r="I3170" s="94"/>
      <c r="J3170" s="96"/>
      <c r="K3170" s="99"/>
      <c r="L3170" s="100" t="s">
        <v>168</v>
      </c>
      <c r="M3170" s="933"/>
      <c r="N3170" s="94"/>
      <c r="O3170" s="96"/>
      <c r="P3170" s="99"/>
    </row>
    <row r="3171" spans="1:16">
      <c r="A3171" s="957"/>
      <c r="B3171" s="949"/>
      <c r="C3171" s="927"/>
      <c r="D3171" s="94"/>
      <c r="E3171" s="96"/>
      <c r="F3171" s="99"/>
      <c r="G3171" s="949"/>
      <c r="H3171" s="930"/>
      <c r="I3171" s="94"/>
      <c r="J3171" s="96"/>
      <c r="K3171" s="99"/>
      <c r="L3171" s="949"/>
      <c r="M3171" s="933"/>
      <c r="N3171" s="94"/>
      <c r="O3171" s="96"/>
      <c r="P3171" s="99"/>
    </row>
    <row r="3172" spans="1:16">
      <c r="A3172" s="957"/>
      <c r="B3172" s="950"/>
      <c r="C3172" s="927"/>
      <c r="D3172" s="94"/>
      <c r="E3172" s="96"/>
      <c r="F3172" s="99"/>
      <c r="G3172" s="950"/>
      <c r="H3172" s="930"/>
      <c r="I3172" s="94"/>
      <c r="J3172" s="96"/>
      <c r="K3172" s="99"/>
      <c r="L3172" s="950"/>
      <c r="M3172" s="933"/>
      <c r="N3172" s="94"/>
      <c r="O3172" s="96"/>
      <c r="P3172" s="97"/>
    </row>
    <row r="3173" spans="1:16" ht="17.25" thickBot="1">
      <c r="A3173" s="957"/>
      <c r="B3173" s="951"/>
      <c r="C3173" s="927"/>
      <c r="D3173" s="94"/>
      <c r="E3173" s="96"/>
      <c r="F3173" s="97"/>
      <c r="G3173" s="951"/>
      <c r="H3173" s="930"/>
      <c r="I3173" s="94"/>
      <c r="J3173" s="96"/>
      <c r="K3173" s="97"/>
      <c r="L3173" s="951"/>
      <c r="M3173" s="933"/>
      <c r="N3173" s="94"/>
      <c r="O3173" s="96"/>
      <c r="P3173" s="97"/>
    </row>
    <row r="3174" spans="1:16" ht="17.25" thickBot="1">
      <c r="A3174" s="957"/>
      <c r="B3174" s="100" t="s">
        <v>123</v>
      </c>
      <c r="C3174" s="927"/>
      <c r="D3174" s="94"/>
      <c r="E3174" s="96"/>
      <c r="F3174" s="97"/>
      <c r="G3174" s="100" t="s">
        <v>123</v>
      </c>
      <c r="H3174" s="930"/>
      <c r="I3174" s="94"/>
      <c r="J3174" s="96"/>
      <c r="K3174" s="97"/>
      <c r="L3174" s="100" t="s">
        <v>123</v>
      </c>
      <c r="M3174" s="933"/>
      <c r="N3174" s="94"/>
      <c r="O3174" s="96"/>
      <c r="P3174" s="97"/>
    </row>
    <row r="3175" spans="1:16">
      <c r="A3175" s="957"/>
      <c r="B3175" s="962"/>
      <c r="C3175" s="927"/>
      <c r="D3175" s="94"/>
      <c r="E3175" s="96"/>
      <c r="F3175" s="97"/>
      <c r="G3175" s="962"/>
      <c r="H3175" s="930"/>
      <c r="I3175" s="94"/>
      <c r="J3175" s="96"/>
      <c r="K3175" s="97"/>
      <c r="L3175" s="962"/>
      <c r="M3175" s="933"/>
      <c r="N3175" s="94"/>
      <c r="O3175" s="96"/>
      <c r="P3175" s="97"/>
    </row>
    <row r="3176" spans="1:16">
      <c r="A3176" s="957"/>
      <c r="B3176" s="963"/>
      <c r="C3176" s="927"/>
      <c r="D3176" s="94"/>
      <c r="E3176" s="96"/>
      <c r="F3176" s="97"/>
      <c r="G3176" s="963"/>
      <c r="H3176" s="930"/>
      <c r="I3176" s="94"/>
      <c r="J3176" s="96"/>
      <c r="K3176" s="97"/>
      <c r="L3176" s="963"/>
      <c r="M3176" s="933"/>
      <c r="N3176" s="94"/>
      <c r="O3176" s="96"/>
      <c r="P3176" s="97"/>
    </row>
    <row r="3177" spans="1:16" ht="17.25" thickBot="1">
      <c r="A3177" s="957"/>
      <c r="B3177" s="964"/>
      <c r="C3177" s="927"/>
      <c r="D3177" s="94"/>
      <c r="E3177" s="96"/>
      <c r="F3177" s="97"/>
      <c r="G3177" s="964"/>
      <c r="H3177" s="930"/>
      <c r="I3177" s="94"/>
      <c r="J3177" s="96"/>
      <c r="K3177" s="97"/>
      <c r="L3177" s="964"/>
      <c r="M3177" s="933"/>
      <c r="N3177" s="94"/>
      <c r="O3177" s="96"/>
      <c r="P3177" s="97"/>
    </row>
    <row r="3178" spans="1:16">
      <c r="A3178" s="957"/>
      <c r="B3178" s="945" t="s">
        <v>124</v>
      </c>
      <c r="C3178" s="927"/>
      <c r="D3178" s="94"/>
      <c r="E3178" s="96"/>
      <c r="F3178" s="97"/>
      <c r="G3178" s="945" t="s">
        <v>124</v>
      </c>
      <c r="H3178" s="930"/>
      <c r="I3178" s="94"/>
      <c r="J3178" s="96"/>
      <c r="K3178" s="97"/>
      <c r="L3178" s="945" t="s">
        <v>124</v>
      </c>
      <c r="M3178" s="933"/>
      <c r="N3178" s="94"/>
      <c r="O3178" s="96"/>
      <c r="P3178" s="97"/>
    </row>
    <row r="3179" spans="1:16" ht="17.25" thickBot="1">
      <c r="A3179" s="957"/>
      <c r="B3179" s="946"/>
      <c r="C3179" s="927"/>
      <c r="D3179" s="94"/>
      <c r="E3179" s="96"/>
      <c r="F3179" s="97"/>
      <c r="G3179" s="946"/>
      <c r="H3179" s="930"/>
      <c r="I3179" s="94"/>
      <c r="J3179" s="96"/>
      <c r="K3179" s="97"/>
      <c r="L3179" s="946"/>
      <c r="M3179" s="933"/>
      <c r="N3179" s="94"/>
      <c r="O3179" s="96"/>
      <c r="P3179" s="93"/>
    </row>
    <row r="3180" spans="1:16" ht="17.25" thickTop="1">
      <c r="A3180" s="957"/>
      <c r="B3180" s="960" t="s">
        <v>125</v>
      </c>
      <c r="C3180" s="927"/>
      <c r="D3180" s="94"/>
      <c r="E3180" s="96"/>
      <c r="F3180" s="93"/>
      <c r="G3180" s="960" t="s">
        <v>125</v>
      </c>
      <c r="H3180" s="930"/>
      <c r="I3180" s="94"/>
      <c r="J3180" s="96"/>
      <c r="K3180" s="93"/>
      <c r="L3180" s="960" t="s">
        <v>125</v>
      </c>
      <c r="M3180" s="933"/>
      <c r="N3180" s="94"/>
      <c r="O3180" s="96"/>
      <c r="P3180" s="97"/>
    </row>
    <row r="3181" spans="1:16" ht="17.25" thickBot="1">
      <c r="A3181" s="957"/>
      <c r="B3181" s="943"/>
      <c r="C3181" s="927"/>
      <c r="D3181" s="94"/>
      <c r="E3181" s="96"/>
      <c r="F3181" s="93"/>
      <c r="G3181" s="943"/>
      <c r="H3181" s="930"/>
      <c r="I3181" s="94"/>
      <c r="J3181" s="96"/>
      <c r="K3181" s="93"/>
      <c r="L3181" s="943"/>
      <c r="M3181" s="933"/>
      <c r="N3181" s="94"/>
      <c r="O3181" s="96"/>
      <c r="P3181" s="101"/>
    </row>
    <row r="3182" spans="1:16">
      <c r="A3182" s="957"/>
      <c r="B3182" s="953"/>
      <c r="C3182" s="927"/>
      <c r="D3182" s="94"/>
      <c r="E3182" s="96"/>
      <c r="F3182" s="97"/>
      <c r="G3182" s="953"/>
      <c r="H3182" s="930"/>
      <c r="I3182" s="94"/>
      <c r="J3182" s="96"/>
      <c r="K3182" s="97"/>
      <c r="L3182" s="953"/>
      <c r="M3182" s="933"/>
      <c r="N3182" s="94"/>
      <c r="O3182" s="96"/>
      <c r="P3182" s="103"/>
    </row>
    <row r="3183" spans="1:16" ht="17.25" thickBot="1">
      <c r="A3183" s="957"/>
      <c r="B3183" s="961"/>
      <c r="C3183" s="927"/>
      <c r="D3183" s="94"/>
      <c r="E3183" s="96"/>
      <c r="F3183" s="97"/>
      <c r="G3183" s="961"/>
      <c r="H3183" s="930"/>
      <c r="I3183" s="94"/>
      <c r="J3183" s="96"/>
      <c r="K3183" s="97"/>
      <c r="L3183" s="961"/>
      <c r="M3183" s="933"/>
      <c r="N3183" s="94"/>
      <c r="O3183" s="96"/>
      <c r="P3183" s="104"/>
    </row>
    <row r="3184" spans="1:16">
      <c r="A3184" s="957"/>
      <c r="B3184" s="942" t="s">
        <v>126</v>
      </c>
      <c r="C3184" s="927"/>
      <c r="D3184" s="94"/>
      <c r="E3184" s="96"/>
      <c r="F3184" s="93"/>
      <c r="G3184" s="942" t="s">
        <v>126</v>
      </c>
      <c r="H3184" s="930"/>
      <c r="I3184" s="94"/>
      <c r="J3184" s="96"/>
      <c r="K3184" s="93"/>
      <c r="L3184" s="942" t="s">
        <v>126</v>
      </c>
      <c r="M3184" s="933"/>
      <c r="N3184" s="94"/>
      <c r="O3184" s="96"/>
      <c r="P3184" s="99"/>
    </row>
    <row r="3185" spans="1:16" ht="17.25" thickBot="1">
      <c r="A3185" s="957"/>
      <c r="B3185" s="943"/>
      <c r="C3185" s="927"/>
      <c r="D3185" s="94"/>
      <c r="E3185" s="96"/>
      <c r="F3185" s="101"/>
      <c r="G3185" s="943"/>
      <c r="H3185" s="930"/>
      <c r="I3185" s="94"/>
      <c r="J3185" s="96"/>
      <c r="K3185" s="101"/>
      <c r="L3185" s="943"/>
      <c r="M3185" s="933"/>
      <c r="N3185" s="94"/>
      <c r="O3185" s="96"/>
      <c r="P3185" s="104"/>
    </row>
    <row r="3186" spans="1:16">
      <c r="A3186" s="957"/>
      <c r="B3186" s="953"/>
      <c r="C3186" s="927"/>
      <c r="D3186" s="94"/>
      <c r="E3186" s="96"/>
      <c r="F3186" s="102"/>
      <c r="G3186" s="953"/>
      <c r="H3186" s="930"/>
      <c r="I3186" s="94"/>
      <c r="J3186" s="96"/>
      <c r="K3186" s="103"/>
      <c r="L3186" s="953"/>
      <c r="M3186" s="933"/>
      <c r="N3186" s="94"/>
      <c r="O3186" s="96"/>
      <c r="P3186" s="93"/>
    </row>
    <row r="3187" spans="1:16" ht="17.25" thickBot="1">
      <c r="A3187" s="957"/>
      <c r="B3187" s="954"/>
      <c r="C3187" s="927"/>
      <c r="D3187" s="94"/>
      <c r="E3187" s="96"/>
      <c r="F3187" s="99"/>
      <c r="G3187" s="954"/>
      <c r="H3187" s="930"/>
      <c r="I3187" s="94"/>
      <c r="J3187" s="96"/>
      <c r="K3187" s="104"/>
      <c r="L3187" s="954"/>
      <c r="M3187" s="933"/>
      <c r="N3187" s="94"/>
      <c r="O3187" s="96"/>
      <c r="P3187" s="97"/>
    </row>
    <row r="3188" spans="1:16">
      <c r="A3188" s="957"/>
      <c r="B3188" s="952" t="s">
        <v>127</v>
      </c>
      <c r="C3188" s="927"/>
      <c r="D3188" s="94"/>
      <c r="E3188" s="96"/>
      <c r="F3188" s="103"/>
      <c r="G3188" s="952" t="s">
        <v>127</v>
      </c>
      <c r="H3188" s="930"/>
      <c r="I3188" s="94"/>
      <c r="J3188" s="96"/>
      <c r="K3188" s="104"/>
      <c r="L3188" s="952" t="s">
        <v>127</v>
      </c>
      <c r="M3188" s="933"/>
      <c r="N3188" s="94"/>
      <c r="O3188" s="114"/>
      <c r="P3188" s="97"/>
    </row>
    <row r="3189" spans="1:16" ht="17.25" thickBot="1">
      <c r="A3189" s="957"/>
      <c r="B3189" s="943"/>
      <c r="C3189" s="927"/>
      <c r="D3189" s="94"/>
      <c r="E3189" s="96"/>
      <c r="F3189" s="104"/>
      <c r="G3189" s="943"/>
      <c r="H3189" s="930"/>
      <c r="I3189" s="94"/>
      <c r="J3189" s="96"/>
      <c r="K3189" s="99"/>
      <c r="L3189" s="943"/>
      <c r="M3189" s="933"/>
      <c r="N3189" s="113"/>
      <c r="O3189" s="96"/>
      <c r="P3189" s="112"/>
    </row>
    <row r="3190" spans="1:16">
      <c r="A3190" s="957"/>
      <c r="B3190" s="953"/>
      <c r="C3190" s="927"/>
      <c r="D3190" s="94"/>
      <c r="E3190" s="96"/>
      <c r="F3190" s="104"/>
      <c r="G3190" s="953"/>
      <c r="H3190" s="930"/>
      <c r="I3190" s="94"/>
      <c r="J3190" s="96"/>
      <c r="K3190" s="104"/>
      <c r="L3190" s="953"/>
      <c r="M3190" s="933"/>
      <c r="N3190" s="113"/>
      <c r="O3190" s="114"/>
      <c r="P3190" s="97"/>
    </row>
    <row r="3191" spans="1:16" ht="17.25" thickBot="1">
      <c r="A3191" s="957"/>
      <c r="B3191" s="954"/>
      <c r="C3191" s="927"/>
      <c r="D3191" s="94"/>
      <c r="E3191" s="96"/>
      <c r="F3191" s="99"/>
      <c r="G3191" s="954"/>
      <c r="H3191" s="930"/>
      <c r="I3191" s="94"/>
      <c r="J3191" s="96"/>
      <c r="K3191" s="93"/>
      <c r="L3191" s="954"/>
      <c r="M3191" s="933"/>
      <c r="N3191" s="94"/>
      <c r="O3191" s="114"/>
      <c r="P3191" s="104"/>
    </row>
    <row r="3192" spans="1:16">
      <c r="A3192" s="957"/>
      <c r="B3192" s="952" t="s">
        <v>128</v>
      </c>
      <c r="C3192" s="927"/>
      <c r="D3192" s="94"/>
      <c r="E3192" s="96"/>
      <c r="F3192" s="104"/>
      <c r="G3192" s="952" t="s">
        <v>128</v>
      </c>
      <c r="H3192" s="930"/>
      <c r="I3192" s="94"/>
      <c r="J3192" s="96"/>
      <c r="K3192" s="97"/>
      <c r="L3192" s="952" t="s">
        <v>128</v>
      </c>
      <c r="M3192" s="933"/>
      <c r="N3192" s="94"/>
      <c r="O3192" s="96"/>
      <c r="P3192" s="97"/>
    </row>
    <row r="3193" spans="1:16" ht="17.25" thickBot="1">
      <c r="A3193" s="957"/>
      <c r="B3193" s="943"/>
      <c r="C3193" s="927"/>
      <c r="D3193" s="94"/>
      <c r="E3193" s="96"/>
      <c r="F3193" s="93"/>
      <c r="G3193" s="943"/>
      <c r="H3193" s="930"/>
      <c r="I3193" s="94"/>
      <c r="J3193" s="114"/>
      <c r="K3193" s="97"/>
      <c r="L3193" s="943"/>
      <c r="M3193" s="933"/>
      <c r="N3193" s="113"/>
      <c r="O3193" s="114"/>
      <c r="P3193" s="97"/>
    </row>
    <row r="3194" spans="1:16">
      <c r="A3194" s="957"/>
      <c r="B3194" s="953"/>
      <c r="C3194" s="927"/>
      <c r="D3194" s="94"/>
      <c r="E3194" s="96"/>
      <c r="F3194" s="97"/>
      <c r="G3194" s="953"/>
      <c r="H3194" s="930"/>
      <c r="I3194" s="94"/>
      <c r="J3194" s="96"/>
      <c r="K3194" s="97"/>
      <c r="L3194" s="953"/>
      <c r="M3194" s="933"/>
      <c r="N3194" s="113"/>
      <c r="O3194" s="114"/>
      <c r="P3194" s="97"/>
    </row>
    <row r="3195" spans="1:16" ht="17.25" thickBot="1">
      <c r="A3195" s="957"/>
      <c r="B3195" s="954"/>
      <c r="C3195" s="927"/>
      <c r="D3195" s="94"/>
      <c r="E3195" s="96"/>
      <c r="F3195" s="93"/>
      <c r="G3195" s="954"/>
      <c r="H3195" s="930"/>
      <c r="I3195" s="94"/>
      <c r="J3195" s="114"/>
      <c r="K3195" s="97"/>
      <c r="L3195" s="954"/>
      <c r="M3195" s="933"/>
      <c r="N3195" s="94"/>
      <c r="O3195" s="114"/>
      <c r="P3195" s="97"/>
    </row>
    <row r="3196" spans="1:16">
      <c r="A3196" s="957"/>
      <c r="B3196" s="942" t="s">
        <v>129</v>
      </c>
      <c r="C3196" s="927"/>
      <c r="D3196" s="94"/>
      <c r="E3196" s="96"/>
      <c r="F3196" s="93"/>
      <c r="G3196" s="942" t="s">
        <v>129</v>
      </c>
      <c r="H3196" s="930"/>
      <c r="I3196" s="94"/>
      <c r="J3196" s="114"/>
      <c r="K3196" s="97"/>
      <c r="L3196" s="942" t="s">
        <v>129</v>
      </c>
      <c r="M3196" s="933"/>
      <c r="N3196" s="113"/>
      <c r="O3196" s="114"/>
      <c r="P3196" s="97"/>
    </row>
    <row r="3197" spans="1:16" ht="17.25" thickBot="1">
      <c r="A3197" s="957"/>
      <c r="B3197" s="943"/>
      <c r="C3197" s="927"/>
      <c r="D3197" s="94"/>
      <c r="E3197" s="96"/>
      <c r="F3197" s="93"/>
      <c r="G3197" s="943"/>
      <c r="H3197" s="930"/>
      <c r="I3197" s="94"/>
      <c r="J3197" s="114"/>
      <c r="K3197" s="97"/>
      <c r="L3197" s="943"/>
      <c r="M3197" s="933"/>
      <c r="N3197" s="94"/>
      <c r="O3197" s="114"/>
      <c r="P3197" s="97"/>
    </row>
    <row r="3198" spans="1:16">
      <c r="A3198" s="957"/>
      <c r="B3198" s="106"/>
      <c r="C3198" s="927"/>
      <c r="D3198" s="94"/>
      <c r="E3198" s="96"/>
      <c r="F3198" s="97"/>
      <c r="G3198" s="106"/>
      <c r="H3198" s="930"/>
      <c r="I3198" s="94"/>
      <c r="J3198" s="96"/>
      <c r="K3198" s="112"/>
      <c r="L3198" s="106"/>
      <c r="M3198" s="933"/>
      <c r="N3198" s="113"/>
      <c r="O3198" s="96"/>
      <c r="P3198" s="112"/>
    </row>
    <row r="3199" spans="1:16">
      <c r="A3199" s="957"/>
      <c r="B3199" s="107"/>
      <c r="C3199" s="927"/>
      <c r="D3199" s="94"/>
      <c r="E3199" s="96"/>
      <c r="F3199" s="93"/>
      <c r="G3199" s="107"/>
      <c r="H3199" s="930"/>
      <c r="I3199" s="94"/>
      <c r="J3199" s="96"/>
      <c r="K3199" s="97"/>
      <c r="L3199" s="107"/>
      <c r="M3199" s="933"/>
      <c r="N3199" s="113"/>
      <c r="O3199" s="114"/>
      <c r="P3199" s="97"/>
    </row>
    <row r="3200" spans="1:16">
      <c r="A3200" s="957"/>
      <c r="B3200" s="109"/>
      <c r="C3200" s="927"/>
      <c r="D3200" s="94"/>
      <c r="E3200" s="96"/>
      <c r="F3200" s="93"/>
      <c r="G3200" s="109"/>
      <c r="H3200" s="930"/>
      <c r="I3200" s="113"/>
      <c r="J3200" s="114"/>
      <c r="K3200" s="97"/>
      <c r="L3200" s="109"/>
      <c r="M3200" s="933"/>
      <c r="N3200" s="113"/>
      <c r="O3200" s="114"/>
      <c r="P3200" s="104"/>
    </row>
    <row r="3201" spans="1:16">
      <c r="A3201" s="957"/>
      <c r="B3201" s="110"/>
      <c r="C3201" s="927"/>
      <c r="D3201" s="94"/>
      <c r="E3201" s="96"/>
      <c r="F3201" s="93"/>
      <c r="G3201" s="110"/>
      <c r="H3201" s="930"/>
      <c r="I3201" s="113"/>
      <c r="J3201" s="114"/>
      <c r="K3201" s="104"/>
      <c r="L3201" s="110"/>
      <c r="M3201" s="933"/>
      <c r="N3201" s="111"/>
      <c r="O3201" s="96"/>
      <c r="P3201" s="97"/>
    </row>
    <row r="3202" spans="1:16">
      <c r="A3202" s="957"/>
      <c r="B3202" s="109"/>
      <c r="C3202" s="927"/>
      <c r="D3202" s="111"/>
      <c r="E3202" s="96"/>
      <c r="F3202" s="97"/>
      <c r="G3202" s="109"/>
      <c r="H3202" s="930"/>
      <c r="I3202" s="111"/>
      <c r="J3202" s="96"/>
      <c r="K3202" s="112"/>
      <c r="L3202" s="109"/>
      <c r="M3202" s="933"/>
      <c r="N3202" s="94"/>
      <c r="O3202" s="96"/>
      <c r="P3202" s="112"/>
    </row>
    <row r="3203" spans="1:16">
      <c r="A3203" s="957"/>
      <c r="B3203" s="110"/>
      <c r="C3203" s="927"/>
      <c r="D3203" s="94"/>
      <c r="E3203" s="96"/>
      <c r="F3203" s="108"/>
      <c r="G3203" s="110"/>
      <c r="H3203" s="930"/>
      <c r="I3203" s="94"/>
      <c r="J3203" s="96"/>
      <c r="K3203" s="97"/>
      <c r="L3203" s="110"/>
      <c r="M3203" s="933"/>
      <c r="N3203" s="113"/>
      <c r="O3203" s="114"/>
      <c r="P3203" s="97"/>
    </row>
    <row r="3204" spans="1:16">
      <c r="A3204" s="957"/>
      <c r="B3204" s="109"/>
      <c r="C3204" s="927"/>
      <c r="D3204" s="94"/>
      <c r="E3204" s="96"/>
      <c r="F3204" s="97"/>
      <c r="G3204" s="109"/>
      <c r="H3204" s="930"/>
      <c r="I3204" s="113"/>
      <c r="J3204" s="114"/>
      <c r="K3204" s="97"/>
      <c r="L3204" s="109"/>
      <c r="M3204" s="933"/>
      <c r="N3204" s="113"/>
      <c r="O3204" s="114"/>
      <c r="P3204" s="97"/>
    </row>
    <row r="3205" spans="1:16" ht="17.25" thickBot="1">
      <c r="A3205" s="957"/>
      <c r="B3205" s="110"/>
      <c r="C3205" s="940"/>
      <c r="D3205" s="115"/>
      <c r="E3205" s="116"/>
      <c r="F3205" s="117"/>
      <c r="G3205" s="110"/>
      <c r="H3205" s="930"/>
      <c r="I3205" s="115"/>
      <c r="J3205" s="116"/>
      <c r="K3205" s="117"/>
      <c r="L3205" s="110"/>
      <c r="M3205" s="933"/>
      <c r="N3205" s="115"/>
      <c r="O3205" s="116"/>
      <c r="P3205" s="117"/>
    </row>
    <row r="3206" spans="1:16">
      <c r="A3206" s="944" t="str">
        <f>TEXT(A3160,"AAAA")</f>
        <v>星期三</v>
      </c>
      <c r="B3206" s="109"/>
      <c r="C3206" s="926" t="s">
        <v>665</v>
      </c>
      <c r="D3206" s="118"/>
      <c r="E3206" s="119"/>
      <c r="F3206" s="97"/>
      <c r="G3206" s="109"/>
      <c r="H3206" s="929" t="s">
        <v>130</v>
      </c>
      <c r="I3206" s="118"/>
      <c r="J3206" s="119"/>
      <c r="K3206" s="97"/>
      <c r="L3206" s="109"/>
      <c r="M3206" s="932" t="s">
        <v>130</v>
      </c>
      <c r="N3206" s="118"/>
      <c r="O3206" s="119"/>
      <c r="P3206" s="97"/>
    </row>
    <row r="3207" spans="1:16">
      <c r="A3207" s="944"/>
      <c r="B3207" s="110"/>
      <c r="C3207" s="927"/>
      <c r="D3207" s="120"/>
      <c r="E3207" s="96"/>
      <c r="F3207" s="97"/>
      <c r="G3207" s="110"/>
      <c r="H3207" s="930"/>
      <c r="I3207" s="94"/>
      <c r="J3207" s="96"/>
      <c r="K3207" s="97"/>
      <c r="L3207" s="110"/>
      <c r="M3207" s="933"/>
      <c r="N3207" s="94"/>
      <c r="O3207" s="96"/>
      <c r="P3207" s="97"/>
    </row>
    <row r="3208" spans="1:16">
      <c r="A3208" s="944"/>
      <c r="B3208" s="109"/>
      <c r="C3208" s="927"/>
      <c r="D3208" s="120"/>
      <c r="E3208" s="96"/>
      <c r="F3208" s="97"/>
      <c r="G3208" s="109"/>
      <c r="H3208" s="930"/>
      <c r="I3208" s="94"/>
      <c r="J3208" s="96"/>
      <c r="K3208" s="97"/>
      <c r="L3208" s="109"/>
      <c r="M3208" s="933"/>
      <c r="N3208" s="94"/>
      <c r="O3208" s="96"/>
      <c r="P3208" s="97"/>
    </row>
    <row r="3209" spans="1:16">
      <c r="A3209" s="944"/>
      <c r="B3209" s="110"/>
      <c r="C3209" s="927"/>
      <c r="D3209" s="120"/>
      <c r="E3209" s="96"/>
      <c r="F3209" s="97"/>
      <c r="G3209" s="110"/>
      <c r="H3209" s="930"/>
      <c r="I3209" s="94"/>
      <c r="J3209" s="96"/>
      <c r="K3209" s="97"/>
      <c r="L3209" s="110"/>
      <c r="M3209" s="933"/>
      <c r="N3209" s="94"/>
      <c r="O3209" s="96"/>
      <c r="P3209" s="97"/>
    </row>
    <row r="3210" spans="1:16">
      <c r="A3210" s="944"/>
      <c r="B3210" s="109"/>
      <c r="C3210" s="927"/>
      <c r="D3210" s="120"/>
      <c r="E3210" s="96"/>
      <c r="F3210" s="97"/>
      <c r="G3210" s="109"/>
      <c r="H3210" s="930"/>
      <c r="I3210" s="94"/>
      <c r="J3210" s="96"/>
      <c r="K3210" s="97"/>
      <c r="L3210" s="109"/>
      <c r="M3210" s="933"/>
      <c r="N3210" s="94"/>
      <c r="O3210" s="96"/>
      <c r="P3210" s="97"/>
    </row>
    <row r="3211" spans="1:16">
      <c r="A3211" s="944"/>
      <c r="B3211" s="110"/>
      <c r="C3211" s="927"/>
      <c r="D3211" s="120"/>
      <c r="E3211" s="96"/>
      <c r="F3211" s="97"/>
      <c r="G3211" s="110"/>
      <c r="H3211" s="930"/>
      <c r="I3211" s="94"/>
      <c r="J3211" s="96"/>
      <c r="K3211" s="97"/>
      <c r="L3211" s="110"/>
      <c r="M3211" s="933"/>
      <c r="N3211" s="94"/>
      <c r="O3211" s="96"/>
      <c r="P3211" s="97"/>
    </row>
    <row r="3212" spans="1:16">
      <c r="A3212" s="944"/>
      <c r="B3212" s="109"/>
      <c r="C3212" s="927"/>
      <c r="D3212" s="120"/>
      <c r="E3212" s="96"/>
      <c r="F3212" s="97"/>
      <c r="G3212" s="109"/>
      <c r="H3212" s="930"/>
      <c r="I3212" s="94"/>
      <c r="J3212" s="96"/>
      <c r="K3212" s="97"/>
      <c r="L3212" s="109"/>
      <c r="M3212" s="933"/>
      <c r="N3212" s="94"/>
      <c r="O3212" s="96"/>
      <c r="P3212" s="97"/>
    </row>
    <row r="3213" spans="1:16">
      <c r="A3213" s="944"/>
      <c r="B3213" s="110"/>
      <c r="C3213" s="927"/>
      <c r="D3213" s="94"/>
      <c r="E3213" s="96"/>
      <c r="F3213" s="97"/>
      <c r="G3213" s="110"/>
      <c r="H3213" s="930"/>
      <c r="I3213" s="94"/>
      <c r="J3213" s="96"/>
      <c r="K3213" s="97"/>
      <c r="L3213" s="110"/>
      <c r="M3213" s="933"/>
      <c r="N3213" s="94"/>
      <c r="O3213" s="96"/>
      <c r="P3213" s="97"/>
    </row>
    <row r="3214" spans="1:16">
      <c r="A3214" s="944"/>
      <c r="B3214" s="107"/>
      <c r="C3214" s="927"/>
      <c r="D3214" s="113"/>
      <c r="E3214" s="114"/>
      <c r="F3214" s="104"/>
      <c r="G3214" s="107"/>
      <c r="H3214" s="930"/>
      <c r="I3214" s="113"/>
      <c r="J3214" s="114"/>
      <c r="K3214" s="97"/>
      <c r="L3214" s="107"/>
      <c r="M3214" s="933"/>
      <c r="N3214" s="113"/>
      <c r="O3214" s="114"/>
      <c r="P3214" s="97"/>
    </row>
    <row r="3215" spans="1:16" ht="17.25" thickBot="1">
      <c r="A3215" s="944"/>
      <c r="B3215" s="107"/>
      <c r="C3215" s="940"/>
      <c r="D3215" s="122" t="s">
        <v>132</v>
      </c>
      <c r="E3215" s="123" t="s">
        <v>133</v>
      </c>
      <c r="F3215" s="124"/>
      <c r="G3215" s="107"/>
      <c r="H3215" s="941"/>
      <c r="I3215" s="122" t="s">
        <v>132</v>
      </c>
      <c r="J3215" s="123" t="s">
        <v>133</v>
      </c>
      <c r="K3215" s="97"/>
      <c r="L3215" s="107"/>
      <c r="M3215" s="939"/>
      <c r="N3215" s="122" t="s">
        <v>132</v>
      </c>
      <c r="O3215" s="123" t="s">
        <v>133</v>
      </c>
      <c r="P3215" s="97"/>
    </row>
    <row r="3216" spans="1:16">
      <c r="A3216" s="105"/>
      <c r="B3216" s="109"/>
      <c r="C3216" s="926" t="s">
        <v>666</v>
      </c>
      <c r="D3216" s="118"/>
      <c r="E3216" s="119"/>
      <c r="F3216" s="125"/>
      <c r="G3216" s="109"/>
      <c r="H3216" s="929" t="s">
        <v>134</v>
      </c>
      <c r="I3216" s="118"/>
      <c r="J3216" s="119"/>
      <c r="K3216" s="125"/>
      <c r="L3216" s="109"/>
      <c r="M3216" s="932" t="s">
        <v>134</v>
      </c>
      <c r="N3216" s="118"/>
      <c r="O3216" s="119"/>
      <c r="P3216" s="125"/>
    </row>
    <row r="3217" spans="1:16">
      <c r="A3217" s="105"/>
      <c r="B3217" s="110"/>
      <c r="C3217" s="927"/>
      <c r="D3217" s="94"/>
      <c r="E3217" s="96"/>
      <c r="F3217" s="97"/>
      <c r="G3217" s="110"/>
      <c r="H3217" s="930"/>
      <c r="I3217" s="94"/>
      <c r="J3217" s="96"/>
      <c r="K3217" s="97"/>
      <c r="L3217" s="110"/>
      <c r="M3217" s="933"/>
      <c r="N3217" s="94"/>
      <c r="O3217" s="96"/>
      <c r="P3217" s="97"/>
    </row>
    <row r="3218" spans="1:16">
      <c r="A3218" s="105"/>
      <c r="B3218" s="126"/>
      <c r="C3218" s="927"/>
      <c r="D3218" s="94"/>
      <c r="E3218" s="96"/>
      <c r="F3218" s="97"/>
      <c r="G3218" s="126"/>
      <c r="H3218" s="930"/>
      <c r="I3218" s="94"/>
      <c r="J3218" s="96"/>
      <c r="K3218" s="97"/>
      <c r="L3218" s="126"/>
      <c r="M3218" s="933"/>
      <c r="N3218" s="94"/>
      <c r="O3218" s="96"/>
      <c r="P3218" s="128"/>
    </row>
    <row r="3219" spans="1:16">
      <c r="A3219" s="105"/>
      <c r="B3219" s="107"/>
      <c r="C3219" s="927"/>
      <c r="D3219" s="94"/>
      <c r="E3219" s="96"/>
      <c r="F3219" s="97"/>
      <c r="G3219" s="107"/>
      <c r="H3219" s="930"/>
      <c r="I3219" s="94"/>
      <c r="J3219" s="96"/>
      <c r="K3219" s="97"/>
      <c r="L3219" s="107"/>
      <c r="M3219" s="933"/>
      <c r="N3219" s="94"/>
      <c r="O3219" s="96"/>
      <c r="P3219" s="216"/>
    </row>
    <row r="3220" spans="1:16">
      <c r="A3220" s="105"/>
      <c r="B3220" s="109"/>
      <c r="C3220" s="927"/>
      <c r="D3220" s="94"/>
      <c r="E3220" s="96"/>
      <c r="F3220" s="97"/>
      <c r="G3220" s="109"/>
      <c r="H3220" s="930"/>
      <c r="I3220" s="94"/>
      <c r="J3220" s="96"/>
      <c r="K3220" s="97"/>
      <c r="L3220" s="109"/>
      <c r="M3220" s="933"/>
      <c r="N3220" s="94"/>
      <c r="O3220" s="96"/>
      <c r="P3220" s="97"/>
    </row>
    <row r="3221" spans="1:16">
      <c r="A3221" s="105"/>
      <c r="B3221" s="110"/>
      <c r="C3221" s="927"/>
      <c r="D3221" s="94"/>
      <c r="E3221" s="96"/>
      <c r="F3221" s="127"/>
      <c r="G3221" s="110"/>
      <c r="H3221" s="930"/>
      <c r="I3221" s="94"/>
      <c r="J3221" s="96"/>
      <c r="K3221" s="127"/>
      <c r="L3221" s="110"/>
      <c r="M3221" s="933"/>
      <c r="N3221" s="94"/>
      <c r="O3221" s="96"/>
      <c r="P3221" s="127"/>
    </row>
    <row r="3222" spans="1:16">
      <c r="A3222" s="105"/>
      <c r="B3222" s="109"/>
      <c r="C3222" s="927"/>
      <c r="D3222" s="94"/>
      <c r="E3222" s="96"/>
      <c r="F3222" s="128"/>
      <c r="G3222" s="109"/>
      <c r="H3222" s="930"/>
      <c r="I3222" s="94"/>
      <c r="J3222" s="96"/>
      <c r="K3222" s="128"/>
      <c r="L3222" s="109"/>
      <c r="M3222" s="933"/>
      <c r="N3222" s="94"/>
      <c r="O3222" s="96"/>
      <c r="P3222" s="128"/>
    </row>
    <row r="3223" spans="1:16">
      <c r="A3223" s="105"/>
      <c r="B3223" s="110"/>
      <c r="C3223" s="927"/>
      <c r="D3223" s="217"/>
      <c r="E3223" s="114"/>
      <c r="F3223" s="216"/>
      <c r="G3223" s="110"/>
      <c r="H3223" s="930"/>
      <c r="I3223" s="113"/>
      <c r="J3223" s="114"/>
      <c r="K3223" s="216"/>
      <c r="L3223" s="110"/>
      <c r="M3223" s="933"/>
      <c r="N3223" s="113"/>
      <c r="O3223" s="114"/>
      <c r="P3223" s="216"/>
    </row>
    <row r="3224" spans="1:16">
      <c r="A3224" s="105"/>
      <c r="B3224" s="109"/>
      <c r="C3224" s="927"/>
      <c r="D3224" s="217"/>
      <c r="E3224" s="114"/>
      <c r="F3224" s="216"/>
      <c r="G3224" s="109"/>
      <c r="H3224" s="930"/>
      <c r="I3224" s="113"/>
      <c r="J3224" s="114"/>
      <c r="K3224" s="216"/>
      <c r="L3224" s="109"/>
      <c r="M3224" s="933"/>
      <c r="N3224" s="113"/>
      <c r="O3224" s="114"/>
      <c r="P3224" s="216"/>
    </row>
    <row r="3225" spans="1:16" ht="17.25" thickBot="1">
      <c r="A3225" s="105"/>
      <c r="B3225" s="110"/>
      <c r="C3225" s="940"/>
      <c r="D3225" s="129"/>
      <c r="E3225" s="130"/>
      <c r="F3225" s="104"/>
      <c r="G3225" s="110"/>
      <c r="H3225" s="941"/>
      <c r="I3225" s="113"/>
      <c r="J3225" s="130"/>
      <c r="K3225" s="104"/>
      <c r="L3225" s="110"/>
      <c r="M3225" s="939"/>
      <c r="N3225" s="113"/>
      <c r="O3225" s="131"/>
      <c r="P3225" s="127"/>
    </row>
    <row r="3226" spans="1:16">
      <c r="A3226" s="132"/>
      <c r="B3226" s="109"/>
      <c r="C3226" s="926" t="s">
        <v>667</v>
      </c>
      <c r="D3226" s="118" t="s">
        <v>136</v>
      </c>
      <c r="E3226" s="133" t="s">
        <v>137</v>
      </c>
      <c r="F3226" s="125"/>
      <c r="G3226" s="109"/>
      <c r="H3226" s="929" t="s">
        <v>135</v>
      </c>
      <c r="I3226" s="118" t="s">
        <v>136</v>
      </c>
      <c r="J3226" s="133" t="s">
        <v>137</v>
      </c>
      <c r="K3226" s="125"/>
      <c r="L3226" s="109"/>
      <c r="M3226" s="932" t="s">
        <v>135</v>
      </c>
      <c r="N3226" s="118" t="s">
        <v>136</v>
      </c>
      <c r="O3226" s="133" t="s">
        <v>137</v>
      </c>
      <c r="P3226" s="125"/>
    </row>
    <row r="3227" spans="1:16">
      <c r="A3227" s="132"/>
      <c r="B3227" s="110"/>
      <c r="C3227" s="927"/>
      <c r="D3227" s="94" t="s">
        <v>141</v>
      </c>
      <c r="E3227" s="96" t="s">
        <v>142</v>
      </c>
      <c r="F3227" s="134"/>
      <c r="G3227" s="110"/>
      <c r="H3227" s="930"/>
      <c r="I3227" s="94" t="s">
        <v>141</v>
      </c>
      <c r="J3227" s="96" t="s">
        <v>142</v>
      </c>
      <c r="K3227" s="134"/>
      <c r="L3227" s="110"/>
      <c r="M3227" s="933"/>
      <c r="N3227" s="94" t="s">
        <v>141</v>
      </c>
      <c r="O3227" s="96" t="s">
        <v>142</v>
      </c>
      <c r="P3227" s="134"/>
    </row>
    <row r="3228" spans="1:16">
      <c r="A3228" s="132"/>
      <c r="B3228" s="135"/>
      <c r="C3228" s="927"/>
      <c r="D3228" s="94" t="s">
        <v>145</v>
      </c>
      <c r="E3228" s="96" t="s">
        <v>146</v>
      </c>
      <c r="F3228" s="97"/>
      <c r="G3228" s="135"/>
      <c r="H3228" s="930"/>
      <c r="I3228" s="94" t="s">
        <v>145</v>
      </c>
      <c r="J3228" s="96" t="s">
        <v>146</v>
      </c>
      <c r="K3228" s="97"/>
      <c r="L3228" s="135"/>
      <c r="M3228" s="933"/>
      <c r="N3228" s="94" t="s">
        <v>145</v>
      </c>
      <c r="O3228" s="96" t="s">
        <v>146</v>
      </c>
      <c r="P3228" s="97"/>
    </row>
    <row r="3229" spans="1:16">
      <c r="A3229" s="132"/>
      <c r="B3229" s="110"/>
      <c r="C3229" s="927"/>
      <c r="D3229" s="94" t="s">
        <v>147</v>
      </c>
      <c r="E3229" s="96" t="s">
        <v>148</v>
      </c>
      <c r="F3229" s="104"/>
      <c r="G3229" s="110"/>
      <c r="H3229" s="930"/>
      <c r="I3229" s="94" t="s">
        <v>147</v>
      </c>
      <c r="J3229" s="96" t="s">
        <v>148</v>
      </c>
      <c r="K3229" s="104"/>
      <c r="L3229" s="110"/>
      <c r="M3229" s="933"/>
      <c r="N3229" s="94" t="s">
        <v>147</v>
      </c>
      <c r="O3229" s="96" t="s">
        <v>148</v>
      </c>
      <c r="P3229" s="104"/>
    </row>
    <row r="3230" spans="1:16">
      <c r="A3230" s="132"/>
      <c r="B3230" s="135"/>
      <c r="C3230" s="927"/>
      <c r="D3230" s="94"/>
      <c r="E3230" s="114"/>
      <c r="F3230" s="136"/>
      <c r="G3230" s="135"/>
      <c r="H3230" s="930"/>
      <c r="I3230" s="94"/>
      <c r="J3230" s="114"/>
      <c r="K3230" s="136"/>
      <c r="L3230" s="135"/>
      <c r="M3230" s="933"/>
      <c r="N3230" s="94"/>
      <c r="O3230" s="114"/>
      <c r="P3230" s="136"/>
    </row>
    <row r="3231" spans="1:16">
      <c r="A3231" s="132"/>
      <c r="B3231" s="110"/>
      <c r="C3231" s="927"/>
      <c r="D3231" s="94"/>
      <c r="E3231" s="96"/>
      <c r="F3231" s="97"/>
      <c r="G3231" s="110"/>
      <c r="H3231" s="930"/>
      <c r="I3231" s="94"/>
      <c r="J3231" s="96"/>
      <c r="K3231" s="97"/>
      <c r="L3231" s="110"/>
      <c r="M3231" s="933"/>
      <c r="N3231" s="94"/>
      <c r="O3231" s="96"/>
      <c r="P3231" s="97"/>
    </row>
    <row r="3232" spans="1:16">
      <c r="A3232" s="132"/>
      <c r="B3232" s="135"/>
      <c r="C3232" s="927"/>
      <c r="D3232" s="94"/>
      <c r="E3232" s="114"/>
      <c r="F3232" s="136"/>
      <c r="G3232" s="135"/>
      <c r="H3232" s="930"/>
      <c r="I3232" s="94"/>
      <c r="J3232" s="114"/>
      <c r="K3232" s="136"/>
      <c r="L3232" s="135"/>
      <c r="M3232" s="933"/>
      <c r="N3232" s="94"/>
      <c r="O3232" s="114"/>
      <c r="P3232" s="136"/>
    </row>
    <row r="3233" spans="1:16">
      <c r="A3233" s="132"/>
      <c r="B3233" s="110"/>
      <c r="C3233" s="927"/>
      <c r="D3233" s="94"/>
      <c r="E3233" s="96"/>
      <c r="F3233" s="97"/>
      <c r="G3233" s="110"/>
      <c r="H3233" s="930"/>
      <c r="I3233" s="94"/>
      <c r="J3233" s="96"/>
      <c r="K3233" s="97"/>
      <c r="L3233" s="110"/>
      <c r="M3233" s="933"/>
      <c r="N3233" s="94"/>
      <c r="O3233" s="96"/>
      <c r="P3233" s="97"/>
    </row>
    <row r="3234" spans="1:16">
      <c r="A3234" s="132"/>
      <c r="B3234" s="135"/>
      <c r="C3234" s="927"/>
      <c r="D3234" s="94"/>
      <c r="E3234" s="96"/>
      <c r="F3234" s="97"/>
      <c r="G3234" s="135"/>
      <c r="H3234" s="930"/>
      <c r="I3234" s="94"/>
      <c r="J3234" s="96"/>
      <c r="K3234" s="97"/>
      <c r="L3234" s="135"/>
      <c r="M3234" s="933"/>
      <c r="N3234" s="94"/>
      <c r="O3234" s="96"/>
      <c r="P3234" s="97"/>
    </row>
    <row r="3235" spans="1:16" ht="17.25" thickBot="1">
      <c r="A3235" s="132"/>
      <c r="B3235" s="110"/>
      <c r="C3235" s="940"/>
      <c r="D3235" s="115"/>
      <c r="E3235" s="116"/>
      <c r="F3235" s="117"/>
      <c r="G3235" s="110"/>
      <c r="H3235" s="941"/>
      <c r="I3235" s="115"/>
      <c r="J3235" s="130"/>
      <c r="K3235" s="104"/>
      <c r="L3235" s="110"/>
      <c r="M3235" s="939"/>
      <c r="N3235" s="115"/>
      <c r="O3235" s="130"/>
      <c r="P3235" s="104"/>
    </row>
    <row r="3236" spans="1:16">
      <c r="A3236" s="132"/>
      <c r="B3236" s="135"/>
      <c r="C3236" s="926" t="s">
        <v>668</v>
      </c>
      <c r="D3236" s="137" t="s">
        <v>150</v>
      </c>
      <c r="E3236" s="138"/>
      <c r="F3236" s="139" t="s">
        <v>151</v>
      </c>
      <c r="G3236" s="135"/>
      <c r="H3236" s="929" t="s">
        <v>149</v>
      </c>
      <c r="I3236" s="137" t="s">
        <v>150</v>
      </c>
      <c r="J3236" s="138"/>
      <c r="K3236" s="139" t="s">
        <v>151</v>
      </c>
      <c r="L3236" s="135"/>
      <c r="M3236" s="932" t="s">
        <v>149</v>
      </c>
      <c r="N3236" s="137" t="s">
        <v>150</v>
      </c>
      <c r="O3236" s="138"/>
      <c r="P3236" s="139" t="s">
        <v>151</v>
      </c>
    </row>
    <row r="3237" spans="1:16">
      <c r="A3237" s="132"/>
      <c r="B3237" s="110"/>
      <c r="C3237" s="927"/>
      <c r="D3237" s="120"/>
      <c r="E3237" s="121"/>
      <c r="F3237" s="140"/>
      <c r="G3237" s="110"/>
      <c r="H3237" s="930"/>
      <c r="I3237" s="94"/>
      <c r="J3237" s="96"/>
      <c r="K3237" s="97"/>
      <c r="L3237" s="110"/>
      <c r="M3237" s="933"/>
      <c r="N3237" s="94"/>
      <c r="O3237" s="96"/>
      <c r="P3237" s="97"/>
    </row>
    <row r="3238" spans="1:16">
      <c r="A3238" s="132"/>
      <c r="B3238" s="135"/>
      <c r="C3238" s="927"/>
      <c r="D3238" s="94"/>
      <c r="E3238" s="96"/>
      <c r="F3238" s="97"/>
      <c r="G3238" s="135"/>
      <c r="H3238" s="930"/>
      <c r="I3238" s="94"/>
      <c r="J3238" s="96"/>
      <c r="K3238" s="97"/>
      <c r="L3238" s="135"/>
      <c r="M3238" s="933"/>
      <c r="N3238" s="94"/>
      <c r="O3238" s="96"/>
      <c r="P3238" s="97"/>
    </row>
    <row r="3239" spans="1:16">
      <c r="A3239" s="132"/>
      <c r="B3239" s="110"/>
      <c r="C3239" s="927"/>
      <c r="D3239" s="113"/>
      <c r="E3239" s="114"/>
      <c r="F3239" s="104"/>
      <c r="G3239" s="110"/>
      <c r="H3239" s="930"/>
      <c r="I3239" s="113"/>
      <c r="J3239" s="114"/>
      <c r="K3239" s="104"/>
      <c r="L3239" s="110"/>
      <c r="M3239" s="933"/>
      <c r="N3239" s="113"/>
      <c r="O3239" s="114"/>
      <c r="P3239" s="104"/>
    </row>
    <row r="3240" spans="1:16">
      <c r="A3240" s="935"/>
      <c r="B3240" s="135"/>
      <c r="C3240" s="927"/>
      <c r="D3240" s="94"/>
      <c r="E3240" s="96"/>
      <c r="F3240" s="97"/>
      <c r="G3240" s="135"/>
      <c r="H3240" s="930"/>
      <c r="I3240" s="94"/>
      <c r="J3240" s="96"/>
      <c r="K3240" s="97"/>
      <c r="L3240" s="135"/>
      <c r="M3240" s="933"/>
      <c r="N3240" s="94"/>
      <c r="O3240" s="96"/>
      <c r="P3240" s="97"/>
    </row>
    <row r="3241" spans="1:16">
      <c r="A3241" s="935"/>
      <c r="B3241" s="110"/>
      <c r="C3241" s="927"/>
      <c r="D3241" s="94"/>
      <c r="E3241" s="96"/>
      <c r="F3241" s="97"/>
      <c r="G3241" s="110"/>
      <c r="H3241" s="930"/>
      <c r="I3241" s="94"/>
      <c r="J3241" s="96"/>
      <c r="K3241" s="97"/>
      <c r="L3241" s="110"/>
      <c r="M3241" s="933"/>
      <c r="N3241" s="94"/>
      <c r="O3241" s="96"/>
      <c r="P3241" s="97"/>
    </row>
    <row r="3242" spans="1:16">
      <c r="A3242" s="935"/>
      <c r="B3242" s="135"/>
      <c r="C3242" s="927"/>
      <c r="D3242" s="113"/>
      <c r="E3242" s="114"/>
      <c r="F3242" s="104"/>
      <c r="G3242" s="135"/>
      <c r="H3242" s="930"/>
      <c r="I3242" s="113"/>
      <c r="J3242" s="114"/>
      <c r="K3242" s="104"/>
      <c r="L3242" s="135"/>
      <c r="M3242" s="933"/>
      <c r="N3242" s="113"/>
      <c r="O3242" s="114"/>
      <c r="P3242" s="104"/>
    </row>
    <row r="3243" spans="1:16" ht="17.25" thickBot="1">
      <c r="A3243" s="936"/>
      <c r="B3243" s="141"/>
      <c r="C3243" s="928"/>
      <c r="D3243" s="142"/>
      <c r="E3243" s="143"/>
      <c r="F3243" s="144"/>
      <c r="G3243" s="141"/>
      <c r="H3243" s="931"/>
      <c r="I3243" s="142"/>
      <c r="J3243" s="143"/>
      <c r="K3243" s="144"/>
      <c r="L3243" s="141"/>
      <c r="M3243" s="934"/>
      <c r="N3243" s="142"/>
      <c r="O3243" s="143"/>
      <c r="P3243" s="144"/>
    </row>
    <row r="3244" spans="1:16" s="146" customFormat="1" ht="27" customHeight="1" thickTop="1" thickBot="1">
      <c r="A3244" s="145"/>
      <c r="B3244" s="937" t="s">
        <v>152</v>
      </c>
      <c r="C3244" s="937"/>
      <c r="D3244" s="937"/>
      <c r="E3244" s="937"/>
      <c r="F3244" s="937"/>
      <c r="G3244" s="938" t="s">
        <v>153</v>
      </c>
      <c r="H3244" s="938"/>
      <c r="I3244" s="938"/>
      <c r="J3244" s="938"/>
      <c r="K3244" s="938"/>
      <c r="L3244" s="938"/>
      <c r="M3244" s="938"/>
      <c r="N3244" s="919" t="s">
        <v>154</v>
      </c>
      <c r="O3244" s="919"/>
      <c r="P3244" s="919"/>
    </row>
    <row r="3245" spans="1:16" s="159" customFormat="1" ht="21.75" customHeight="1" thickTop="1" thickBot="1">
      <c r="A3245" s="147" t="s">
        <v>0</v>
      </c>
      <c r="B3245" s="148"/>
      <c r="C3245" s="149" t="s">
        <v>155</v>
      </c>
      <c r="D3245" s="150" t="s">
        <v>156</v>
      </c>
      <c r="E3245" s="151" t="s">
        <v>157</v>
      </c>
      <c r="F3245" s="152" t="s">
        <v>158</v>
      </c>
      <c r="G3245" s="153" t="s">
        <v>159</v>
      </c>
      <c r="H3245" s="154" t="s">
        <v>150</v>
      </c>
      <c r="I3245" s="155" t="s">
        <v>156</v>
      </c>
      <c r="J3245" s="155" t="s">
        <v>157</v>
      </c>
      <c r="K3245" s="155" t="s">
        <v>158</v>
      </c>
      <c r="L3245" s="154" t="s">
        <v>160</v>
      </c>
      <c r="M3245" s="156" t="s">
        <v>161</v>
      </c>
      <c r="N3245" s="157" t="s">
        <v>155</v>
      </c>
      <c r="O3245" s="151" t="s">
        <v>157</v>
      </c>
      <c r="P3245" s="158" t="s">
        <v>158</v>
      </c>
    </row>
    <row r="3246" spans="1:16" s="172" customFormat="1" ht="17.25" thickTop="1">
      <c r="A3246" s="920">
        <f>A3160</f>
        <v>46204</v>
      </c>
      <c r="B3246" s="923" t="s">
        <v>669</v>
      </c>
      <c r="C3246" s="160"/>
      <c r="D3246" s="161"/>
      <c r="E3246" s="162"/>
      <c r="F3246" s="163"/>
      <c r="G3246" s="164"/>
      <c r="H3246" s="165"/>
      <c r="I3246" s="166"/>
      <c r="J3246" s="166"/>
      <c r="K3246" s="167"/>
      <c r="L3246" s="168"/>
      <c r="M3246" s="169"/>
      <c r="N3246" s="170"/>
      <c r="O3246" s="166"/>
      <c r="P3246" s="171"/>
    </row>
    <row r="3247" spans="1:16" s="172" customFormat="1">
      <c r="A3247" s="921"/>
      <c r="B3247" s="924"/>
      <c r="C3247" s="173"/>
      <c r="D3247" s="174"/>
      <c r="E3247" s="175"/>
      <c r="F3247" s="176"/>
      <c r="G3247" s="173"/>
      <c r="H3247" s="177"/>
      <c r="I3247" s="175"/>
      <c r="J3247" s="175"/>
      <c r="K3247" s="178"/>
      <c r="L3247" s="179"/>
      <c r="M3247" s="180"/>
      <c r="N3247" s="181"/>
      <c r="O3247" s="175"/>
      <c r="P3247" s="182"/>
    </row>
    <row r="3248" spans="1:16" s="172" customFormat="1">
      <c r="A3248" s="921"/>
      <c r="B3248" s="924"/>
      <c r="C3248" s="173"/>
      <c r="D3248" s="174"/>
      <c r="E3248" s="175"/>
      <c r="F3248" s="176"/>
      <c r="G3248" s="173"/>
      <c r="H3248" s="183"/>
      <c r="I3248" s="175"/>
      <c r="J3248" s="175"/>
      <c r="K3248" s="178"/>
      <c r="L3248" s="184"/>
      <c r="M3248" s="180"/>
      <c r="N3248" s="181"/>
      <c r="O3248" s="175"/>
      <c r="P3248" s="182"/>
    </row>
    <row r="3249" spans="1:16" s="172" customFormat="1">
      <c r="A3249" s="921"/>
      <c r="B3249" s="924"/>
      <c r="C3249" s="173"/>
      <c r="D3249" s="218"/>
      <c r="E3249" s="175"/>
      <c r="F3249" s="176"/>
      <c r="G3249" s="173"/>
      <c r="H3249" s="183"/>
      <c r="I3249" s="175"/>
      <c r="J3249" s="175"/>
      <c r="K3249" s="187"/>
      <c r="L3249" s="184"/>
      <c r="M3249" s="180"/>
      <c r="N3249" s="181"/>
      <c r="O3249" s="175"/>
      <c r="P3249" s="182"/>
    </row>
    <row r="3250" spans="1:16" s="172" customFormat="1">
      <c r="A3250" s="921"/>
      <c r="B3250" s="924"/>
      <c r="C3250" s="173"/>
      <c r="D3250" s="185"/>
      <c r="E3250" s="175"/>
      <c r="F3250" s="182"/>
      <c r="G3250" s="173"/>
      <c r="H3250" s="186"/>
      <c r="I3250" s="175"/>
      <c r="J3250" s="175"/>
      <c r="K3250" s="187"/>
      <c r="L3250" s="184"/>
      <c r="M3250" s="180"/>
      <c r="N3250" s="181"/>
      <c r="O3250" s="175"/>
      <c r="P3250" s="182"/>
    </row>
    <row r="3251" spans="1:16" s="172" customFormat="1">
      <c r="A3251" s="921"/>
      <c r="B3251" s="924"/>
      <c r="C3251" s="173"/>
      <c r="D3251" s="174"/>
      <c r="E3251" s="175"/>
      <c r="F3251" s="188"/>
      <c r="G3251" s="198"/>
      <c r="H3251" s="183"/>
      <c r="I3251" s="191"/>
      <c r="J3251" s="175"/>
      <c r="K3251" s="178"/>
      <c r="L3251" s="189"/>
      <c r="M3251" s="190"/>
      <c r="N3251" s="181"/>
      <c r="O3251" s="175"/>
      <c r="P3251" s="182"/>
    </row>
    <row r="3252" spans="1:16" s="172" customFormat="1">
      <c r="A3252" s="921"/>
      <c r="B3252" s="924"/>
      <c r="C3252" s="173"/>
      <c r="D3252" s="174"/>
      <c r="E3252" s="175"/>
      <c r="F3252" s="182"/>
      <c r="G3252" s="173"/>
      <c r="H3252" s="183"/>
      <c r="I3252" s="191"/>
      <c r="J3252" s="175"/>
      <c r="K3252" s="178"/>
      <c r="L3252" s="184"/>
      <c r="M3252" s="180"/>
      <c r="N3252" s="181"/>
      <c r="O3252" s="175"/>
      <c r="P3252" s="182"/>
    </row>
    <row r="3253" spans="1:16" s="172" customFormat="1">
      <c r="A3253" s="921"/>
      <c r="B3253" s="924"/>
      <c r="C3253" s="173"/>
      <c r="D3253" s="174"/>
      <c r="E3253" s="175"/>
      <c r="F3253" s="182"/>
      <c r="G3253" s="219"/>
      <c r="H3253" s="183"/>
      <c r="I3253" s="175"/>
      <c r="J3253" s="175"/>
      <c r="K3253" s="178"/>
      <c r="L3253" s="184"/>
      <c r="M3253" s="180"/>
      <c r="N3253" s="181"/>
      <c r="O3253" s="175"/>
      <c r="P3253" s="182"/>
    </row>
    <row r="3254" spans="1:16" s="172" customFormat="1">
      <c r="A3254" s="921"/>
      <c r="B3254" s="924"/>
      <c r="C3254" s="173"/>
      <c r="D3254" s="174"/>
      <c r="E3254" s="175"/>
      <c r="F3254" s="188"/>
      <c r="G3254" s="173"/>
      <c r="H3254" s="183"/>
      <c r="I3254" s="191"/>
      <c r="J3254" s="175"/>
      <c r="K3254" s="178"/>
      <c r="L3254" s="184"/>
      <c r="M3254" s="180"/>
      <c r="N3254" s="181"/>
      <c r="O3254" s="175"/>
      <c r="P3254" s="182"/>
    </row>
    <row r="3255" spans="1:16" s="172" customFormat="1">
      <c r="A3255" s="921"/>
      <c r="B3255" s="924"/>
      <c r="C3255" s="173"/>
      <c r="D3255" s="174"/>
      <c r="E3255" s="175"/>
      <c r="F3255" s="182"/>
      <c r="G3255" s="173"/>
      <c r="H3255" s="183"/>
      <c r="I3255" s="191"/>
      <c r="J3255" s="175"/>
      <c r="K3255" s="178"/>
      <c r="L3255" s="184"/>
      <c r="M3255" s="180"/>
      <c r="N3255" s="181"/>
      <c r="O3255" s="175"/>
      <c r="P3255" s="182"/>
    </row>
    <row r="3256" spans="1:16" s="172" customFormat="1">
      <c r="A3256" s="921"/>
      <c r="B3256" s="924"/>
      <c r="C3256" s="192"/>
      <c r="D3256" s="193"/>
      <c r="E3256" s="194"/>
      <c r="F3256" s="195"/>
      <c r="G3256" s="173"/>
      <c r="H3256" s="177"/>
      <c r="I3256" s="175"/>
      <c r="J3256" s="175"/>
      <c r="K3256" s="178"/>
      <c r="L3256" s="184"/>
      <c r="M3256" s="180"/>
      <c r="N3256" s="196"/>
      <c r="O3256" s="194"/>
      <c r="P3256" s="195"/>
    </row>
    <row r="3257" spans="1:16" s="172" customFormat="1">
      <c r="A3257" s="921"/>
      <c r="B3257" s="924"/>
      <c r="C3257" s="192"/>
      <c r="D3257" s="193"/>
      <c r="E3257" s="194"/>
      <c r="F3257" s="195"/>
      <c r="G3257" s="198"/>
      <c r="H3257" s="183"/>
      <c r="I3257" s="191"/>
      <c r="J3257" s="175"/>
      <c r="K3257" s="178"/>
      <c r="L3257" s="184"/>
      <c r="M3257" s="180"/>
      <c r="N3257" s="196"/>
      <c r="O3257" s="194"/>
      <c r="P3257" s="195"/>
    </row>
    <row r="3258" spans="1:16" s="172" customFormat="1">
      <c r="A3258" s="921"/>
      <c r="B3258" s="924"/>
      <c r="C3258" s="192"/>
      <c r="D3258" s="193"/>
      <c r="E3258" s="194"/>
      <c r="F3258" s="195"/>
      <c r="G3258" s="173"/>
      <c r="H3258" s="199"/>
      <c r="I3258" s="191"/>
      <c r="J3258" s="200"/>
      <c r="K3258" s="197"/>
      <c r="L3258" s="184"/>
      <c r="M3258" s="180"/>
      <c r="N3258" s="196"/>
      <c r="O3258" s="194"/>
      <c r="P3258" s="195"/>
    </row>
    <row r="3259" spans="1:16" s="172" customFormat="1">
      <c r="A3259" s="921"/>
      <c r="B3259" s="924"/>
      <c r="C3259" s="192"/>
      <c r="D3259" s="193"/>
      <c r="E3259" s="194"/>
      <c r="F3259" s="195"/>
      <c r="G3259" s="173"/>
      <c r="H3259" s="201"/>
      <c r="I3259" s="175"/>
      <c r="J3259" s="175"/>
      <c r="K3259" s="178"/>
      <c r="L3259" s="184"/>
      <c r="M3259" s="180"/>
      <c r="N3259" s="196"/>
      <c r="O3259" s="194"/>
      <c r="P3259" s="195"/>
    </row>
    <row r="3260" spans="1:16" s="172" customFormat="1">
      <c r="A3260" s="921"/>
      <c r="B3260" s="924"/>
      <c r="C3260" s="192"/>
      <c r="D3260" s="193"/>
      <c r="E3260" s="194"/>
      <c r="F3260" s="195"/>
      <c r="G3260" s="198"/>
      <c r="H3260" s="183"/>
      <c r="I3260" s="200"/>
      <c r="J3260" s="200"/>
      <c r="K3260" s="197"/>
      <c r="L3260" s="184"/>
      <c r="M3260" s="180"/>
      <c r="N3260" s="196"/>
      <c r="O3260" s="194"/>
      <c r="P3260" s="195"/>
    </row>
    <row r="3261" spans="1:16" s="172" customFormat="1">
      <c r="A3261" s="921"/>
      <c r="B3261" s="924"/>
      <c r="C3261" s="192"/>
      <c r="D3261" s="193"/>
      <c r="E3261" s="194"/>
      <c r="F3261" s="195"/>
      <c r="G3261" s="173"/>
      <c r="H3261" s="183"/>
      <c r="I3261" s="200"/>
      <c r="J3261" s="200"/>
      <c r="K3261" s="197"/>
      <c r="L3261" s="179"/>
      <c r="M3261" s="180"/>
      <c r="N3261" s="196"/>
      <c r="O3261" s="194"/>
      <c r="P3261" s="195"/>
    </row>
    <row r="3262" spans="1:16" s="172" customFormat="1">
      <c r="A3262" s="921"/>
      <c r="B3262" s="924"/>
      <c r="C3262" s="192"/>
      <c r="D3262" s="193"/>
      <c r="E3262" s="194"/>
      <c r="F3262" s="195"/>
      <c r="G3262" s="192"/>
      <c r="H3262" s="201"/>
      <c r="I3262" s="202"/>
      <c r="J3262" s="202"/>
      <c r="K3262" s="203"/>
      <c r="L3262" s="204"/>
      <c r="M3262" s="190"/>
      <c r="N3262" s="196"/>
      <c r="O3262" s="194"/>
      <c r="P3262" s="195"/>
    </row>
    <row r="3263" spans="1:16" s="172" customFormat="1">
      <c r="A3263" s="921"/>
      <c r="B3263" s="924"/>
      <c r="C3263" s="192"/>
      <c r="D3263" s="193"/>
      <c r="E3263" s="194"/>
      <c r="F3263" s="195"/>
      <c r="G3263" s="192"/>
      <c r="H3263" s="201"/>
      <c r="I3263" s="202"/>
      <c r="J3263" s="202"/>
      <c r="K3263" s="203"/>
      <c r="L3263" s="204"/>
      <c r="M3263" s="190"/>
      <c r="N3263" s="196"/>
      <c r="O3263" s="194"/>
      <c r="P3263" s="195"/>
    </row>
    <row r="3264" spans="1:16" s="172" customFormat="1">
      <c r="A3264" s="921"/>
      <c r="B3264" s="924"/>
      <c r="C3264" s="192"/>
      <c r="D3264" s="193"/>
      <c r="E3264" s="194"/>
      <c r="F3264" s="195"/>
      <c r="G3264" s="192"/>
      <c r="H3264" s="201"/>
      <c r="I3264" s="202"/>
      <c r="J3264" s="202"/>
      <c r="K3264" s="203"/>
      <c r="L3264" s="204"/>
      <c r="M3264" s="190"/>
      <c r="N3264" s="196"/>
      <c r="O3264" s="194"/>
      <c r="P3264" s="195"/>
    </row>
    <row r="3265" spans="1:16" s="172" customFormat="1" ht="17.25" thickBot="1">
      <c r="A3265" s="922"/>
      <c r="B3265" s="925"/>
      <c r="C3265" s="205"/>
      <c r="D3265" s="206"/>
      <c r="E3265" s="207"/>
      <c r="F3265" s="208"/>
      <c r="G3265" s="209"/>
      <c r="H3265" s="210"/>
      <c r="I3265" s="211"/>
      <c r="J3265" s="211"/>
      <c r="K3265" s="212"/>
      <c r="L3265" s="213"/>
      <c r="M3265" s="214"/>
      <c r="N3265" s="215"/>
      <c r="O3265" s="207"/>
      <c r="P3265" s="208"/>
    </row>
    <row r="3266"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7"/>
    <mergeCell ref="C2312:C2357"/>
    <mergeCell ref="H2312:H2357"/>
    <mergeCell ref="M2312:M2357"/>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8:A2367"/>
    <mergeCell ref="C2358:C2367"/>
    <mergeCell ref="H2358:H2367"/>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N2396:P2396"/>
    <mergeCell ref="A2398:A2417"/>
    <mergeCell ref="B2398:B2417"/>
    <mergeCell ref="A2418:A2463"/>
    <mergeCell ref="C2418:C2463"/>
    <mergeCell ref="H2418:H2463"/>
    <mergeCell ref="M2418:M2463"/>
    <mergeCell ref="B2419:B2420"/>
    <mergeCell ref="G2419:G2420"/>
    <mergeCell ref="L2419:L2420"/>
    <mergeCell ref="C2388:C2395"/>
    <mergeCell ref="H2388:H2395"/>
    <mergeCell ref="M2388:M2395"/>
    <mergeCell ref="A2392:A2395"/>
    <mergeCell ref="B2396:F2396"/>
    <mergeCell ref="G2396:M2396"/>
    <mergeCell ref="M2358:M2367"/>
    <mergeCell ref="C2368:C2377"/>
    <mergeCell ref="H2368:H2377"/>
    <mergeCell ref="M2368:M2377"/>
    <mergeCell ref="C2378:C2387"/>
    <mergeCell ref="H2378:H2387"/>
    <mergeCell ref="M2378:M2387"/>
    <mergeCell ref="B2433:B2435"/>
    <mergeCell ref="G2433:G2435"/>
    <mergeCell ref="L2433:L2435"/>
    <mergeCell ref="B2436:B2437"/>
    <mergeCell ref="G2436:G2437"/>
    <mergeCell ref="L2436:L2437"/>
    <mergeCell ref="B2426:B2427"/>
    <mergeCell ref="G2426:G2427"/>
    <mergeCell ref="L2426:L2427"/>
    <mergeCell ref="B2429:B2431"/>
    <mergeCell ref="G2429:G2431"/>
    <mergeCell ref="L2429:L2431"/>
    <mergeCell ref="B2422:B2423"/>
    <mergeCell ref="G2422:G2423"/>
    <mergeCell ref="L2422:L2423"/>
    <mergeCell ref="B2424:B2425"/>
    <mergeCell ref="G2424:G2425"/>
    <mergeCell ref="L2424:L2425"/>
    <mergeCell ref="B2446:B2447"/>
    <mergeCell ref="G2446:G2447"/>
    <mergeCell ref="L2446:L2447"/>
    <mergeCell ref="B2448:B2449"/>
    <mergeCell ref="G2448:G2449"/>
    <mergeCell ref="L2448:L2449"/>
    <mergeCell ref="B2442:B2443"/>
    <mergeCell ref="G2442:G2443"/>
    <mergeCell ref="L2442:L2443"/>
    <mergeCell ref="B2444:B2445"/>
    <mergeCell ref="G2444:G2445"/>
    <mergeCell ref="L2444:L2445"/>
    <mergeCell ref="B2438:B2439"/>
    <mergeCell ref="G2438:G2439"/>
    <mergeCell ref="L2438:L2439"/>
    <mergeCell ref="B2440:B2441"/>
    <mergeCell ref="G2440:G2441"/>
    <mergeCell ref="L2440:L2441"/>
    <mergeCell ref="M2464:M2473"/>
    <mergeCell ref="C2474:C2483"/>
    <mergeCell ref="H2474:H2483"/>
    <mergeCell ref="M2474:M2483"/>
    <mergeCell ref="C2484:C2493"/>
    <mergeCell ref="H2484:H2493"/>
    <mergeCell ref="M2484:M2493"/>
    <mergeCell ref="B2454:B2455"/>
    <mergeCell ref="G2454:G2455"/>
    <mergeCell ref="L2454:L2455"/>
    <mergeCell ref="A2464:A2473"/>
    <mergeCell ref="C2464:C2473"/>
    <mergeCell ref="H2464:H2473"/>
    <mergeCell ref="B2450:B2451"/>
    <mergeCell ref="G2450:G2451"/>
    <mergeCell ref="L2450:L2451"/>
    <mergeCell ref="B2452:B2453"/>
    <mergeCell ref="G2452:G2453"/>
    <mergeCell ref="L2452:L2453"/>
    <mergeCell ref="B2528:B2529"/>
    <mergeCell ref="G2528:G2529"/>
    <mergeCell ref="L2528:L2529"/>
    <mergeCell ref="B2530:B2531"/>
    <mergeCell ref="G2530:G2531"/>
    <mergeCell ref="L2530:L2531"/>
    <mergeCell ref="N2502:P2502"/>
    <mergeCell ref="A2504:A2523"/>
    <mergeCell ref="B2504:B2523"/>
    <mergeCell ref="A2524:A2569"/>
    <mergeCell ref="C2524:C2569"/>
    <mergeCell ref="H2524:H2569"/>
    <mergeCell ref="M2524:M2569"/>
    <mergeCell ref="B2525:B2526"/>
    <mergeCell ref="G2525:G2526"/>
    <mergeCell ref="L2525:L2526"/>
    <mergeCell ref="C2494:C2501"/>
    <mergeCell ref="H2494:H2501"/>
    <mergeCell ref="M2494:M2501"/>
    <mergeCell ref="A2498:A2501"/>
    <mergeCell ref="B2502:F2502"/>
    <mergeCell ref="G2502:M2502"/>
    <mergeCell ref="B2544:B2545"/>
    <mergeCell ref="G2544:G2545"/>
    <mergeCell ref="L2544:L2545"/>
    <mergeCell ref="B2546:B2547"/>
    <mergeCell ref="G2546:G2547"/>
    <mergeCell ref="L2546:L2547"/>
    <mergeCell ref="B2539:B2541"/>
    <mergeCell ref="G2539:G2541"/>
    <mergeCell ref="L2539:L2541"/>
    <mergeCell ref="B2542:B2543"/>
    <mergeCell ref="G2542:G2543"/>
    <mergeCell ref="L2542:L2543"/>
    <mergeCell ref="B2532:B2533"/>
    <mergeCell ref="G2532:G2533"/>
    <mergeCell ref="L2532:L2533"/>
    <mergeCell ref="B2535:B2537"/>
    <mergeCell ref="G2535:G2537"/>
    <mergeCell ref="L2535:L2537"/>
    <mergeCell ref="B2556:B2557"/>
    <mergeCell ref="G2556:G2557"/>
    <mergeCell ref="L2556:L2557"/>
    <mergeCell ref="B2558:B2559"/>
    <mergeCell ref="G2558:G2559"/>
    <mergeCell ref="L2558:L2559"/>
    <mergeCell ref="B2552:B2553"/>
    <mergeCell ref="G2552:G2553"/>
    <mergeCell ref="L2552:L2553"/>
    <mergeCell ref="B2554:B2555"/>
    <mergeCell ref="G2554:G2555"/>
    <mergeCell ref="L2554:L2555"/>
    <mergeCell ref="B2548:B2549"/>
    <mergeCell ref="G2548:G2549"/>
    <mergeCell ref="L2548:L2549"/>
    <mergeCell ref="B2550:B2551"/>
    <mergeCell ref="G2550:G2551"/>
    <mergeCell ref="L2550:L2551"/>
    <mergeCell ref="C2600:C2607"/>
    <mergeCell ref="H2600:H2607"/>
    <mergeCell ref="M2600:M2607"/>
    <mergeCell ref="A2604:A2607"/>
    <mergeCell ref="B2608:F2608"/>
    <mergeCell ref="G2608:M2608"/>
    <mergeCell ref="M2570:M2579"/>
    <mergeCell ref="C2580:C2589"/>
    <mergeCell ref="H2580:H2589"/>
    <mergeCell ref="M2580:M2589"/>
    <mergeCell ref="C2590:C2599"/>
    <mergeCell ref="H2590:H2599"/>
    <mergeCell ref="M2590:M2599"/>
    <mergeCell ref="B2560:B2561"/>
    <mergeCell ref="G2560:G2561"/>
    <mergeCell ref="L2560:L2561"/>
    <mergeCell ref="A2570:A2579"/>
    <mergeCell ref="C2570:C2579"/>
    <mergeCell ref="H2570:H2579"/>
    <mergeCell ref="B2638:B2639"/>
    <mergeCell ref="G2638:G2639"/>
    <mergeCell ref="L2638:L2639"/>
    <mergeCell ref="B2641:B2643"/>
    <mergeCell ref="G2641:G2643"/>
    <mergeCell ref="L2641:L2643"/>
    <mergeCell ref="B2634:B2635"/>
    <mergeCell ref="G2634:G2635"/>
    <mergeCell ref="L2634:L2635"/>
    <mergeCell ref="B2636:B2637"/>
    <mergeCell ref="G2636:G2637"/>
    <mergeCell ref="L2636:L2637"/>
    <mergeCell ref="N2608:P2608"/>
    <mergeCell ref="A2610:A2629"/>
    <mergeCell ref="B2610:B2629"/>
    <mergeCell ref="A2630:A2675"/>
    <mergeCell ref="C2630:C2675"/>
    <mergeCell ref="H2630:H2675"/>
    <mergeCell ref="M2630:M2675"/>
    <mergeCell ref="B2631:B2632"/>
    <mergeCell ref="G2631:G2632"/>
    <mergeCell ref="L2631:L2632"/>
    <mergeCell ref="B2654:B2655"/>
    <mergeCell ref="G2654:G2655"/>
    <mergeCell ref="L2654:L2655"/>
    <mergeCell ref="B2656:B2657"/>
    <mergeCell ref="G2656:G2657"/>
    <mergeCell ref="L2656:L2657"/>
    <mergeCell ref="B2650:B2651"/>
    <mergeCell ref="G2650:G2651"/>
    <mergeCell ref="L2650:L2651"/>
    <mergeCell ref="B2652:B2653"/>
    <mergeCell ref="G2652:G2653"/>
    <mergeCell ref="L2652:L2653"/>
    <mergeCell ref="B2645:B2647"/>
    <mergeCell ref="G2645:G2647"/>
    <mergeCell ref="L2645:L2647"/>
    <mergeCell ref="B2648:B2649"/>
    <mergeCell ref="G2648:G2649"/>
    <mergeCell ref="L2648:L2649"/>
    <mergeCell ref="B2666:B2667"/>
    <mergeCell ref="G2666:G2667"/>
    <mergeCell ref="L2666:L2667"/>
    <mergeCell ref="A2676:A2685"/>
    <mergeCell ref="C2676:C2685"/>
    <mergeCell ref="H2676:H2685"/>
    <mergeCell ref="B2662:B2663"/>
    <mergeCell ref="G2662:G2663"/>
    <mergeCell ref="L2662:L2663"/>
    <mergeCell ref="B2664:B2665"/>
    <mergeCell ref="G2664:G2665"/>
    <mergeCell ref="L2664:L2665"/>
    <mergeCell ref="B2658:B2659"/>
    <mergeCell ref="G2658:G2659"/>
    <mergeCell ref="L2658:L2659"/>
    <mergeCell ref="B2660:B2661"/>
    <mergeCell ref="G2660:G2661"/>
    <mergeCell ref="L2660:L2661"/>
    <mergeCell ref="N2714:P2714"/>
    <mergeCell ref="A2716:A2735"/>
    <mergeCell ref="B2716:B2735"/>
    <mergeCell ref="A2736:A2781"/>
    <mergeCell ref="C2736:C2781"/>
    <mergeCell ref="H2736:H2781"/>
    <mergeCell ref="M2736:M2781"/>
    <mergeCell ref="B2737:B2738"/>
    <mergeCell ref="G2737:G2738"/>
    <mergeCell ref="L2737:L2738"/>
    <mergeCell ref="C2706:C2713"/>
    <mergeCell ref="H2706:H2713"/>
    <mergeCell ref="M2706:M2713"/>
    <mergeCell ref="A2710:A2713"/>
    <mergeCell ref="B2714:F2714"/>
    <mergeCell ref="G2714:M2714"/>
    <mergeCell ref="M2676:M2685"/>
    <mergeCell ref="C2686:C2695"/>
    <mergeCell ref="H2686:H2695"/>
    <mergeCell ref="M2686:M2695"/>
    <mergeCell ref="C2696:C2705"/>
    <mergeCell ref="H2696:H2705"/>
    <mergeCell ref="M2696:M2705"/>
    <mergeCell ref="B2751:B2753"/>
    <mergeCell ref="G2751:G2753"/>
    <mergeCell ref="L2751:L2753"/>
    <mergeCell ref="B2754:B2755"/>
    <mergeCell ref="G2754:G2755"/>
    <mergeCell ref="L2754:L2755"/>
    <mergeCell ref="B2744:B2745"/>
    <mergeCell ref="G2744:G2745"/>
    <mergeCell ref="L2744:L2745"/>
    <mergeCell ref="B2747:B2749"/>
    <mergeCell ref="G2747:G2749"/>
    <mergeCell ref="L2747:L2749"/>
    <mergeCell ref="B2740:B2741"/>
    <mergeCell ref="G2740:G2741"/>
    <mergeCell ref="L2740:L2741"/>
    <mergeCell ref="B2742:B2743"/>
    <mergeCell ref="G2742:G2743"/>
    <mergeCell ref="L2742:L2743"/>
    <mergeCell ref="B2764:B2765"/>
    <mergeCell ref="G2764:G2765"/>
    <mergeCell ref="L2764:L2765"/>
    <mergeCell ref="B2766:B2767"/>
    <mergeCell ref="G2766:G2767"/>
    <mergeCell ref="L2766:L2767"/>
    <mergeCell ref="B2760:B2761"/>
    <mergeCell ref="G2760:G2761"/>
    <mergeCell ref="L2760:L2761"/>
    <mergeCell ref="B2762:B2763"/>
    <mergeCell ref="G2762:G2763"/>
    <mergeCell ref="L2762:L2763"/>
    <mergeCell ref="B2756:B2757"/>
    <mergeCell ref="G2756:G2757"/>
    <mergeCell ref="L2756:L2757"/>
    <mergeCell ref="B2758:B2759"/>
    <mergeCell ref="G2758:G2759"/>
    <mergeCell ref="L2758:L2759"/>
    <mergeCell ref="M2782:M2791"/>
    <mergeCell ref="C2792:C2801"/>
    <mergeCell ref="H2792:H2801"/>
    <mergeCell ref="M2792:M2801"/>
    <mergeCell ref="C2802:C2811"/>
    <mergeCell ref="H2802:H2811"/>
    <mergeCell ref="M2802:M2811"/>
    <mergeCell ref="B2772:B2773"/>
    <mergeCell ref="G2772:G2773"/>
    <mergeCell ref="L2772:L2773"/>
    <mergeCell ref="A2782:A2791"/>
    <mergeCell ref="C2782:C2791"/>
    <mergeCell ref="H2782:H2791"/>
    <mergeCell ref="B2768:B2769"/>
    <mergeCell ref="G2768:G2769"/>
    <mergeCell ref="L2768:L2769"/>
    <mergeCell ref="B2770:B2771"/>
    <mergeCell ref="G2770:G2771"/>
    <mergeCell ref="L2770:L2771"/>
    <mergeCell ref="B2846:B2847"/>
    <mergeCell ref="G2846:G2847"/>
    <mergeCell ref="L2846:L2847"/>
    <mergeCell ref="B2848:B2849"/>
    <mergeCell ref="G2848:G2849"/>
    <mergeCell ref="L2848:L2849"/>
    <mergeCell ref="N2820:P2820"/>
    <mergeCell ref="A2822:A2841"/>
    <mergeCell ref="B2822:B2841"/>
    <mergeCell ref="A2842:A2887"/>
    <mergeCell ref="C2842:C2887"/>
    <mergeCell ref="H2842:H2887"/>
    <mergeCell ref="M2842:M2887"/>
    <mergeCell ref="B2843:B2844"/>
    <mergeCell ref="G2843:G2844"/>
    <mergeCell ref="L2843:L2844"/>
    <mergeCell ref="C2812:C2819"/>
    <mergeCell ref="H2812:H2819"/>
    <mergeCell ref="M2812:M2819"/>
    <mergeCell ref="A2816:A2819"/>
    <mergeCell ref="B2820:F2820"/>
    <mergeCell ref="G2820:M2820"/>
    <mergeCell ref="B2862:B2863"/>
    <mergeCell ref="G2862:G2863"/>
    <mergeCell ref="L2862:L2863"/>
    <mergeCell ref="B2864:B2865"/>
    <mergeCell ref="G2864:G2865"/>
    <mergeCell ref="L2864:L2865"/>
    <mergeCell ref="B2857:B2859"/>
    <mergeCell ref="G2857:G2859"/>
    <mergeCell ref="L2857:L2859"/>
    <mergeCell ref="B2860:B2861"/>
    <mergeCell ref="G2860:G2861"/>
    <mergeCell ref="L2860:L2861"/>
    <mergeCell ref="B2850:B2851"/>
    <mergeCell ref="G2850:G2851"/>
    <mergeCell ref="L2850:L2851"/>
    <mergeCell ref="B2853:B2855"/>
    <mergeCell ref="G2853:G2855"/>
    <mergeCell ref="L2853:L2855"/>
    <mergeCell ref="B2874:B2875"/>
    <mergeCell ref="G2874:G2875"/>
    <mergeCell ref="L2874:L2875"/>
    <mergeCell ref="B2876:B2877"/>
    <mergeCell ref="G2876:G2877"/>
    <mergeCell ref="L2876:L2877"/>
    <mergeCell ref="B2870:B2871"/>
    <mergeCell ref="G2870:G2871"/>
    <mergeCell ref="L2870:L2871"/>
    <mergeCell ref="B2872:B2873"/>
    <mergeCell ref="G2872:G2873"/>
    <mergeCell ref="L2872:L2873"/>
    <mergeCell ref="B2866:B2867"/>
    <mergeCell ref="G2866:G2867"/>
    <mergeCell ref="L2866:L2867"/>
    <mergeCell ref="B2868:B2869"/>
    <mergeCell ref="G2868:G2869"/>
    <mergeCell ref="L2868:L2869"/>
    <mergeCell ref="C2918:C2925"/>
    <mergeCell ref="H2918:H2925"/>
    <mergeCell ref="M2918:M2925"/>
    <mergeCell ref="A2922:A2925"/>
    <mergeCell ref="B2926:F2926"/>
    <mergeCell ref="G2926:M2926"/>
    <mergeCell ref="M2888:M2897"/>
    <mergeCell ref="C2898:C2907"/>
    <mergeCell ref="H2898:H2907"/>
    <mergeCell ref="M2898:M2907"/>
    <mergeCell ref="C2908:C2917"/>
    <mergeCell ref="H2908:H2917"/>
    <mergeCell ref="M2908:M2917"/>
    <mergeCell ref="B2878:B2879"/>
    <mergeCell ref="G2878:G2879"/>
    <mergeCell ref="L2878:L2879"/>
    <mergeCell ref="A2888:A2897"/>
    <mergeCell ref="C2888:C2897"/>
    <mergeCell ref="H2888:H2897"/>
    <mergeCell ref="B2956:B2957"/>
    <mergeCell ref="G2956:G2957"/>
    <mergeCell ref="L2956:L2957"/>
    <mergeCell ref="B2959:B2961"/>
    <mergeCell ref="G2959:G2961"/>
    <mergeCell ref="L2959:L2961"/>
    <mergeCell ref="B2952:B2953"/>
    <mergeCell ref="G2952:G2953"/>
    <mergeCell ref="L2952:L2953"/>
    <mergeCell ref="B2954:B2955"/>
    <mergeCell ref="G2954:G2955"/>
    <mergeCell ref="L2954:L2955"/>
    <mergeCell ref="N2926:P2926"/>
    <mergeCell ref="A2928:A2947"/>
    <mergeCell ref="B2928:B2947"/>
    <mergeCell ref="A2948:A2993"/>
    <mergeCell ref="C2948:C2993"/>
    <mergeCell ref="H2948:H2993"/>
    <mergeCell ref="M2948:M2993"/>
    <mergeCell ref="B2949:B2950"/>
    <mergeCell ref="G2949:G2950"/>
    <mergeCell ref="L2949:L2950"/>
    <mergeCell ref="B2972:B2973"/>
    <mergeCell ref="G2972:G2973"/>
    <mergeCell ref="L2972:L2973"/>
    <mergeCell ref="B2974:B2975"/>
    <mergeCell ref="G2974:G2975"/>
    <mergeCell ref="L2974:L2975"/>
    <mergeCell ref="B2968:B2969"/>
    <mergeCell ref="G2968:G2969"/>
    <mergeCell ref="L2968:L2969"/>
    <mergeCell ref="B2970:B2971"/>
    <mergeCell ref="G2970:G2971"/>
    <mergeCell ref="L2970:L2971"/>
    <mergeCell ref="B2963:B2965"/>
    <mergeCell ref="G2963:G2965"/>
    <mergeCell ref="L2963:L2965"/>
    <mergeCell ref="B2966:B2967"/>
    <mergeCell ref="G2966:G2967"/>
    <mergeCell ref="L2966:L2967"/>
    <mergeCell ref="B2984:B2985"/>
    <mergeCell ref="G2984:G2985"/>
    <mergeCell ref="L2984:L2985"/>
    <mergeCell ref="A2994:A3003"/>
    <mergeCell ref="C2994:C3003"/>
    <mergeCell ref="H2994:H3003"/>
    <mergeCell ref="B2980:B2981"/>
    <mergeCell ref="G2980:G2981"/>
    <mergeCell ref="L2980:L2981"/>
    <mergeCell ref="B2982:B2983"/>
    <mergeCell ref="G2982:G2983"/>
    <mergeCell ref="L2982:L2983"/>
    <mergeCell ref="B2976:B2977"/>
    <mergeCell ref="G2976:G2977"/>
    <mergeCell ref="L2976:L2977"/>
    <mergeCell ref="B2978:B2979"/>
    <mergeCell ref="G2978:G2979"/>
    <mergeCell ref="L2978:L2979"/>
    <mergeCell ref="N3032:P3032"/>
    <mergeCell ref="A3034:A3053"/>
    <mergeCell ref="B3034:B3053"/>
    <mergeCell ref="A3054:A3099"/>
    <mergeCell ref="C3054:C3099"/>
    <mergeCell ref="H3054:H3099"/>
    <mergeCell ref="M3054:M3099"/>
    <mergeCell ref="B3055:B3056"/>
    <mergeCell ref="G3055:G3056"/>
    <mergeCell ref="L3055:L3056"/>
    <mergeCell ref="C3024:C3031"/>
    <mergeCell ref="H3024:H3031"/>
    <mergeCell ref="M3024:M3031"/>
    <mergeCell ref="A3028:A3031"/>
    <mergeCell ref="B3032:F3032"/>
    <mergeCell ref="G3032:M3032"/>
    <mergeCell ref="M2994:M3003"/>
    <mergeCell ref="C3004:C3013"/>
    <mergeCell ref="H3004:H3013"/>
    <mergeCell ref="M3004:M3013"/>
    <mergeCell ref="C3014:C3023"/>
    <mergeCell ref="H3014:H3023"/>
    <mergeCell ref="M3014:M3023"/>
    <mergeCell ref="B3069:B3071"/>
    <mergeCell ref="G3069:G3071"/>
    <mergeCell ref="L3069:L3071"/>
    <mergeCell ref="B3072:B3073"/>
    <mergeCell ref="G3072:G3073"/>
    <mergeCell ref="L3072:L3073"/>
    <mergeCell ref="B3062:B3063"/>
    <mergeCell ref="G3062:G3063"/>
    <mergeCell ref="L3062:L3063"/>
    <mergeCell ref="B3065:B3067"/>
    <mergeCell ref="G3065:G3067"/>
    <mergeCell ref="L3065:L3067"/>
    <mergeCell ref="B3058:B3059"/>
    <mergeCell ref="G3058:G3059"/>
    <mergeCell ref="L3058:L3059"/>
    <mergeCell ref="B3060:B3061"/>
    <mergeCell ref="G3060:G3061"/>
    <mergeCell ref="L3060:L3061"/>
    <mergeCell ref="B3082:B3083"/>
    <mergeCell ref="G3082:G3083"/>
    <mergeCell ref="L3082:L3083"/>
    <mergeCell ref="B3084:B3085"/>
    <mergeCell ref="G3084:G3085"/>
    <mergeCell ref="L3084:L3085"/>
    <mergeCell ref="B3078:B3079"/>
    <mergeCell ref="G3078:G3079"/>
    <mergeCell ref="L3078:L3079"/>
    <mergeCell ref="B3080:B3081"/>
    <mergeCell ref="G3080:G3081"/>
    <mergeCell ref="L3080:L3081"/>
    <mergeCell ref="B3074:B3075"/>
    <mergeCell ref="G3074:G3075"/>
    <mergeCell ref="L3074:L3075"/>
    <mergeCell ref="B3076:B3077"/>
    <mergeCell ref="G3076:G3077"/>
    <mergeCell ref="L3076:L3077"/>
    <mergeCell ref="M3100:M3109"/>
    <mergeCell ref="C3110:C3119"/>
    <mergeCell ref="H3110:H3119"/>
    <mergeCell ref="M3110:M3119"/>
    <mergeCell ref="C3120:C3129"/>
    <mergeCell ref="H3120:H3129"/>
    <mergeCell ref="M3120:M3129"/>
    <mergeCell ref="B3090:B3091"/>
    <mergeCell ref="G3090:G3091"/>
    <mergeCell ref="L3090:L3091"/>
    <mergeCell ref="A3100:A3109"/>
    <mergeCell ref="C3100:C3109"/>
    <mergeCell ref="H3100:H3109"/>
    <mergeCell ref="B3086:B3087"/>
    <mergeCell ref="G3086:G3087"/>
    <mergeCell ref="L3086:L3087"/>
    <mergeCell ref="B3088:B3089"/>
    <mergeCell ref="G3088:G3089"/>
    <mergeCell ref="L3088:L3089"/>
    <mergeCell ref="B3164:B3165"/>
    <mergeCell ref="G3164:G3165"/>
    <mergeCell ref="L3164:L3165"/>
    <mergeCell ref="B3166:B3167"/>
    <mergeCell ref="G3166:G3167"/>
    <mergeCell ref="L3166:L3167"/>
    <mergeCell ref="N3138:P3138"/>
    <mergeCell ref="A3140:A3159"/>
    <mergeCell ref="B3140:B3159"/>
    <mergeCell ref="A3160:A3205"/>
    <mergeCell ref="C3160:C3205"/>
    <mergeCell ref="H3160:H3205"/>
    <mergeCell ref="M3160:M3205"/>
    <mergeCell ref="B3161:B3162"/>
    <mergeCell ref="G3161:G3162"/>
    <mergeCell ref="L3161:L3162"/>
    <mergeCell ref="C3130:C3137"/>
    <mergeCell ref="H3130:H3137"/>
    <mergeCell ref="M3130:M3137"/>
    <mergeCell ref="A3134:A3137"/>
    <mergeCell ref="B3138:F3138"/>
    <mergeCell ref="G3138:M3138"/>
    <mergeCell ref="B3180:B3181"/>
    <mergeCell ref="G3180:G3181"/>
    <mergeCell ref="L3180:L3181"/>
    <mergeCell ref="B3182:B3183"/>
    <mergeCell ref="G3182:G3183"/>
    <mergeCell ref="L3182:L3183"/>
    <mergeCell ref="B3175:B3177"/>
    <mergeCell ref="G3175:G3177"/>
    <mergeCell ref="L3175:L3177"/>
    <mergeCell ref="B3178:B3179"/>
    <mergeCell ref="G3178:G3179"/>
    <mergeCell ref="L3178:L3179"/>
    <mergeCell ref="B3168:B3169"/>
    <mergeCell ref="G3168:G3169"/>
    <mergeCell ref="L3168:L3169"/>
    <mergeCell ref="B3171:B3173"/>
    <mergeCell ref="G3171:G3173"/>
    <mergeCell ref="L3171:L3173"/>
    <mergeCell ref="B3192:B3193"/>
    <mergeCell ref="G3192:G3193"/>
    <mergeCell ref="L3192:L3193"/>
    <mergeCell ref="B3194:B3195"/>
    <mergeCell ref="G3194:G3195"/>
    <mergeCell ref="L3194:L3195"/>
    <mergeCell ref="B3188:B3189"/>
    <mergeCell ref="G3188:G3189"/>
    <mergeCell ref="L3188:L3189"/>
    <mergeCell ref="B3190:B3191"/>
    <mergeCell ref="G3190:G3191"/>
    <mergeCell ref="L3190:L3191"/>
    <mergeCell ref="B3184:B3185"/>
    <mergeCell ref="G3184:G3185"/>
    <mergeCell ref="L3184:L3185"/>
    <mergeCell ref="B3186:B3187"/>
    <mergeCell ref="G3186:G3187"/>
    <mergeCell ref="L3186:L3187"/>
    <mergeCell ref="N3244:P3244"/>
    <mergeCell ref="A3246:A3265"/>
    <mergeCell ref="B3246:B3265"/>
    <mergeCell ref="C3236:C3243"/>
    <mergeCell ref="H3236:H3243"/>
    <mergeCell ref="M3236:M3243"/>
    <mergeCell ref="A3240:A3243"/>
    <mergeCell ref="B3244:F3244"/>
    <mergeCell ref="G3244:M3244"/>
    <mergeCell ref="M3206:M3215"/>
    <mergeCell ref="C3216:C3225"/>
    <mergeCell ref="H3216:H3225"/>
    <mergeCell ref="M3216:M3225"/>
    <mergeCell ref="C3226:C3235"/>
    <mergeCell ref="H3226:H3235"/>
    <mergeCell ref="M3226:M3235"/>
    <mergeCell ref="B3196:B3197"/>
    <mergeCell ref="G3196:G3197"/>
    <mergeCell ref="L3196:L3197"/>
    <mergeCell ref="A3206:A3215"/>
    <mergeCell ref="C3206:C3215"/>
    <mergeCell ref="H3206:H3215"/>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62440 N1703:N1741 N1749:N62440 D2082:D2186 D2188:D62440 D1798:D2080">
    <cfRule type="cellIs" dxfId="5496" priority="302" stopIfTrue="1" operator="equal">
      <formula>"跳車"</formula>
    </cfRule>
  </conditionalFormatting>
  <conditionalFormatting sqref="I181:I182 I81:I82 I184:I202 I84 I87 I90:I102">
    <cfRule type="cellIs" dxfId="5495" priority="299" stopIfTrue="1" operator="equal">
      <formula>"改紡"</formula>
    </cfRule>
    <cfRule type="cellIs" dxfId="5494" priority="300" stopIfTrue="1" operator="equal">
      <formula>"final停"</formula>
    </cfRule>
    <cfRule type="cellIs" dxfId="5493" priority="301" stopIfTrue="1" operator="equal">
      <formula>"了機"</formula>
    </cfRule>
  </conditionalFormatting>
  <conditionalFormatting sqref="I289:I292 I294:I310">
    <cfRule type="cellIs" dxfId="5492" priority="296" stopIfTrue="1" operator="equal">
      <formula>"改紡"</formula>
    </cfRule>
    <cfRule type="cellIs" dxfId="5491" priority="297" stopIfTrue="1" operator="equal">
      <formula>"final停"</formula>
    </cfRule>
    <cfRule type="cellIs" dxfId="5490" priority="298" stopIfTrue="1" operator="equal">
      <formula>"了機"</formula>
    </cfRule>
  </conditionalFormatting>
  <conditionalFormatting sqref="I395:I416">
    <cfRule type="cellIs" dxfId="5489" priority="293" stopIfTrue="1" operator="equal">
      <formula>"改紡"</formula>
    </cfRule>
    <cfRule type="cellIs" dxfId="5488" priority="294" stopIfTrue="1" operator="equal">
      <formula>"final停"</formula>
    </cfRule>
    <cfRule type="cellIs" dxfId="5487" priority="295" stopIfTrue="1" operator="equal">
      <formula>"了機"</formula>
    </cfRule>
  </conditionalFormatting>
  <conditionalFormatting sqref="I497:I518">
    <cfRule type="cellIs" dxfId="5486" priority="290" stopIfTrue="1" operator="equal">
      <formula>"改紡"</formula>
    </cfRule>
    <cfRule type="cellIs" dxfId="5485" priority="291" stopIfTrue="1" operator="equal">
      <formula>"final停"</formula>
    </cfRule>
    <cfRule type="cellIs" dxfId="5484" priority="292" stopIfTrue="1" operator="equal">
      <formula>"了機"</formula>
    </cfRule>
  </conditionalFormatting>
  <conditionalFormatting sqref="I603:I624">
    <cfRule type="cellIs" dxfId="5483" priority="287" stopIfTrue="1" operator="equal">
      <formula>"改紡"</formula>
    </cfRule>
    <cfRule type="cellIs" dxfId="5482" priority="288" stopIfTrue="1" operator="equal">
      <formula>"final停"</formula>
    </cfRule>
    <cfRule type="cellIs" dxfId="5481" priority="289" stopIfTrue="1" operator="equal">
      <formula>"了機"</formula>
    </cfRule>
  </conditionalFormatting>
  <conditionalFormatting sqref="I709:I730">
    <cfRule type="cellIs" dxfId="5480" priority="284" stopIfTrue="1" operator="equal">
      <formula>"改紡"</formula>
    </cfRule>
    <cfRule type="cellIs" dxfId="5479" priority="285" stopIfTrue="1" operator="equal">
      <formula>"final停"</formula>
    </cfRule>
    <cfRule type="cellIs" dxfId="5478" priority="286" stopIfTrue="1" operator="equal">
      <formula>"了機"</formula>
    </cfRule>
  </conditionalFormatting>
  <conditionalFormatting sqref="I816:I837">
    <cfRule type="cellIs" dxfId="5477" priority="281" stopIfTrue="1" operator="equal">
      <formula>"改紡"</formula>
    </cfRule>
    <cfRule type="cellIs" dxfId="5476" priority="282" stopIfTrue="1" operator="equal">
      <formula>"final停"</formula>
    </cfRule>
    <cfRule type="cellIs" dxfId="5475" priority="283" stopIfTrue="1" operator="equal">
      <formula>"了機"</formula>
    </cfRule>
  </conditionalFormatting>
  <conditionalFormatting sqref="I917:I938">
    <cfRule type="cellIs" dxfId="5474" priority="278" stopIfTrue="1" operator="equal">
      <formula>"改紡"</formula>
    </cfRule>
    <cfRule type="cellIs" dxfId="5473" priority="279" stopIfTrue="1" operator="equal">
      <formula>"final停"</formula>
    </cfRule>
    <cfRule type="cellIs" dxfId="5472" priority="280" stopIfTrue="1" operator="equal">
      <formula>"了機"</formula>
    </cfRule>
  </conditionalFormatting>
  <conditionalFormatting sqref="I1023:I1044">
    <cfRule type="cellIs" dxfId="5471" priority="275" stopIfTrue="1" operator="equal">
      <formula>"改紡"</formula>
    </cfRule>
    <cfRule type="cellIs" dxfId="5470" priority="276" stopIfTrue="1" operator="equal">
      <formula>"final停"</formula>
    </cfRule>
    <cfRule type="cellIs" dxfId="5469" priority="277" stopIfTrue="1" operator="equal">
      <formula>"了機"</formula>
    </cfRule>
  </conditionalFormatting>
  <conditionalFormatting sqref="I1129:I1150">
    <cfRule type="cellIs" dxfId="5468" priority="272" stopIfTrue="1" operator="equal">
      <formula>"改紡"</formula>
    </cfRule>
    <cfRule type="cellIs" dxfId="5467" priority="273" stopIfTrue="1" operator="equal">
      <formula>"final停"</formula>
    </cfRule>
    <cfRule type="cellIs" dxfId="5466" priority="274" stopIfTrue="1" operator="equal">
      <formula>"了機"</formula>
    </cfRule>
  </conditionalFormatting>
  <conditionalFormatting sqref="I1235:I1256">
    <cfRule type="cellIs" dxfId="5465" priority="269" stopIfTrue="1" operator="equal">
      <formula>"改紡"</formula>
    </cfRule>
    <cfRule type="cellIs" dxfId="5464" priority="270" stopIfTrue="1" operator="equal">
      <formula>"final停"</formula>
    </cfRule>
    <cfRule type="cellIs" dxfId="5463" priority="271" stopIfTrue="1" operator="equal">
      <formula>"了機"</formula>
    </cfRule>
  </conditionalFormatting>
  <conditionalFormatting sqref="I1341:I1362">
    <cfRule type="cellIs" dxfId="5462" priority="266" stopIfTrue="1" operator="equal">
      <formula>"改紡"</formula>
    </cfRule>
    <cfRule type="cellIs" dxfId="5461" priority="267" stopIfTrue="1" operator="equal">
      <formula>"final停"</formula>
    </cfRule>
    <cfRule type="cellIs" dxfId="5460" priority="268" stopIfTrue="1" operator="equal">
      <formula>"了機"</formula>
    </cfRule>
  </conditionalFormatting>
  <conditionalFormatting sqref="I1447:I1468">
    <cfRule type="cellIs" dxfId="5459" priority="263" stopIfTrue="1" operator="equal">
      <formula>"改紡"</formula>
    </cfRule>
    <cfRule type="cellIs" dxfId="5458" priority="264" stopIfTrue="1" operator="equal">
      <formula>"final停"</formula>
    </cfRule>
    <cfRule type="cellIs" dxfId="5457" priority="265" stopIfTrue="1" operator="equal">
      <formula>"了機"</formula>
    </cfRule>
  </conditionalFormatting>
  <conditionalFormatting sqref="I1553:I1574">
    <cfRule type="cellIs" dxfId="5456" priority="260" stopIfTrue="1" operator="equal">
      <formula>"改紡"</formula>
    </cfRule>
    <cfRule type="cellIs" dxfId="5455" priority="261" stopIfTrue="1" operator="equal">
      <formula>"final停"</formula>
    </cfRule>
    <cfRule type="cellIs" dxfId="5454" priority="262" stopIfTrue="1" operator="equal">
      <formula>"了機"</formula>
    </cfRule>
  </conditionalFormatting>
  <conditionalFormatting sqref="I1659:I1680">
    <cfRule type="cellIs" dxfId="5453" priority="257" stopIfTrue="1" operator="equal">
      <formula>"改紡"</formula>
    </cfRule>
    <cfRule type="cellIs" dxfId="5452" priority="258" stopIfTrue="1" operator="equal">
      <formula>"final停"</formula>
    </cfRule>
    <cfRule type="cellIs" dxfId="5451" priority="259" stopIfTrue="1" operator="equal">
      <formula>"了機"</formula>
    </cfRule>
  </conditionalFormatting>
  <conditionalFormatting sqref="I1760:I1781">
    <cfRule type="cellIs" dxfId="5450" priority="254" stopIfTrue="1" operator="equal">
      <formula>"改紡"</formula>
    </cfRule>
    <cfRule type="cellIs" dxfId="5449" priority="255" stopIfTrue="1" operator="equal">
      <formula>"final停"</formula>
    </cfRule>
    <cfRule type="cellIs" dxfId="5448" priority="256" stopIfTrue="1" operator="equal">
      <formula>"了機"</formula>
    </cfRule>
  </conditionalFormatting>
  <conditionalFormatting sqref="I1866:I1887">
    <cfRule type="cellIs" dxfId="5447" priority="251" stopIfTrue="1" operator="equal">
      <formula>"改紡"</formula>
    </cfRule>
    <cfRule type="cellIs" dxfId="5446" priority="252" stopIfTrue="1" operator="equal">
      <formula>"final停"</formula>
    </cfRule>
    <cfRule type="cellIs" dxfId="5445" priority="253" stopIfTrue="1" operator="equal">
      <formula>"了機"</formula>
    </cfRule>
  </conditionalFormatting>
  <conditionalFormatting sqref="I1972:I1993">
    <cfRule type="cellIs" dxfId="5444" priority="248" stopIfTrue="1" operator="equal">
      <formula>"改紡"</formula>
    </cfRule>
    <cfRule type="cellIs" dxfId="5443" priority="249" stopIfTrue="1" operator="equal">
      <formula>"final停"</formula>
    </cfRule>
    <cfRule type="cellIs" dxfId="5442" priority="250" stopIfTrue="1" operator="equal">
      <formula>"了機"</formula>
    </cfRule>
  </conditionalFormatting>
  <conditionalFormatting sqref="I2078:I2099">
    <cfRule type="cellIs" dxfId="5441" priority="245" stopIfTrue="1" operator="equal">
      <formula>"改紡"</formula>
    </cfRule>
    <cfRule type="cellIs" dxfId="5440" priority="246" stopIfTrue="1" operator="equal">
      <formula>"final停"</formula>
    </cfRule>
    <cfRule type="cellIs" dxfId="5439" priority="247" stopIfTrue="1" operator="equal">
      <formula>"了機"</formula>
    </cfRule>
  </conditionalFormatting>
  <conditionalFormatting sqref="I2184:I2205">
    <cfRule type="cellIs" dxfId="5438" priority="242" stopIfTrue="1" operator="equal">
      <formula>"改紡"</formula>
    </cfRule>
    <cfRule type="cellIs" dxfId="5437" priority="243" stopIfTrue="1" operator="equal">
      <formula>"final停"</formula>
    </cfRule>
    <cfRule type="cellIs" dxfId="5436" priority="244" stopIfTrue="1" operator="equal">
      <formula>"了機"</formula>
    </cfRule>
  </conditionalFormatting>
  <conditionalFormatting sqref="I2290:I2311">
    <cfRule type="cellIs" dxfId="5435" priority="239" stopIfTrue="1" operator="equal">
      <formula>"改紡"</formula>
    </cfRule>
    <cfRule type="cellIs" dxfId="5434" priority="240" stopIfTrue="1" operator="equal">
      <formula>"final停"</formula>
    </cfRule>
    <cfRule type="cellIs" dxfId="5433" priority="241" stopIfTrue="1" operator="equal">
      <formula>"了機"</formula>
    </cfRule>
  </conditionalFormatting>
  <conditionalFormatting sqref="I2396:I2417">
    <cfRule type="cellIs" dxfId="5432" priority="236" stopIfTrue="1" operator="equal">
      <formula>"改紡"</formula>
    </cfRule>
    <cfRule type="cellIs" dxfId="5431" priority="237" stopIfTrue="1" operator="equal">
      <formula>"final停"</formula>
    </cfRule>
    <cfRule type="cellIs" dxfId="5430" priority="238" stopIfTrue="1" operator="equal">
      <formula>"了機"</formula>
    </cfRule>
  </conditionalFormatting>
  <conditionalFormatting sqref="I2502:I2523">
    <cfRule type="cellIs" dxfId="5429" priority="233" stopIfTrue="1" operator="equal">
      <formula>"改紡"</formula>
    </cfRule>
    <cfRule type="cellIs" dxfId="5428" priority="234" stopIfTrue="1" operator="equal">
      <formula>"final停"</formula>
    </cfRule>
    <cfRule type="cellIs" dxfId="5427" priority="235" stopIfTrue="1" operator="equal">
      <formula>"了機"</formula>
    </cfRule>
  </conditionalFormatting>
  <conditionalFormatting sqref="I2608:I2629">
    <cfRule type="cellIs" dxfId="5426" priority="230" stopIfTrue="1" operator="equal">
      <formula>"改紡"</formula>
    </cfRule>
    <cfRule type="cellIs" dxfId="5425" priority="231" stopIfTrue="1" operator="equal">
      <formula>"final停"</formula>
    </cfRule>
    <cfRule type="cellIs" dxfId="5424" priority="232" stopIfTrue="1" operator="equal">
      <formula>"了機"</formula>
    </cfRule>
  </conditionalFormatting>
  <conditionalFormatting sqref="I2714:I2735">
    <cfRule type="cellIs" dxfId="5423" priority="227" stopIfTrue="1" operator="equal">
      <formula>"改紡"</formula>
    </cfRule>
    <cfRule type="cellIs" dxfId="5422" priority="228" stopIfTrue="1" operator="equal">
      <formula>"final停"</formula>
    </cfRule>
    <cfRule type="cellIs" dxfId="5421" priority="229" stopIfTrue="1" operator="equal">
      <formula>"了機"</formula>
    </cfRule>
  </conditionalFormatting>
  <conditionalFormatting sqref="I2820:I2841">
    <cfRule type="cellIs" dxfId="5420" priority="224" stopIfTrue="1" operator="equal">
      <formula>"改紡"</formula>
    </cfRule>
    <cfRule type="cellIs" dxfId="5419" priority="225" stopIfTrue="1" operator="equal">
      <formula>"final停"</formula>
    </cfRule>
    <cfRule type="cellIs" dxfId="5418" priority="226" stopIfTrue="1" operator="equal">
      <formula>"了機"</formula>
    </cfRule>
  </conditionalFormatting>
  <conditionalFormatting sqref="I2926:I2947">
    <cfRule type="cellIs" dxfId="5417" priority="221" stopIfTrue="1" operator="equal">
      <formula>"改紡"</formula>
    </cfRule>
    <cfRule type="cellIs" dxfId="5416" priority="222" stopIfTrue="1" operator="equal">
      <formula>"final停"</formula>
    </cfRule>
    <cfRule type="cellIs" dxfId="5415" priority="223" stopIfTrue="1" operator="equal">
      <formula>"了機"</formula>
    </cfRule>
  </conditionalFormatting>
  <conditionalFormatting sqref="I3032:I3053">
    <cfRule type="cellIs" dxfId="5414" priority="218" stopIfTrue="1" operator="equal">
      <formula>"改紡"</formula>
    </cfRule>
    <cfRule type="cellIs" dxfId="5413" priority="219" stopIfTrue="1" operator="equal">
      <formula>"final停"</formula>
    </cfRule>
    <cfRule type="cellIs" dxfId="5412" priority="220" stopIfTrue="1" operator="equal">
      <formula>"了機"</formula>
    </cfRule>
  </conditionalFormatting>
  <conditionalFormatting sqref="I3138:I3159">
    <cfRule type="cellIs" dxfId="5411" priority="215" stopIfTrue="1" operator="equal">
      <formula>"改紡"</formula>
    </cfRule>
    <cfRule type="cellIs" dxfId="5410" priority="216" stopIfTrue="1" operator="equal">
      <formula>"final停"</formula>
    </cfRule>
    <cfRule type="cellIs" dxfId="5409" priority="217" stopIfTrue="1" operator="equal">
      <formula>"了機"</formula>
    </cfRule>
  </conditionalFormatting>
  <conditionalFormatting sqref="I3244:I3265">
    <cfRule type="cellIs" dxfId="5408" priority="212" stopIfTrue="1" operator="equal">
      <formula>"改紡"</formula>
    </cfRule>
    <cfRule type="cellIs" dxfId="5407" priority="213" stopIfTrue="1" operator="equal">
      <formula>"final停"</formula>
    </cfRule>
    <cfRule type="cellIs" dxfId="5406" priority="214" stopIfTrue="1" operator="equal">
      <formula>"了機"</formula>
    </cfRule>
  </conditionalFormatting>
  <conditionalFormatting sqref="D3:D10 D12:D41">
    <cfRule type="cellIs" dxfId="5405" priority="211" stopIfTrue="1" operator="equal">
      <formula>"跳車"</formula>
    </cfRule>
  </conditionalFormatting>
  <conditionalFormatting sqref="D63:D68">
    <cfRule type="cellIs" dxfId="5404" priority="210" stopIfTrue="1" operator="equal">
      <formula>"跳車"</formula>
    </cfRule>
  </conditionalFormatting>
  <conditionalFormatting sqref="I83">
    <cfRule type="cellIs" dxfId="5403" priority="209" stopIfTrue="1" operator="equal">
      <formula>"跳車"</formula>
    </cfRule>
  </conditionalFormatting>
  <conditionalFormatting sqref="I83">
    <cfRule type="cellIs" dxfId="5402" priority="206" stopIfTrue="1" operator="equal">
      <formula>"改紡"</formula>
    </cfRule>
    <cfRule type="cellIs" dxfId="5401" priority="207" stopIfTrue="1" operator="equal">
      <formula>"final停"</formula>
    </cfRule>
    <cfRule type="cellIs" dxfId="5400" priority="208" stopIfTrue="1" operator="equal">
      <formula>"了機"</formula>
    </cfRule>
  </conditionalFormatting>
  <conditionalFormatting sqref="I183">
    <cfRule type="cellIs" dxfId="5399" priority="203" stopIfTrue="1" operator="equal">
      <formula>"改紡"</formula>
    </cfRule>
    <cfRule type="cellIs" dxfId="5398" priority="204" stopIfTrue="1" operator="equal">
      <formula>"final停"</formula>
    </cfRule>
    <cfRule type="cellIs" dxfId="5397" priority="205" stopIfTrue="1" operator="equal">
      <formula>"了機"</formula>
    </cfRule>
  </conditionalFormatting>
  <conditionalFormatting sqref="D52:D59">
    <cfRule type="cellIs" dxfId="5396" priority="202" stopIfTrue="1" operator="equal">
      <formula>"跳車"</formula>
    </cfRule>
  </conditionalFormatting>
  <conditionalFormatting sqref="I3:I25">
    <cfRule type="cellIs" dxfId="5395" priority="198" stopIfTrue="1" operator="equal">
      <formula>"跳車"</formula>
    </cfRule>
  </conditionalFormatting>
  <conditionalFormatting sqref="I3:I25">
    <cfRule type="cellIs" dxfId="5394" priority="197" stopIfTrue="1" operator="equal">
      <formula>"跳車"</formula>
    </cfRule>
  </conditionalFormatting>
  <conditionalFormatting sqref="I63:I65">
    <cfRule type="cellIs" dxfId="5393" priority="196" stopIfTrue="1" operator="equal">
      <formula>"跳車"</formula>
    </cfRule>
  </conditionalFormatting>
  <conditionalFormatting sqref="I63:I65">
    <cfRule type="cellIs" dxfId="5392" priority="195" stopIfTrue="1" operator="equal">
      <formula>"跳車"</formula>
    </cfRule>
  </conditionalFormatting>
  <conditionalFormatting sqref="D123:D126">
    <cfRule type="cellIs" dxfId="5391" priority="194" stopIfTrue="1" operator="equal">
      <formula>"跳車"</formula>
    </cfRule>
  </conditionalFormatting>
  <conditionalFormatting sqref="D126">
    <cfRule type="cellIs" dxfId="5390" priority="193" stopIfTrue="1" operator="equal">
      <formula>"跳車"</formula>
    </cfRule>
  </conditionalFormatting>
  <conditionalFormatting sqref="D152:D157">
    <cfRule type="cellIs" dxfId="5389" priority="192" stopIfTrue="1" operator="equal">
      <formula>"跳車"</formula>
    </cfRule>
  </conditionalFormatting>
  <conditionalFormatting sqref="I88">
    <cfRule type="cellIs" dxfId="5388" priority="188" stopIfTrue="1" operator="equal">
      <formula>"跳車"</formula>
    </cfRule>
  </conditionalFormatting>
  <conditionalFormatting sqref="I88">
    <cfRule type="cellIs" dxfId="5387" priority="185" stopIfTrue="1" operator="equal">
      <formula>"改紡"</formula>
    </cfRule>
    <cfRule type="cellIs" dxfId="5386" priority="186" stopIfTrue="1" operator="equal">
      <formula>"final停"</formula>
    </cfRule>
    <cfRule type="cellIs" dxfId="5385" priority="187" stopIfTrue="1" operator="equal">
      <formula>"了機"</formula>
    </cfRule>
  </conditionalFormatting>
  <conditionalFormatting sqref="I85">
    <cfRule type="cellIs" dxfId="5384" priority="184" stopIfTrue="1" operator="equal">
      <formula>"跳車"</formula>
    </cfRule>
  </conditionalFormatting>
  <conditionalFormatting sqref="I85">
    <cfRule type="cellIs" dxfId="5383" priority="181" stopIfTrue="1" operator="equal">
      <formula>"改紡"</formula>
    </cfRule>
    <cfRule type="cellIs" dxfId="5382" priority="182" stopIfTrue="1" operator="equal">
      <formula>"final停"</formula>
    </cfRule>
    <cfRule type="cellIs" dxfId="5381" priority="183" stopIfTrue="1" operator="equal">
      <formula>"了機"</formula>
    </cfRule>
  </conditionalFormatting>
  <conditionalFormatting sqref="I86">
    <cfRule type="cellIs" dxfId="5380" priority="180" stopIfTrue="1" operator="equal">
      <formula>"跳車"</formula>
    </cfRule>
  </conditionalFormatting>
  <conditionalFormatting sqref="I86">
    <cfRule type="cellIs" dxfId="5379" priority="177" stopIfTrue="1" operator="equal">
      <formula>"改紡"</formula>
    </cfRule>
    <cfRule type="cellIs" dxfId="5378" priority="178" stopIfTrue="1" operator="equal">
      <formula>"final停"</formula>
    </cfRule>
    <cfRule type="cellIs" dxfId="5377" priority="179" stopIfTrue="1" operator="equal">
      <formula>"了機"</formula>
    </cfRule>
  </conditionalFormatting>
  <conditionalFormatting sqref="I89">
    <cfRule type="cellIs" dxfId="5376" priority="176" stopIfTrue="1" operator="equal">
      <formula>"跳車"</formula>
    </cfRule>
  </conditionalFormatting>
  <conditionalFormatting sqref="I89">
    <cfRule type="cellIs" dxfId="5375" priority="173" stopIfTrue="1" operator="equal">
      <formula>"改紡"</formula>
    </cfRule>
    <cfRule type="cellIs" dxfId="5374" priority="174" stopIfTrue="1" operator="equal">
      <formula>"final停"</formula>
    </cfRule>
    <cfRule type="cellIs" dxfId="5373" priority="175" stopIfTrue="1" operator="equal">
      <formula>"了機"</formula>
    </cfRule>
  </conditionalFormatting>
  <conditionalFormatting sqref="D27:D28">
    <cfRule type="cellIs" dxfId="5372" priority="172" stopIfTrue="1" operator="equal">
      <formula>"跳車"</formula>
    </cfRule>
  </conditionalFormatting>
  <conditionalFormatting sqref="D27:D28">
    <cfRule type="cellIs" dxfId="5371" priority="171" stopIfTrue="1" operator="equal">
      <formula>"跳車"</formula>
    </cfRule>
  </conditionalFormatting>
  <conditionalFormatting sqref="D29:D30">
    <cfRule type="cellIs" dxfId="5370" priority="170" stopIfTrue="1" operator="equal">
      <formula>"跳車"</formula>
    </cfRule>
  </conditionalFormatting>
  <conditionalFormatting sqref="D29:D30">
    <cfRule type="cellIs" dxfId="5369" priority="169" stopIfTrue="1" operator="equal">
      <formula>"跳車"</formula>
    </cfRule>
  </conditionalFormatting>
  <conditionalFormatting sqref="N26">
    <cfRule type="cellIs" dxfId="5368" priority="155" stopIfTrue="1" operator="equal">
      <formula>"跳車"</formula>
    </cfRule>
  </conditionalFormatting>
  <conditionalFormatting sqref="D11">
    <cfRule type="cellIs" dxfId="5367" priority="168" stopIfTrue="1" operator="equal">
      <formula>"跳車"</formula>
    </cfRule>
  </conditionalFormatting>
  <conditionalFormatting sqref="D11">
    <cfRule type="cellIs" dxfId="5366" priority="167" stopIfTrue="1" operator="equal">
      <formula>"跳車"</formula>
    </cfRule>
  </conditionalFormatting>
  <conditionalFormatting sqref="N23:N25 N31 N27:N28">
    <cfRule type="cellIs" dxfId="5365" priority="166" stopIfTrue="1" operator="equal">
      <formula>"跳車"</formula>
    </cfRule>
  </conditionalFormatting>
  <conditionalFormatting sqref="N3:N25">
    <cfRule type="cellIs" dxfId="5364" priority="165" stopIfTrue="1" operator="equal">
      <formula>"跳車"</formula>
    </cfRule>
  </conditionalFormatting>
  <conditionalFormatting sqref="N3:N25">
    <cfRule type="cellIs" dxfId="5363" priority="164" stopIfTrue="1" operator="equal">
      <formula>"跳車"</formula>
    </cfRule>
  </conditionalFormatting>
  <conditionalFormatting sqref="N66:N67">
    <cfRule type="cellIs" dxfId="5362" priority="163" stopIfTrue="1" operator="equal">
      <formula>"跳車"</formula>
    </cfRule>
  </conditionalFormatting>
  <conditionalFormatting sqref="N63:N65">
    <cfRule type="cellIs" dxfId="5361" priority="162" stopIfTrue="1" operator="equal">
      <formula>"跳車"</formula>
    </cfRule>
  </conditionalFormatting>
  <conditionalFormatting sqref="N63:N65">
    <cfRule type="cellIs" dxfId="5360" priority="161" stopIfTrue="1" operator="equal">
      <formula>"跳車"</formula>
    </cfRule>
  </conditionalFormatting>
  <conditionalFormatting sqref="N29:N30">
    <cfRule type="cellIs" dxfId="5359" priority="160" stopIfTrue="1" operator="equal">
      <formula>"跳車"</formula>
    </cfRule>
  </conditionalFormatting>
  <conditionalFormatting sqref="N29">
    <cfRule type="cellIs" dxfId="5358" priority="159" stopIfTrue="1" operator="equal">
      <formula>"跳車"</formula>
    </cfRule>
  </conditionalFormatting>
  <conditionalFormatting sqref="N29">
    <cfRule type="cellIs" dxfId="5357" priority="158" stopIfTrue="1" operator="equal">
      <formula>"跳車"</formula>
    </cfRule>
  </conditionalFormatting>
  <conditionalFormatting sqref="N26">
    <cfRule type="cellIs" dxfId="5356" priority="157" stopIfTrue="1" operator="equal">
      <formula>"跳車"</formula>
    </cfRule>
  </conditionalFormatting>
  <conditionalFormatting sqref="N26">
    <cfRule type="cellIs" dxfId="5355" priority="156" stopIfTrue="1" operator="equal">
      <formula>"跳車"</formula>
    </cfRule>
  </conditionalFormatting>
  <conditionalFormatting sqref="D103:D122">
    <cfRule type="cellIs" dxfId="5354" priority="154" stopIfTrue="1" operator="equal">
      <formula>"跳車"</formula>
    </cfRule>
  </conditionalFormatting>
  <conditionalFormatting sqref="D103:D122">
    <cfRule type="cellIs" dxfId="5353" priority="153" stopIfTrue="1" operator="equal">
      <formula>"跳車"</formula>
    </cfRule>
  </conditionalFormatting>
  <conditionalFormatting sqref="D166:D167">
    <cfRule type="cellIs" dxfId="5352" priority="152" stopIfTrue="1" operator="equal">
      <formula>"跳車"</formula>
    </cfRule>
  </conditionalFormatting>
  <conditionalFormatting sqref="D163:D165">
    <cfRule type="cellIs" dxfId="5351" priority="151" stopIfTrue="1" operator="equal">
      <formula>"跳車"</formula>
    </cfRule>
  </conditionalFormatting>
  <conditionalFormatting sqref="D163:D165">
    <cfRule type="cellIs" dxfId="5350" priority="150" stopIfTrue="1" operator="equal">
      <formula>"跳車"</formula>
    </cfRule>
  </conditionalFormatting>
  <conditionalFormatting sqref="N103:N107 N109:N120">
    <cfRule type="cellIs" dxfId="5349" priority="149" stopIfTrue="1" operator="equal">
      <formula>"跳車"</formula>
    </cfRule>
  </conditionalFormatting>
  <conditionalFormatting sqref="N103:N107 N109:N120">
    <cfRule type="cellIs" dxfId="5348" priority="148" stopIfTrue="1" operator="equal">
      <formula>"跳車"</formula>
    </cfRule>
  </conditionalFormatting>
  <conditionalFormatting sqref="N108:N109">
    <cfRule type="cellIs" dxfId="5347" priority="147" stopIfTrue="1" operator="equal">
      <formula>"跳車"</formula>
    </cfRule>
  </conditionalFormatting>
  <conditionalFormatting sqref="N118:N123">
    <cfRule type="cellIs" dxfId="5346" priority="146" stopIfTrue="1" operator="equal">
      <formula>"跳車"</formula>
    </cfRule>
  </conditionalFormatting>
  <conditionalFormatting sqref="N163:N170">
    <cfRule type="cellIs" dxfId="5345" priority="145" stopIfTrue="1" operator="equal">
      <formula>"跳車"</formula>
    </cfRule>
  </conditionalFormatting>
  <conditionalFormatting sqref="I293">
    <cfRule type="cellIs" dxfId="5344" priority="144" stopIfTrue="1" operator="equal">
      <formula>"跳車"</formula>
    </cfRule>
  </conditionalFormatting>
  <conditionalFormatting sqref="I293">
    <cfRule type="cellIs" dxfId="5343" priority="141" stopIfTrue="1" operator="equal">
      <formula>"改紡"</formula>
    </cfRule>
    <cfRule type="cellIs" dxfId="5342" priority="142" stopIfTrue="1" operator="equal">
      <formula>"final停"</formula>
    </cfRule>
    <cfRule type="cellIs" dxfId="5341" priority="143" stopIfTrue="1" operator="equal">
      <formula>"了機"</formula>
    </cfRule>
  </conditionalFormatting>
  <conditionalFormatting sqref="D222">
    <cfRule type="cellIs" dxfId="5340" priority="140" stopIfTrue="1" operator="equal">
      <formula>"跳車"</formula>
    </cfRule>
  </conditionalFormatting>
  <conditionalFormatting sqref="I203:I221 I223:I224">
    <cfRule type="cellIs" dxfId="5339" priority="139" stopIfTrue="1" operator="equal">
      <formula>"跳車"</formula>
    </cfRule>
  </conditionalFormatting>
  <conditionalFormatting sqref="I222">
    <cfRule type="cellIs" dxfId="5338" priority="138" stopIfTrue="1" operator="equal">
      <formula>"跳車"</formula>
    </cfRule>
  </conditionalFormatting>
  <conditionalFormatting sqref="I260:I265">
    <cfRule type="cellIs" dxfId="5337" priority="137" stopIfTrue="1" operator="equal">
      <formula>"跳車"</formula>
    </cfRule>
  </conditionalFormatting>
  <conditionalFormatting sqref="I271:I275">
    <cfRule type="cellIs" dxfId="5336" priority="136" stopIfTrue="1" operator="equal">
      <formula>"跳車"</formula>
    </cfRule>
  </conditionalFormatting>
  <conditionalFormatting sqref="N225">
    <cfRule type="cellIs" dxfId="5335" priority="135" stopIfTrue="1" operator="equal">
      <formula>"跳車"</formula>
    </cfRule>
  </conditionalFormatting>
  <conditionalFormatting sqref="N203:N221">
    <cfRule type="cellIs" dxfId="5334" priority="134" stopIfTrue="1" operator="equal">
      <formula>"跳車"</formula>
    </cfRule>
  </conditionalFormatting>
  <conditionalFormatting sqref="N271:N275">
    <cfRule type="cellIs" dxfId="5333" priority="130" stopIfTrue="1" operator="equal">
      <formula>"跳車"</formula>
    </cfRule>
  </conditionalFormatting>
  <conditionalFormatting sqref="N251:N259 N266:N270">
    <cfRule type="cellIs" dxfId="5332" priority="132" stopIfTrue="1" operator="equal">
      <formula>"跳車"</formula>
    </cfRule>
  </conditionalFormatting>
  <conditionalFormatting sqref="N260:N265">
    <cfRule type="cellIs" dxfId="5331" priority="131" stopIfTrue="1" operator="equal">
      <formula>"跳車"</formula>
    </cfRule>
  </conditionalFormatting>
  <conditionalFormatting sqref="N222">
    <cfRule type="cellIs" dxfId="5330" priority="129" stopIfTrue="1" operator="equal">
      <formula>"跳車"</formula>
    </cfRule>
  </conditionalFormatting>
  <conditionalFormatting sqref="N223">
    <cfRule type="cellIs" dxfId="5329" priority="128" stopIfTrue="1" operator="equal">
      <formula>"跳車"</formula>
    </cfRule>
  </conditionalFormatting>
  <conditionalFormatting sqref="N224">
    <cfRule type="cellIs" dxfId="5328" priority="127" stopIfTrue="1" operator="equal">
      <formula>"跳車"</formula>
    </cfRule>
  </conditionalFormatting>
  <conditionalFormatting sqref="D327">
    <cfRule type="cellIs" dxfId="5327" priority="126" stopIfTrue="1" operator="equal">
      <formula>"跳車"</formula>
    </cfRule>
  </conditionalFormatting>
  <conditionalFormatting sqref="I377:I381">
    <cfRule type="cellIs" dxfId="5326" priority="122" stopIfTrue="1" operator="equal">
      <formula>"跳車"</formula>
    </cfRule>
  </conditionalFormatting>
  <conditionalFormatting sqref="I311:I326 I328">
    <cfRule type="cellIs" dxfId="5325" priority="125" stopIfTrue="1" operator="equal">
      <formula>"跳車"</formula>
    </cfRule>
  </conditionalFormatting>
  <conditionalFormatting sqref="I327">
    <cfRule type="cellIs" dxfId="5324" priority="124" stopIfTrue="1" operator="equal">
      <formula>"跳車"</formula>
    </cfRule>
  </conditionalFormatting>
  <conditionalFormatting sqref="I366:I371">
    <cfRule type="cellIs" dxfId="5323" priority="123" stopIfTrue="1" operator="equal">
      <formula>"跳車"</formula>
    </cfRule>
  </conditionalFormatting>
  <conditionalFormatting sqref="N329:N365 N372:N376">
    <cfRule type="cellIs" dxfId="5322" priority="121" stopIfTrue="1" operator="equal">
      <formula>"跳車"</formula>
    </cfRule>
  </conditionalFormatting>
  <conditionalFormatting sqref="N377:N381">
    <cfRule type="cellIs" dxfId="5321" priority="117" stopIfTrue="1" operator="equal">
      <formula>"跳車"</formula>
    </cfRule>
  </conditionalFormatting>
  <conditionalFormatting sqref="N311:N326 N328">
    <cfRule type="cellIs" dxfId="5320" priority="120" stopIfTrue="1" operator="equal">
      <formula>"跳車"</formula>
    </cfRule>
  </conditionalFormatting>
  <conditionalFormatting sqref="N366:N371">
    <cfRule type="cellIs" dxfId="5319" priority="118" stopIfTrue="1" operator="equal">
      <formula>"跳車"</formula>
    </cfRule>
  </conditionalFormatting>
  <conditionalFormatting sqref="N327">
    <cfRule type="cellIs" dxfId="5318" priority="116" stopIfTrue="1" operator="equal">
      <formula>"跳車"</formula>
    </cfRule>
  </conditionalFormatting>
  <conditionalFormatting sqref="D711">
    <cfRule type="cellIs" dxfId="5317" priority="115" stopIfTrue="1" operator="equal">
      <formula>"跳車"</formula>
    </cfRule>
  </conditionalFormatting>
  <conditionalFormatting sqref="D479:D483">
    <cfRule type="cellIs" dxfId="5316" priority="114" stopIfTrue="1" operator="equal">
      <formula>"跳車"</formula>
    </cfRule>
  </conditionalFormatting>
  <conditionalFormatting sqref="I417:I435">
    <cfRule type="cellIs" dxfId="5315" priority="113" stopIfTrue="1" operator="equal">
      <formula>"跳車"</formula>
    </cfRule>
  </conditionalFormatting>
  <conditionalFormatting sqref="I468:I473">
    <cfRule type="cellIs" dxfId="5314" priority="112" stopIfTrue="1" operator="equal">
      <formula>"跳車"</formula>
    </cfRule>
  </conditionalFormatting>
  <conditionalFormatting sqref="I484">
    <cfRule type="cellIs" dxfId="5313" priority="111" stopIfTrue="1" operator="equal">
      <formula>"跳車"</formula>
    </cfRule>
  </conditionalFormatting>
  <conditionalFormatting sqref="I479:I483">
    <cfRule type="cellIs" dxfId="5312" priority="110" stopIfTrue="1" operator="equal">
      <formula>"跳車"</formula>
    </cfRule>
  </conditionalFormatting>
  <conditionalFormatting sqref="D519:D534 D536:D537">
    <cfRule type="cellIs" dxfId="5311" priority="109" stopIfTrue="1" operator="equal">
      <formula>"跳車"</formula>
    </cfRule>
  </conditionalFormatting>
  <conditionalFormatting sqref="D535">
    <cfRule type="cellIs" dxfId="5310" priority="108" stopIfTrue="1" operator="equal">
      <formula>"跳車"</formula>
    </cfRule>
  </conditionalFormatting>
  <conditionalFormatting sqref="D585:D590">
    <cfRule type="cellIs" dxfId="5309" priority="107" stopIfTrue="1" operator="equal">
      <formula>"跳車"</formula>
    </cfRule>
  </conditionalFormatting>
  <conditionalFormatting sqref="I519:I534 I536">
    <cfRule type="cellIs" dxfId="5308" priority="106" stopIfTrue="1" operator="equal">
      <formula>"跳車"</formula>
    </cfRule>
  </conditionalFormatting>
  <conditionalFormatting sqref="I535">
    <cfRule type="cellIs" dxfId="5307" priority="105" stopIfTrue="1" operator="equal">
      <formula>"跳車"</formula>
    </cfRule>
  </conditionalFormatting>
  <conditionalFormatting sqref="I574:I579">
    <cfRule type="cellIs" dxfId="5306" priority="104" stopIfTrue="1" operator="equal">
      <formula>"跳車"</formula>
    </cfRule>
  </conditionalFormatting>
  <conditionalFormatting sqref="I590">
    <cfRule type="cellIs" dxfId="5305" priority="103" stopIfTrue="1" operator="equal">
      <formula>"跳車"</formula>
    </cfRule>
  </conditionalFormatting>
  <conditionalFormatting sqref="I585:I589">
    <cfRule type="cellIs" dxfId="5304" priority="102" stopIfTrue="1" operator="equal">
      <formula>"跳車"</formula>
    </cfRule>
  </conditionalFormatting>
  <conditionalFormatting sqref="D625:D642">
    <cfRule type="cellIs" dxfId="5303" priority="101" stopIfTrue="1" operator="equal">
      <formula>"跳車"</formula>
    </cfRule>
  </conditionalFormatting>
  <conditionalFormatting sqref="D691:D695">
    <cfRule type="cellIs" dxfId="5302" priority="100" stopIfTrue="1" operator="equal">
      <formula>"跳車"</formula>
    </cfRule>
  </conditionalFormatting>
  <conditionalFormatting sqref="I643">
    <cfRule type="cellIs" dxfId="5301" priority="99" stopIfTrue="1" operator="equal">
      <formula>"跳車"</formula>
    </cfRule>
  </conditionalFormatting>
  <conditionalFormatting sqref="I625:I639">
    <cfRule type="cellIs" dxfId="5300" priority="98" stopIfTrue="1" operator="equal">
      <formula>"跳車"</formula>
    </cfRule>
  </conditionalFormatting>
  <conditionalFormatting sqref="I671:I690">
    <cfRule type="cellIs" dxfId="5299" priority="97" stopIfTrue="1" operator="equal">
      <formula>"跳車"</formula>
    </cfRule>
  </conditionalFormatting>
  <conditionalFormatting sqref="I691:I695">
    <cfRule type="cellIs" dxfId="5298" priority="96" stopIfTrue="1" operator="equal">
      <formula>"跳車"</formula>
    </cfRule>
  </conditionalFormatting>
  <conditionalFormatting sqref="I640">
    <cfRule type="cellIs" dxfId="5297" priority="95" stopIfTrue="1" operator="equal">
      <formula>"跳車"</formula>
    </cfRule>
  </conditionalFormatting>
  <conditionalFormatting sqref="I641">
    <cfRule type="cellIs" dxfId="5296" priority="94" stopIfTrue="1" operator="equal">
      <formula>"跳車"</formula>
    </cfRule>
  </conditionalFormatting>
  <conditionalFormatting sqref="I642">
    <cfRule type="cellIs" dxfId="5295" priority="93" stopIfTrue="1" operator="equal">
      <formula>"跳車"</formula>
    </cfRule>
  </conditionalFormatting>
  <conditionalFormatting sqref="I731:I752">
    <cfRule type="cellIs" dxfId="5294" priority="92" stopIfTrue="1" operator="equal">
      <formula>"跳車"</formula>
    </cfRule>
  </conditionalFormatting>
  <conditionalFormatting sqref="I778:I802">
    <cfRule type="cellIs" dxfId="5293" priority="91" stopIfTrue="1" operator="equal">
      <formula>"跳車"</formula>
    </cfRule>
  </conditionalFormatting>
  <conditionalFormatting sqref="N731:N751">
    <cfRule type="cellIs" dxfId="5292" priority="90" stopIfTrue="1" operator="equal">
      <formula>"跳車"</formula>
    </cfRule>
  </conditionalFormatting>
  <conditionalFormatting sqref="N798:N802">
    <cfRule type="cellIs" dxfId="5291" priority="87" stopIfTrue="1" operator="equal">
      <formula>"跳車"</formula>
    </cfRule>
  </conditionalFormatting>
  <conditionalFormatting sqref="N751">
    <cfRule type="cellIs" dxfId="5290" priority="89" stopIfTrue="1" operator="equal">
      <formula>"跳車"</formula>
    </cfRule>
  </conditionalFormatting>
  <conditionalFormatting sqref="N787:N792">
    <cfRule type="cellIs" dxfId="5289" priority="88" stopIfTrue="1" operator="equal">
      <formula>"跳車"</formula>
    </cfRule>
  </conditionalFormatting>
  <conditionalFormatting sqref="D838:D847 D853:D854">
    <cfRule type="cellIs" dxfId="5288" priority="86" stopIfTrue="1" operator="equal">
      <formula>"跳車"</formula>
    </cfRule>
  </conditionalFormatting>
  <conditionalFormatting sqref="D848:D852">
    <cfRule type="cellIs" dxfId="5287" priority="85" stopIfTrue="1" operator="equal">
      <formula>"跳車"</formula>
    </cfRule>
  </conditionalFormatting>
  <conditionalFormatting sqref="D904">
    <cfRule type="cellIs" dxfId="5286" priority="84" stopIfTrue="1" operator="equal">
      <formula>"跳車"</formula>
    </cfRule>
  </conditionalFormatting>
  <conditionalFormatting sqref="D899:D903">
    <cfRule type="cellIs" dxfId="5285" priority="83" stopIfTrue="1" operator="equal">
      <formula>"跳車"</formula>
    </cfRule>
  </conditionalFormatting>
  <conditionalFormatting sqref="I854">
    <cfRule type="cellIs" dxfId="5284" priority="82" stopIfTrue="1" operator="equal">
      <formula>"跳車"</formula>
    </cfRule>
  </conditionalFormatting>
  <conditionalFormatting sqref="I838:I847 I853:I854">
    <cfRule type="cellIs" dxfId="5283" priority="81" stopIfTrue="1" operator="equal">
      <formula>"跳車"</formula>
    </cfRule>
  </conditionalFormatting>
  <conditionalFormatting sqref="I848:I852">
    <cfRule type="cellIs" dxfId="5282" priority="80" stopIfTrue="1" operator="equal">
      <formula>"跳車"</formula>
    </cfRule>
  </conditionalFormatting>
  <conditionalFormatting sqref="I905:I906">
    <cfRule type="cellIs" dxfId="5281" priority="79" stopIfTrue="1" operator="equal">
      <formula>"跳車"</formula>
    </cfRule>
  </conditionalFormatting>
  <conditionalFormatting sqref="I904">
    <cfRule type="cellIs" dxfId="5280" priority="78" stopIfTrue="1" operator="equal">
      <formula>"跳車"</formula>
    </cfRule>
  </conditionalFormatting>
  <conditionalFormatting sqref="I899:I903">
    <cfRule type="cellIs" dxfId="5279" priority="77" stopIfTrue="1" operator="equal">
      <formula>"跳車"</formula>
    </cfRule>
  </conditionalFormatting>
  <conditionalFormatting sqref="N855">
    <cfRule type="cellIs" dxfId="5278" priority="76" stopIfTrue="1" operator="equal">
      <formula>"跳車"</formula>
    </cfRule>
  </conditionalFormatting>
  <conditionalFormatting sqref="N854">
    <cfRule type="cellIs" dxfId="5277" priority="75" stopIfTrue="1" operator="equal">
      <formula>"跳車"</formula>
    </cfRule>
  </conditionalFormatting>
  <conditionalFormatting sqref="N838:N847 N853:N854">
    <cfRule type="cellIs" dxfId="5276" priority="74" stopIfTrue="1" operator="equal">
      <formula>"跳車"</formula>
    </cfRule>
  </conditionalFormatting>
  <conditionalFormatting sqref="N848:N852">
    <cfRule type="cellIs" dxfId="5275" priority="73" stopIfTrue="1" operator="equal">
      <formula>"跳車"</formula>
    </cfRule>
  </conditionalFormatting>
  <conditionalFormatting sqref="N888:N893">
    <cfRule type="cellIs" dxfId="5274" priority="72" stopIfTrue="1" operator="equal">
      <formula>"跳車"</formula>
    </cfRule>
  </conditionalFormatting>
  <conditionalFormatting sqref="N899:N903">
    <cfRule type="cellIs" dxfId="5273" priority="71" stopIfTrue="1" operator="equal">
      <formula>"跳車"</formula>
    </cfRule>
  </conditionalFormatting>
  <conditionalFormatting sqref="N904">
    <cfRule type="cellIs" dxfId="5272" priority="70" stopIfTrue="1" operator="equal">
      <formula>"跳車"</formula>
    </cfRule>
  </conditionalFormatting>
  <conditionalFormatting sqref="I939:I957">
    <cfRule type="cellIs" dxfId="5271" priority="69" stopIfTrue="1" operator="equal">
      <formula>"跳車"</formula>
    </cfRule>
  </conditionalFormatting>
  <conditionalFormatting sqref="I1005:I1010">
    <cfRule type="cellIs" dxfId="5270" priority="68" stopIfTrue="1" operator="equal">
      <formula>"跳車"</formula>
    </cfRule>
  </conditionalFormatting>
  <conditionalFormatting sqref="D1116">
    <cfRule type="cellIs" dxfId="5269" priority="59" stopIfTrue="1" operator="equal">
      <formula>"跳車"</formula>
    </cfRule>
  </conditionalFormatting>
  <conditionalFormatting sqref="N939:N956">
    <cfRule type="cellIs" dxfId="5268" priority="67" stopIfTrue="1" operator="equal">
      <formula>"跳車"</formula>
    </cfRule>
  </conditionalFormatting>
  <conditionalFormatting sqref="N994:N999">
    <cfRule type="cellIs" dxfId="5267" priority="66" stopIfTrue="1" operator="equal">
      <formula>"跳車"</formula>
    </cfRule>
  </conditionalFormatting>
  <conditionalFormatting sqref="N1005:N1009">
    <cfRule type="cellIs" dxfId="5266" priority="65" stopIfTrue="1" operator="equal">
      <formula>"跳車"</formula>
    </cfRule>
  </conditionalFormatting>
  <conditionalFormatting sqref="N1010">
    <cfRule type="cellIs" dxfId="5265" priority="64" stopIfTrue="1" operator="equal">
      <formula>"跳車"</formula>
    </cfRule>
  </conditionalFormatting>
  <conditionalFormatting sqref="D1063:D1099 D1106:D1110">
    <cfRule type="cellIs" dxfId="5264" priority="63" stopIfTrue="1" operator="equal">
      <formula>"跳車"</formula>
    </cfRule>
  </conditionalFormatting>
  <conditionalFormatting sqref="D1045:D1062">
    <cfRule type="cellIs" dxfId="5263" priority="62" stopIfTrue="1" operator="equal">
      <formula>"跳車"</formula>
    </cfRule>
  </conditionalFormatting>
  <conditionalFormatting sqref="D1100:D1105">
    <cfRule type="cellIs" dxfId="5262" priority="61" stopIfTrue="1" operator="equal">
      <formula>"跳車"</formula>
    </cfRule>
  </conditionalFormatting>
  <conditionalFormatting sqref="D1111:D1115">
    <cfRule type="cellIs" dxfId="5261" priority="60" stopIfTrue="1" operator="equal">
      <formula>"跳車"</formula>
    </cfRule>
  </conditionalFormatting>
  <conditionalFormatting sqref="N1111:N1115">
    <cfRule type="cellIs" dxfId="5260" priority="56" stopIfTrue="1" operator="equal">
      <formula>"跳車"</formula>
    </cfRule>
  </conditionalFormatting>
  <conditionalFormatting sqref="N1045:N1062">
    <cfRule type="cellIs" dxfId="5259" priority="58" stopIfTrue="1" operator="equal">
      <formula>"跳車"</formula>
    </cfRule>
  </conditionalFormatting>
  <conditionalFormatting sqref="N1100:N1105">
    <cfRule type="cellIs" dxfId="5258" priority="57" stopIfTrue="1" operator="equal">
      <formula>"跳車"</formula>
    </cfRule>
  </conditionalFormatting>
  <conditionalFormatting sqref="D1217:D1221">
    <cfRule type="cellIs" dxfId="5257" priority="50" stopIfTrue="1" operator="equal">
      <formula>"跳車"</formula>
    </cfRule>
  </conditionalFormatting>
  <conditionalFormatting sqref="D1450">
    <cfRule type="cellIs" dxfId="5256" priority="54" stopIfTrue="1" operator="equal">
      <formula>"跳車"</formula>
    </cfRule>
  </conditionalFormatting>
  <conditionalFormatting sqref="D1169:D1205 D1212:D1216">
    <cfRule type="cellIs" dxfId="5255" priority="53" stopIfTrue="1" operator="equal">
      <formula>"跳車"</formula>
    </cfRule>
  </conditionalFormatting>
  <conditionalFormatting sqref="N1217:N1221">
    <cfRule type="cellIs" dxfId="5254" priority="47" stopIfTrue="1" operator="equal">
      <formula>"跳車"</formula>
    </cfRule>
  </conditionalFormatting>
  <conditionalFormatting sqref="D1151:D1169">
    <cfRule type="cellIs" dxfId="5253" priority="52" stopIfTrue="1" operator="equal">
      <formula>"跳車"</formula>
    </cfRule>
  </conditionalFormatting>
  <conditionalFormatting sqref="D1206:D1211">
    <cfRule type="cellIs" dxfId="5252" priority="51" stopIfTrue="1" operator="equal">
      <formula>"跳車"</formula>
    </cfRule>
  </conditionalFormatting>
  <conditionalFormatting sqref="N1151:N1169">
    <cfRule type="cellIs" dxfId="5251" priority="49" stopIfTrue="1" operator="equal">
      <formula>"跳車"</formula>
    </cfRule>
  </conditionalFormatting>
  <conditionalFormatting sqref="N1206:N1211">
    <cfRule type="cellIs" dxfId="5250" priority="48" stopIfTrue="1" operator="equal">
      <formula>"跳車"</formula>
    </cfRule>
  </conditionalFormatting>
  <conditionalFormatting sqref="D1273:D1311 D1318:D1322 D1328">
    <cfRule type="cellIs" dxfId="5249" priority="46" stopIfTrue="1" operator="equal">
      <formula>"跳車"</formula>
    </cfRule>
  </conditionalFormatting>
  <conditionalFormatting sqref="D1323:D1327">
    <cfRule type="cellIs" dxfId="5248" priority="43" stopIfTrue="1" operator="equal">
      <formula>"跳車"</formula>
    </cfRule>
  </conditionalFormatting>
  <conditionalFormatting sqref="D1257:D1270 D1273:D1275">
    <cfRule type="cellIs" dxfId="5247" priority="45" stopIfTrue="1" operator="equal">
      <formula>"跳車"</formula>
    </cfRule>
  </conditionalFormatting>
  <conditionalFormatting sqref="D1312:D1317">
    <cfRule type="cellIs" dxfId="5246" priority="44" stopIfTrue="1" operator="equal">
      <formula>"跳車"</formula>
    </cfRule>
  </conditionalFormatting>
  <conditionalFormatting sqref="N1323:N1328">
    <cfRule type="cellIs" dxfId="5245" priority="38" stopIfTrue="1" operator="equal">
      <formula>"跳車"</formula>
    </cfRule>
  </conditionalFormatting>
  <conditionalFormatting sqref="D1271">
    <cfRule type="cellIs" dxfId="5244" priority="42" stopIfTrue="1" operator="equal">
      <formula>"跳車"</formula>
    </cfRule>
  </conditionalFormatting>
  <conditionalFormatting sqref="D1272">
    <cfRule type="cellIs" dxfId="5243" priority="41" stopIfTrue="1" operator="equal">
      <formula>"跳車"</formula>
    </cfRule>
  </conditionalFormatting>
  <conditionalFormatting sqref="D1272">
    <cfRule type="cellIs" dxfId="5242" priority="40" stopIfTrue="1" operator="equal">
      <formula>"跳車"</formula>
    </cfRule>
  </conditionalFormatting>
  <conditionalFormatting sqref="N1257:N1272">
    <cfRule type="cellIs" dxfId="5241" priority="39" stopIfTrue="1" operator="equal">
      <formula>"跳車"</formula>
    </cfRule>
  </conditionalFormatting>
  <conditionalFormatting sqref="D1379:D1428">
    <cfRule type="cellIs" dxfId="5240" priority="37" stopIfTrue="1" operator="equal">
      <formula>"跳車"</formula>
    </cfRule>
  </conditionalFormatting>
  <conditionalFormatting sqref="D1429:D1434">
    <cfRule type="cellIs" dxfId="5239" priority="35" stopIfTrue="1" operator="equal">
      <formula>"跳車"</formula>
    </cfRule>
  </conditionalFormatting>
  <conditionalFormatting sqref="D1363:D1378">
    <cfRule type="cellIs" dxfId="5238" priority="36" stopIfTrue="1" operator="equal">
      <formula>"跳車"</formula>
    </cfRule>
  </conditionalFormatting>
  <conditionalFormatting sqref="N1363:N1377">
    <cfRule type="cellIs" dxfId="5237" priority="34" stopIfTrue="1" operator="equal">
      <formula>"跳車"</formula>
    </cfRule>
  </conditionalFormatting>
  <conditionalFormatting sqref="N1429:N1434">
    <cfRule type="cellIs" dxfId="5236" priority="33" stopIfTrue="1" operator="equal">
      <formula>"跳車"</formula>
    </cfRule>
  </conditionalFormatting>
  <conditionalFormatting sqref="N1469:N1485">
    <cfRule type="cellIs" dxfId="5235" priority="32" stopIfTrue="1" operator="equal">
      <formula>"跳車"</formula>
    </cfRule>
  </conditionalFormatting>
  <conditionalFormatting sqref="N1535:N1540">
    <cfRule type="cellIs" dxfId="5234" priority="31" stopIfTrue="1" operator="equal">
      <formula>"跳車"</formula>
    </cfRule>
  </conditionalFormatting>
  <conditionalFormatting sqref="D1621:D1640">
    <cfRule type="cellIs" dxfId="5233" priority="30" stopIfTrue="1" operator="equal">
      <formula>"跳車"</formula>
    </cfRule>
  </conditionalFormatting>
  <conditionalFormatting sqref="D1641:D1646">
    <cfRule type="cellIs" dxfId="5232" priority="29" stopIfTrue="1" operator="equal">
      <formula>"跳車"</formula>
    </cfRule>
  </conditionalFormatting>
  <conditionalFormatting sqref="I1575:I1594">
    <cfRule type="cellIs" dxfId="5231" priority="28" stopIfTrue="1" operator="equal">
      <formula>"跳車"</formula>
    </cfRule>
  </conditionalFormatting>
  <conditionalFormatting sqref="I1630:I1636">
    <cfRule type="cellIs" dxfId="5230" priority="27" stopIfTrue="1" operator="equal">
      <formula>"跳車"</formula>
    </cfRule>
  </conditionalFormatting>
  <conditionalFormatting sqref="I1641:I1645">
    <cfRule type="cellIs" dxfId="5229" priority="26" stopIfTrue="1" operator="equal">
      <formula>"跳車"</formula>
    </cfRule>
  </conditionalFormatting>
  <conditionalFormatting sqref="N1575:N1595">
    <cfRule type="cellIs" dxfId="5228" priority="25" stopIfTrue="1" operator="equal">
      <formula>"跳車"</formula>
    </cfRule>
  </conditionalFormatting>
  <conditionalFormatting sqref="N1646">
    <cfRule type="cellIs" dxfId="5227" priority="24" stopIfTrue="1" operator="equal">
      <formula>"跳車"</formula>
    </cfRule>
  </conditionalFormatting>
  <conditionalFormatting sqref="N1641:N1645">
    <cfRule type="cellIs" dxfId="5226" priority="23" stopIfTrue="1" operator="equal">
      <formula>"跳車"</formula>
    </cfRule>
  </conditionalFormatting>
  <conditionalFormatting sqref="D1701">
    <cfRule type="cellIs" dxfId="5225" priority="22" stopIfTrue="1" operator="equal">
      <formula>"跳車"</formula>
    </cfRule>
  </conditionalFormatting>
  <conditionalFormatting sqref="D1681:D1698 D1700:D1701">
    <cfRule type="cellIs" dxfId="5224" priority="21" stopIfTrue="1" operator="equal">
      <formula>"跳車"</formula>
    </cfRule>
  </conditionalFormatting>
  <conditionalFormatting sqref="D1699">
    <cfRule type="cellIs" dxfId="5223" priority="20" stopIfTrue="1" operator="equal">
      <formula>"跳車"</formula>
    </cfRule>
  </conditionalFormatting>
  <conditionalFormatting sqref="D1742:D1747">
    <cfRule type="cellIs" dxfId="5222" priority="18" stopIfTrue="1" operator="equal">
      <formula>"跳車"</formula>
    </cfRule>
  </conditionalFormatting>
  <conditionalFormatting sqref="D1722:D1741">
    <cfRule type="cellIs" dxfId="5221" priority="19" stopIfTrue="1" operator="equal">
      <formula>"跳車"</formula>
    </cfRule>
  </conditionalFormatting>
  <conditionalFormatting sqref="I1681:I1701">
    <cfRule type="cellIs" dxfId="5220" priority="17" stopIfTrue="1" operator="equal">
      <formula>"跳車"</formula>
    </cfRule>
  </conditionalFormatting>
  <conditionalFormatting sqref="I1699">
    <cfRule type="cellIs" dxfId="5219" priority="16" stopIfTrue="1" operator="equal">
      <formula>"跳車"</formula>
    </cfRule>
  </conditionalFormatting>
  <conditionalFormatting sqref="I1700">
    <cfRule type="cellIs" dxfId="5218" priority="15" stopIfTrue="1" operator="equal">
      <formula>"跳車"</formula>
    </cfRule>
  </conditionalFormatting>
  <conditionalFormatting sqref="I1731:I1737">
    <cfRule type="cellIs" dxfId="5217" priority="14" stopIfTrue="1" operator="equal">
      <formula>"跳車"</formula>
    </cfRule>
  </conditionalFormatting>
  <conditionalFormatting sqref="I1742:I1746">
    <cfRule type="cellIs" dxfId="5216" priority="13" stopIfTrue="1" operator="equal">
      <formula>"跳車"</formula>
    </cfRule>
  </conditionalFormatting>
  <conditionalFormatting sqref="N1742:N1746">
    <cfRule type="cellIs" dxfId="5215" priority="5" stopIfTrue="1" operator="equal">
      <formula>"跳車"</formula>
    </cfRule>
  </conditionalFormatting>
  <conditionalFormatting sqref="N1701:N1702">
    <cfRule type="cellIs" dxfId="5214" priority="12" stopIfTrue="1" operator="equal">
      <formula>"跳車"</formula>
    </cfRule>
  </conditionalFormatting>
  <conditionalFormatting sqref="N1681:N1699 N1701">
    <cfRule type="cellIs" dxfId="5213" priority="11" stopIfTrue="1" operator="equal">
      <formula>"跳車"</formula>
    </cfRule>
  </conditionalFormatting>
  <conditionalFormatting sqref="N1699">
    <cfRule type="cellIs" dxfId="5212" priority="10" stopIfTrue="1" operator="equal">
      <formula>"跳車"</formula>
    </cfRule>
  </conditionalFormatting>
  <conditionalFormatting sqref="N1747:N1748">
    <cfRule type="cellIs" dxfId="5211" priority="6" stopIfTrue="1" operator="equal">
      <formula>"跳車"</formula>
    </cfRule>
  </conditionalFormatting>
  <conditionalFormatting sqref="N1697">
    <cfRule type="cellIs" dxfId="5210" priority="8" stopIfTrue="1" operator="equal">
      <formula>"跳車"</formula>
    </cfRule>
  </conditionalFormatting>
  <conditionalFormatting sqref="N1700">
    <cfRule type="cellIs" dxfId="5209" priority="7" stopIfTrue="1" operator="equal">
      <formula>"跳車"</formula>
    </cfRule>
  </conditionalFormatting>
  <conditionalFormatting sqref="D2081">
    <cfRule type="cellIs" dxfId="13" priority="4" stopIfTrue="1" operator="equal">
      <formula>"跳車"</formula>
    </cfRule>
  </conditionalFormatting>
  <conditionalFormatting sqref="D2187">
    <cfRule type="cellIs" dxfId="12" priority="3" stopIfTrue="1" operator="equal">
      <formula>"跳車"</formula>
    </cfRule>
  </conditionalFormatting>
  <conditionalFormatting sqref="D1782:D1792">
    <cfRule type="cellIs" dxfId="11" priority="2" stopIfTrue="1" operator="equal">
      <formula>"跳車"</formula>
    </cfRule>
  </conditionalFormatting>
  <conditionalFormatting sqref="D1793:D1797">
    <cfRule type="cellIs" dxfId="10" priority="1" stopIfTrue="1" operator="equal">
      <formula>"跳車"</formula>
    </cfRule>
  </conditionalFormatting>
  <dataValidations count="11">
    <dataValidation type="list" allowBlank="1" showInputMessage="1" sqref="H183:H202 H3246:H3265 H83:H102 H397:H416 H499:H518 H605:H624 H711:H730 H818:H837 H919:H938 H1025:H1044 H1131:H1150 H1237:H1256 H1343:H1362 H1449:H1468 H1555:H1574 H1661:H1680 H1762:H1781 H1868:H1887 H1974:H1993 H2080:H2099 H2186:H2205 H2292:H2311 H2398:H2417 H2504:H2523 H2610:H2629 H2716:H2735 H2822:H2841 H2928:H2947 H3034:H3053 H3140:H3159 H291:H310">
      <formula1>INDEX(機台,,MATCH(G83,工程師,0))</formula1>
    </dataValidation>
    <dataValidation type="list" allowBlank="1" showInputMessage="1" showErrorMessage="1" sqref="D83:D102 D183:D202 D291:D310 D397:D416 D499:D518 D605:D624 D3246:D3265 D818:D837 D919:D938 D1025:D1044 D1131:D1150 D1237:D1256 D1343:D1362 D711:D730 D1555:D1574 D1661:D1680 D1762:D1781 D1868:D1887 D1974:D1993 D1449:D1468 D2080:D2099 D2292:D2311 D2398:D2417 D2504:D2523 D2610:D2629 D2716:D2735 D2822:D2841 D2928:D2947 D3034:D3053 D3140:D3159 D2186:D2205">
      <formula1>交代項目</formula1>
    </dataValidation>
    <dataValidation type="list" allowBlank="1" showInputMessage="1" showErrorMessage="1" sqref="C83:C102 N83:N102 N183:N202 C183:C202 N291:N310 C291:C310 N397:N416 C397:C416 N499:N518 C499:C518 N605:N624 C605:C624 N711:N730 C3246:C3265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8:N2417 C2398:C2417 N2504:N2523 C2504:C2523 N2610:N2629 C2610:C2629 N2716:N2735 C2716:C2735 N2822:N2841 C2822:C2841 N2928:N2947 C2928:C2947 N3034:N3053 C3034:C3053 N3140:N3159 C3140:C3159 N3246:N3265 C2186:C220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8:M2417 M2504:M2523 M2610:M2629 M2716:M2735 M2822:M2841 M2928:M2947 M3034:M3053 M3140:M3159 M3246:M3265">
      <formula1>DTY紙管</formula1>
    </dataValidation>
    <dataValidation type="list" allowBlank="1" showInputMessage="1" showErrorMessage="1" sqref="G183:G202 G3246:G3265 G83:G102 G397:G416 G499:G518 G605:G624 G711:G730 G818:G837 G919:G938 G1025:G1044 G1131:G1150 G1237:G1256 G1343:G1362 G1449:G1468 G1555:G1574 G1661:G1680 G1762:G1781 G1868:G1887 G1974:G1993 G2080:G2099 G2186:G2205 G2292:G2311 G2398:G2417 G2504:G2523 G2610:G2629 G2716:G2735 G2822:G2841 G2928:G2947 G3034:G3053 G3140:G3159 G291:G310">
      <formula1>工程師</formula1>
    </dataValidation>
    <dataValidation type="list" allowBlank="1" showInputMessage="1" showErrorMessage="1" sqref="I183:I202 I3246:I3265 I83:I102 I397:I416 I499:I518 I605:I624 I711:I730 I818:I837 I919:I938 I1025:I1044 I1131:I1150 I1237:I1256 I1343:I1362 I1449:I1468 I1555:I1574 I1661:I1680 I1762:I1781 I1868:I1887 I1974:I1993 I2080:I2099 I2186:I2205 I2292:I2311 I2398:I2417 I2504:I2523 I2610:I2629 I2716:I2735 I2822:I2841 I2928:I2947 I3034:I3053 I3140:I3159 I291:I310">
      <formula1>製程項目</formula1>
    </dataValidation>
    <dataValidation type="list" allowBlank="1" showInputMessage="1" showErrorMessage="1" sqref="G109:G112 B3166:B3169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2210 B2212:B2215 G2318:G2321 B2316 L2318:L2321 L2316 G2316 B2318:B2321 G2424:G2427 B2422 L2424:L2427 L2422 G2422 B2424:B2427 G2530:G2533 B2528 L2530:L2533 L2528 G2528 B2530:B2533 G2636:G2639 B2634 L2636:L2639 L2634 G2634 B2636:B2639 G2742:G2745 B2740 L2742:L2745 L2740 G2740 B2742:B2745 G2848:G2851 B2846 L2848:L2851 L2846 G2846 B2848:B2851 G2954:G2957 B2952 L2954:L2957 L2952 G2952 B2954:B2957 G3060:G3063 B3058 L3060:L3063 L3058 G3058 B3060:B3063 G3166:G3169 B3164 L3166:L3169 L3164 G3164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9 G2419 B2419 L2525 G2525 B2525 L2631 G2631 B2631 L2737 G2737 B2737 L2843 G2843 B2843 L2949 G2949 B2949 L3055 G3055 B3055 L3161 G3161 B3161">
      <formula1>值班主管</formula1>
    </dataValidation>
    <dataValidation type="list" allowBlank="1" showInputMessage="1" showErrorMessage="1" sqref="I60:I62 N60:N62 N158:N162 N153:N156 I158:I162 D53:D62 I3216:I3219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N1843:N1847 N1838:N1841 I1843:I1847 D1838:D1847 I1838:I1841 N1949:N1953 N1944:N1947 I1949:I1953 D1944:D1953 I1944:I1947 N2055:N2059 N2050:N2053 I2055:I2059 D2050:D2059 I2050:I2053 N2161:N2165 N2156:N2159 I2161:I2165 D2156:D2165 I2156:I2159 N2267:N2271 N2262:N2265 I2267:I2271 D2262:D2271 I2262:I2265 N2373:N2377 N2368:N2371 I2373:I2377 D2368:D2377 I2368:I2371 N2479:N2483 N2474:N2477 I2479:I2483 D2474:D2483 I2474:I2477 N2585:N2589 N2580:N2583 I2585:I2589 D2580:D2589 I2580:I2583 N2691:N2695 N2686:N2689 I2691:I2695 D2686:D2695 I2686:I2689 N2797:N2801 N2792:N2795 I2797:I2801 D2792:D2801 I2792:I2795 N2903:N2907 N2898:N2901 I2903:I2907 D2898:D2907 I2898:I2901 N3009:N3013 N3004:N3007 I3009:I3013 D3004:D3013 I3004:I3007 N3115:N3119 N3110:N3113 I3115:I3119 D3110:D3119 I3110:I3113 N3221:N3225 N3216:N3219 I3221:I3225 D3216:D3225 D1106:D1110 D1212:D1216 D1318:D1322 D1424:D1428 I1636:I1640 I1737:I1741 I1732:I1735">
      <formula1>包裝項目</formula1>
    </dataValidation>
    <dataValidation type="list" allowBlank="1" showInputMessage="1" showErrorMessage="1" sqref="I3160:I3205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N1782:N1827 I1782:I1827 D1888:D1933 N1888:N1933 I1888:I1933 D1994:D2039 N1994:N2039 I1994:I2039 D2100:D2145 N2100:N2145 I2100:I2145 D2206:D2251 N2206:N2251 I2206:I2251 D2312:D2357 N2312:N2357 I2312:I2357 D2418:D2463 N2418:N2463 I2418:I2463 D2524:D2569 N2524:N2569 I2524:I2569 D2630:D2675 N2630:N2675 I2630:I2675 D2736:D2781 N2736:N2781 I2736:I2781 D2842:D2887 N2842:N2887 I2842:I2887 D2948:D2993 N2948:N2993 I2948:I2993 D3054:D3099 N3054:N3099 I3054:I3099 D3160:D3205 N3160:N3205 N3:N42 D3:D42 I3:I42 D103:D142 I103:I142 N311:N356 D417:D458 N417:N458 D838:D878 I838:I878 D1681:D1721 I1681:I1721 D1782:D1827">
      <formula1>生產項目</formula1>
    </dataValidation>
    <dataValidation type="list" allowBlank="1" showInputMessage="1" showErrorMessage="1" sqref="I157 D166:D172 D66:D72 I166:I172 N66:N72 I66:I72 N59 N3220 N157 I59 N166:N172 I3229:I3235 D274:D280 I265 I274:I280 N265 N274:N280 D380:D386 I371 I380:I386 D482:D488 N482:N488 N371 I473 N473 D588:D594 N588:N594 I482:I488 I579 N579 I694:I700 N694:N700 I588:I594 D694:D700 N685 I801:I807 N792 D801:D807 N380:N386 D3229:D3235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I1842 N1851:N1857 D1851:D1857 I1851:I1857 N1842 I1948 N1957:N1963 D1957:D1963 I1957:I1963 N1948 I2054 N2063:N2069 D2063:D2069 I2063:I2069 N2054 I2160 N2169:N2175 D2169:D2175 I2169:I2175 N2160 I2266 N2275:N2281 D2275:D2281 I2275:I2281 N2266 I2372 N2381:N2387 D2381:D2387 I2381:I2387 N2372 I2478 N2487:N2493 D2487:D2493 I2487:I2493 N2478 I2584 N2593:N2599 D2593:D2599 I2593:I2599 N2584 I2690 N2699:N2705 D2699:D2705 I2699:I2705 N2690 I2796 N2805:N2811 D2805:D2811 I2805:I2811 N2796 I2902 N2911:N2917 D2911:D2917 I2911:I2917 N2902 I3008 N3017:N3023 D3017:D3023 I3017:I3023 N3008 I3114 N3123:N3129 D3123:D3129 I3123:I3129 N3114 I3220 N3229:N3235 D1114:D1120 D1220:D1226 D1326:D1332 D1432:D1438 D1644:D1650 D1745:D1751 N1745:N1751">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553"/>
  <sheetViews>
    <sheetView showGridLines="0" tabSelected="1" zoomScaleNormal="100" workbookViewId="0">
      <pane xSplit="6" ySplit="1" topLeftCell="K509" activePane="bottomRight" state="frozen"/>
      <selection pane="topRight" activeCell="G1" sqref="G1"/>
      <selection pane="bottomLeft" activeCell="A2" sqref="A2"/>
      <selection pane="bottomRight" activeCell="A524" sqref="A524"/>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8" t="s">
        <v>1595</v>
      </c>
      <c r="AB1" s="714" t="s">
        <v>1596</v>
      </c>
      <c r="AC1" s="648" t="s">
        <v>1597</v>
      </c>
      <c r="AD1" s="648" t="s">
        <v>1598</v>
      </c>
      <c r="AE1" s="648" t="s">
        <v>1599</v>
      </c>
      <c r="AF1" s="649" t="s">
        <v>1600</v>
      </c>
      <c r="AG1" s="649" t="s">
        <v>1601</v>
      </c>
      <c r="AH1" s="650" t="s">
        <v>1602</v>
      </c>
      <c r="AI1" s="651" t="s">
        <v>1603</v>
      </c>
      <c r="AJ1" s="651" t="s">
        <v>1604</v>
      </c>
      <c r="AK1" s="652"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2781</v>
      </c>
      <c r="AI2" s="735" t="s">
        <v>1065</v>
      </c>
      <c r="AJ2" s="739" t="s">
        <v>1065</v>
      </c>
      <c r="AK2" s="739" t="s">
        <v>1065</v>
      </c>
      <c r="AL2" s="669"/>
      <c r="AM2" s="796"/>
      <c r="AN2" s="796"/>
      <c r="AO2" s="796"/>
      <c r="AP2" s="796"/>
      <c r="AQ2" s="796"/>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1065</v>
      </c>
      <c r="AI3" s="728" t="s">
        <v>1065</v>
      </c>
      <c r="AJ3" s="739" t="s">
        <v>1065</v>
      </c>
      <c r="AK3" s="740" t="s">
        <v>1065</v>
      </c>
      <c r="AL3" s="736"/>
      <c r="AM3" s="797"/>
      <c r="AN3" s="797"/>
      <c r="AO3" s="797"/>
      <c r="AP3" s="797"/>
      <c r="AQ3" s="797"/>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1026</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1065</v>
      </c>
      <c r="AI4" s="728" t="s">
        <v>1065</v>
      </c>
      <c r="AJ4" s="739" t="s">
        <v>1065</v>
      </c>
      <c r="AK4" s="743" t="s">
        <v>1065</v>
      </c>
      <c r="AL4" s="736"/>
      <c r="AM4" s="797"/>
      <c r="AN4" s="797"/>
      <c r="AO4" s="797"/>
      <c r="AP4" s="797"/>
      <c r="AQ4" s="797"/>
      <c r="AR4" s="689"/>
      <c r="AS4" s="676" t="str">
        <f t="shared" si="8"/>
        <v>單</v>
      </c>
      <c r="AT4" s="676" t="str">
        <f t="shared" si="9"/>
        <v>全</v>
      </c>
      <c r="AU4" s="676" t="str">
        <f t="shared" si="10"/>
        <v/>
      </c>
      <c r="AV4" s="676" t="str">
        <f t="shared" si="4"/>
        <v/>
      </c>
    </row>
    <row r="5" spans="1:48">
      <c r="A5" s="672">
        <f t="shared" si="11"/>
        <v>46174</v>
      </c>
      <c r="B5" s="673" t="s">
        <v>1032</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1065</v>
      </c>
      <c r="AI5" s="734" t="s">
        <v>1065</v>
      </c>
      <c r="AJ5" s="728" t="s">
        <v>1065</v>
      </c>
      <c r="AK5" s="728" t="s">
        <v>1065</v>
      </c>
      <c r="AL5" s="687"/>
      <c r="AM5" s="797"/>
      <c r="AN5" s="797"/>
      <c r="AO5" s="797"/>
      <c r="AP5" s="797"/>
      <c r="AQ5" s="797"/>
      <c r="AR5" s="689"/>
      <c r="AS5" s="676" t="str">
        <f t="shared" si="8"/>
        <v>單</v>
      </c>
      <c r="AT5" s="676" t="str">
        <f t="shared" si="9"/>
        <v>全</v>
      </c>
      <c r="AU5" s="676" t="str">
        <f t="shared" si="10"/>
        <v/>
      </c>
      <c r="AV5" s="676" t="str">
        <f t="shared" si="4"/>
        <v/>
      </c>
    </row>
    <row r="6" spans="1:48">
      <c r="A6" s="672">
        <f t="shared" si="11"/>
        <v>46174</v>
      </c>
      <c r="B6" s="673" t="s">
        <v>1033</v>
      </c>
      <c r="C6" s="673" t="s">
        <v>1899</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2783</v>
      </c>
      <c r="AI6" s="734" t="s">
        <v>2809</v>
      </c>
      <c r="AJ6" s="728" t="s">
        <v>888</v>
      </c>
      <c r="AK6" s="728" t="s">
        <v>2871</v>
      </c>
      <c r="AL6" s="687">
        <v>54</v>
      </c>
      <c r="AM6" s="797">
        <v>46049</v>
      </c>
      <c r="AN6" s="797">
        <v>46050</v>
      </c>
      <c r="AO6" s="797">
        <v>46051</v>
      </c>
      <c r="AP6" s="797">
        <v>46052</v>
      </c>
      <c r="AQ6" s="797">
        <v>46053</v>
      </c>
      <c r="AR6" s="689"/>
      <c r="AS6" s="676" t="str">
        <f t="shared" si="8"/>
        <v>單</v>
      </c>
      <c r="AT6" s="676" t="str">
        <f t="shared" si="9"/>
        <v>全</v>
      </c>
      <c r="AU6" s="676" t="str">
        <f t="shared" si="10"/>
        <v>75</v>
      </c>
      <c r="AV6" s="676">
        <f t="shared" si="4"/>
        <v>1.4300323199999998</v>
      </c>
    </row>
    <row r="7" spans="1:48">
      <c r="A7" s="672">
        <f t="shared" si="11"/>
        <v>46174</v>
      </c>
      <c r="B7" s="673" t="s">
        <v>1034</v>
      </c>
      <c r="C7" s="673" t="s">
        <v>2830</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1919</v>
      </c>
      <c r="M7" s="679"/>
      <c r="N7" s="680"/>
      <c r="O7" s="678"/>
      <c r="P7" s="679" t="s">
        <v>1919</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2783</v>
      </c>
      <c r="AI7" s="734" t="s">
        <v>2809</v>
      </c>
      <c r="AJ7" s="734" t="s">
        <v>888</v>
      </c>
      <c r="AK7" s="728" t="s">
        <v>2871</v>
      </c>
      <c r="AL7" s="687">
        <v>53</v>
      </c>
      <c r="AM7" s="797">
        <v>46118</v>
      </c>
      <c r="AN7" s="797">
        <v>46119</v>
      </c>
      <c r="AO7" s="797">
        <v>46120</v>
      </c>
      <c r="AP7" s="797"/>
      <c r="AQ7" s="797"/>
      <c r="AR7" s="689" t="s">
        <v>2938</v>
      </c>
      <c r="AS7" s="676" t="str">
        <f t="shared" si="8"/>
        <v>雙</v>
      </c>
      <c r="AT7" s="676" t="str">
        <f t="shared" si="9"/>
        <v>半</v>
      </c>
      <c r="AU7" s="676" t="str">
        <f t="shared" si="10"/>
        <v>75</v>
      </c>
      <c r="AV7" s="676" t="str">
        <f t="shared" si="4"/>
        <v/>
      </c>
    </row>
    <row r="8" spans="1:48">
      <c r="A8" s="672">
        <f t="shared" si="11"/>
        <v>46174</v>
      </c>
      <c r="B8" s="673" t="s">
        <v>1035</v>
      </c>
      <c r="C8" s="673" t="s">
        <v>1900</v>
      </c>
      <c r="D8" s="674" t="s">
        <v>571</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2783</v>
      </c>
      <c r="AI8" s="734" t="s">
        <v>2809</v>
      </c>
      <c r="AJ8" s="738" t="s">
        <v>888</v>
      </c>
      <c r="AK8" s="728" t="s">
        <v>2871</v>
      </c>
      <c r="AL8" s="687">
        <v>57</v>
      </c>
      <c r="AM8" s="797">
        <v>46093</v>
      </c>
      <c r="AN8" s="797">
        <v>46094</v>
      </c>
      <c r="AO8" s="797"/>
      <c r="AP8" s="797"/>
      <c r="AQ8" s="797"/>
      <c r="AR8" s="689"/>
      <c r="AS8" s="676" t="str">
        <f t="shared" si="8"/>
        <v>單</v>
      </c>
      <c r="AT8" s="676" t="str">
        <f t="shared" si="9"/>
        <v>全</v>
      </c>
      <c r="AU8" s="676" t="str">
        <f t="shared" si="10"/>
        <v>50</v>
      </c>
      <c r="AV8" s="676">
        <f t="shared" si="4"/>
        <v>0.98915644799999991</v>
      </c>
    </row>
    <row r="9" spans="1:48">
      <c r="A9" s="672">
        <f t="shared" si="11"/>
        <v>46174</v>
      </c>
      <c r="B9" s="673" t="s">
        <v>1036</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2781</v>
      </c>
      <c r="AI9" s="734" t="s">
        <v>1065</v>
      </c>
      <c r="AJ9" s="739" t="s">
        <v>1065</v>
      </c>
      <c r="AK9" s="739" t="s">
        <v>1065</v>
      </c>
      <c r="AL9" s="687"/>
      <c r="AM9" s="797"/>
      <c r="AN9" s="797"/>
      <c r="AO9" s="797"/>
      <c r="AP9" s="797"/>
      <c r="AQ9" s="797"/>
      <c r="AR9" s="689"/>
      <c r="AS9" s="676" t="str">
        <f t="shared" si="8"/>
        <v>單</v>
      </c>
      <c r="AT9" s="676" t="str">
        <f t="shared" si="9"/>
        <v>全</v>
      </c>
      <c r="AU9" s="676" t="str">
        <f t="shared" si="10"/>
        <v/>
      </c>
      <c r="AV9" s="676" t="str">
        <f t="shared" si="4"/>
        <v/>
      </c>
    </row>
    <row r="10" spans="1:48">
      <c r="A10" s="672">
        <f t="shared" si="11"/>
        <v>46174</v>
      </c>
      <c r="B10" s="673" t="s">
        <v>1037</v>
      </c>
      <c r="C10" s="673" t="s">
        <v>1901</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2783</v>
      </c>
      <c r="AI10" s="734" t="s">
        <v>2809</v>
      </c>
      <c r="AJ10" s="739" t="s">
        <v>888</v>
      </c>
      <c r="AK10" s="728" t="s">
        <v>2871</v>
      </c>
      <c r="AL10" s="687">
        <v>54</v>
      </c>
      <c r="AM10" s="798">
        <v>46160</v>
      </c>
      <c r="AN10" s="797">
        <v>46161</v>
      </c>
      <c r="AO10" s="797">
        <v>46162</v>
      </c>
      <c r="AP10" s="797"/>
      <c r="AQ10" s="797"/>
      <c r="AR10" s="689"/>
      <c r="AS10" s="676" t="str">
        <f t="shared" si="8"/>
        <v>單</v>
      </c>
      <c r="AT10" s="676" t="str">
        <f t="shared" si="9"/>
        <v>全</v>
      </c>
      <c r="AU10" s="676" t="str">
        <f t="shared" si="10"/>
        <v>150</v>
      </c>
      <c r="AV10" s="676">
        <f t="shared" si="4"/>
        <v>2.8174521600000002</v>
      </c>
    </row>
    <row r="11" spans="1:48">
      <c r="A11" s="672">
        <f t="shared" si="11"/>
        <v>46174</v>
      </c>
      <c r="B11" s="673" t="s">
        <v>1038</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2783</v>
      </c>
      <c r="AI11" s="734" t="s">
        <v>2809</v>
      </c>
      <c r="AJ11" s="734" t="s">
        <v>888</v>
      </c>
      <c r="AK11" s="734" t="s">
        <v>2781</v>
      </c>
      <c r="AL11" s="687">
        <v>57</v>
      </c>
      <c r="AM11" s="797">
        <v>46173</v>
      </c>
      <c r="AN11" s="797">
        <v>46174</v>
      </c>
      <c r="AO11" s="797"/>
      <c r="AP11" s="797"/>
      <c r="AQ11" s="797"/>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1039</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2781</v>
      </c>
      <c r="AI12" s="734" t="s">
        <v>1065</v>
      </c>
      <c r="AJ12" s="738" t="s">
        <v>1065</v>
      </c>
      <c r="AK12" s="734" t="s">
        <v>1065</v>
      </c>
      <c r="AL12" s="687"/>
      <c r="AM12" s="797"/>
      <c r="AN12" s="797"/>
      <c r="AO12" s="797"/>
      <c r="AP12" s="797"/>
      <c r="AQ12" s="797"/>
      <c r="AR12" s="689"/>
      <c r="AS12" s="676" t="str">
        <f t="shared" si="13"/>
        <v>單</v>
      </c>
      <c r="AT12" s="676" t="str">
        <f t="shared" si="14"/>
        <v>全</v>
      </c>
      <c r="AU12" s="676" t="str">
        <f t="shared" si="15"/>
        <v/>
      </c>
      <c r="AV12" s="676" t="str">
        <f t="shared" si="16"/>
        <v/>
      </c>
    </row>
    <row r="13" spans="1:48">
      <c r="A13" s="672">
        <f t="shared" si="11"/>
        <v>46174</v>
      </c>
      <c r="B13" s="673" t="s">
        <v>1040</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2781</v>
      </c>
      <c r="AI13" s="734" t="s">
        <v>1065</v>
      </c>
      <c r="AJ13" s="739" t="s">
        <v>1065</v>
      </c>
      <c r="AK13" s="739" t="s">
        <v>1065</v>
      </c>
      <c r="AL13" s="687"/>
      <c r="AM13" s="797"/>
      <c r="AN13" s="797"/>
      <c r="AO13" s="797"/>
      <c r="AP13" s="797"/>
      <c r="AQ13" s="797"/>
      <c r="AR13" s="689"/>
      <c r="AS13" s="676" t="str">
        <f t="shared" si="13"/>
        <v>單</v>
      </c>
      <c r="AT13" s="676" t="str">
        <f t="shared" si="14"/>
        <v>全</v>
      </c>
      <c r="AU13" s="676" t="str">
        <f t="shared" si="15"/>
        <v/>
      </c>
      <c r="AV13" s="676" t="str">
        <f t="shared" si="16"/>
        <v/>
      </c>
    </row>
    <row r="14" spans="1:48">
      <c r="A14" s="672">
        <f t="shared" si="11"/>
        <v>46174</v>
      </c>
      <c r="B14" s="673" t="s">
        <v>1041</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2781</v>
      </c>
      <c r="AI14" s="734" t="s">
        <v>1065</v>
      </c>
      <c r="AJ14" s="739" t="s">
        <v>1065</v>
      </c>
      <c r="AK14" s="739" t="s">
        <v>1065</v>
      </c>
      <c r="AL14" s="687"/>
      <c r="AM14" s="798"/>
      <c r="AN14" s="797"/>
      <c r="AO14" s="797"/>
      <c r="AP14" s="797"/>
      <c r="AQ14" s="797"/>
      <c r="AR14" s="689"/>
      <c r="AS14" s="676" t="str">
        <f t="shared" si="13"/>
        <v>單</v>
      </c>
      <c r="AT14" s="676" t="str">
        <f t="shared" si="14"/>
        <v>全</v>
      </c>
      <c r="AU14" s="676" t="str">
        <f t="shared" si="15"/>
        <v/>
      </c>
      <c r="AV14" s="676" t="str">
        <f t="shared" si="16"/>
        <v/>
      </c>
    </row>
    <row r="15" spans="1:48">
      <c r="A15" s="672">
        <f t="shared" si="11"/>
        <v>46174</v>
      </c>
      <c r="B15" s="673" t="s">
        <v>1042</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2781</v>
      </c>
      <c r="AI15" s="734" t="s">
        <v>1065</v>
      </c>
      <c r="AJ15" s="734" t="s">
        <v>1065</v>
      </c>
      <c r="AK15" s="734" t="s">
        <v>1065</v>
      </c>
      <c r="AL15" s="687"/>
      <c r="AM15" s="797"/>
      <c r="AN15" s="797"/>
      <c r="AO15" s="797"/>
      <c r="AP15" s="797"/>
      <c r="AQ15" s="797"/>
      <c r="AR15" s="689"/>
      <c r="AS15" s="676" t="str">
        <f t="shared" si="8"/>
        <v>單</v>
      </c>
      <c r="AT15" s="676" t="str">
        <f t="shared" si="9"/>
        <v>全</v>
      </c>
      <c r="AU15" s="676" t="str">
        <f t="shared" si="10"/>
        <v/>
      </c>
      <c r="AV15" s="676" t="str">
        <f t="shared" si="4"/>
        <v/>
      </c>
    </row>
    <row r="16" spans="1:48">
      <c r="A16" s="672">
        <f t="shared" si="11"/>
        <v>46174</v>
      </c>
      <c r="B16" s="673" t="s">
        <v>1043</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2781</v>
      </c>
      <c r="AI16" s="734" t="s">
        <v>1065</v>
      </c>
      <c r="AJ16" s="734" t="s">
        <v>1065</v>
      </c>
      <c r="AK16" s="734" t="s">
        <v>1065</v>
      </c>
      <c r="AL16" s="687"/>
      <c r="AM16" s="797"/>
      <c r="AN16" s="797"/>
      <c r="AO16" s="797"/>
      <c r="AP16" s="797"/>
      <c r="AQ16" s="797"/>
      <c r="AR16" s="689"/>
      <c r="AS16" s="676" t="str">
        <f t="shared" si="8"/>
        <v>單</v>
      </c>
      <c r="AT16" s="676" t="str">
        <f t="shared" si="9"/>
        <v>全</v>
      </c>
      <c r="AU16" s="676" t="str">
        <f t="shared" si="10"/>
        <v/>
      </c>
      <c r="AV16" s="676" t="str">
        <f t="shared" si="4"/>
        <v/>
      </c>
    </row>
    <row r="17" spans="1:48">
      <c r="A17" s="672">
        <f t="shared" si="11"/>
        <v>46174</v>
      </c>
      <c r="B17" s="673" t="s">
        <v>1044</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2781</v>
      </c>
      <c r="AI17" s="734" t="s">
        <v>1065</v>
      </c>
      <c r="AJ17" s="734" t="s">
        <v>1065</v>
      </c>
      <c r="AK17" s="734" t="s">
        <v>1065</v>
      </c>
      <c r="AL17" s="687"/>
      <c r="AM17" s="797"/>
      <c r="AN17" s="797"/>
      <c r="AO17" s="797"/>
      <c r="AP17" s="797"/>
      <c r="AQ17" s="797"/>
      <c r="AR17" s="689"/>
      <c r="AS17" s="676" t="str">
        <f t="shared" si="8"/>
        <v>單</v>
      </c>
      <c r="AT17" s="676" t="str">
        <f t="shared" si="9"/>
        <v>全</v>
      </c>
      <c r="AU17" s="676" t="str">
        <f t="shared" si="10"/>
        <v/>
      </c>
      <c r="AV17" s="676" t="str">
        <f t="shared" si="4"/>
        <v/>
      </c>
    </row>
    <row r="18" spans="1:48">
      <c r="A18" s="672">
        <f t="shared" si="11"/>
        <v>46174</v>
      </c>
      <c r="B18" s="673" t="s">
        <v>1045</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2781</v>
      </c>
      <c r="AI18" s="734" t="s">
        <v>1065</v>
      </c>
      <c r="AJ18" s="738" t="s">
        <v>1065</v>
      </c>
      <c r="AK18" s="734" t="s">
        <v>1065</v>
      </c>
      <c r="AL18" s="687"/>
      <c r="AM18" s="797"/>
      <c r="AN18" s="797"/>
      <c r="AO18" s="797"/>
      <c r="AP18" s="797"/>
      <c r="AQ18" s="797"/>
      <c r="AR18" s="689"/>
      <c r="AS18" s="676" t="str">
        <f t="shared" si="8"/>
        <v>單</v>
      </c>
      <c r="AT18" s="676" t="str">
        <f t="shared" si="9"/>
        <v>全</v>
      </c>
      <c r="AU18" s="676" t="str">
        <f t="shared" si="10"/>
        <v/>
      </c>
      <c r="AV18" s="676" t="str">
        <f t="shared" si="4"/>
        <v/>
      </c>
    </row>
    <row r="19" spans="1:48">
      <c r="A19" s="672">
        <f t="shared" si="11"/>
        <v>46174</v>
      </c>
      <c r="B19" s="673" t="s">
        <v>1027</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2781</v>
      </c>
      <c r="AI19" s="734" t="s">
        <v>1065</v>
      </c>
      <c r="AJ19" s="737" t="s">
        <v>1065</v>
      </c>
      <c r="AK19" s="737" t="s">
        <v>1065</v>
      </c>
      <c r="AL19" s="742"/>
      <c r="AM19" s="797"/>
      <c r="AN19" s="797"/>
      <c r="AO19" s="797"/>
      <c r="AP19" s="797"/>
      <c r="AQ19" s="797"/>
      <c r="AR19" s="689"/>
      <c r="AS19" s="676" t="str">
        <f t="shared" si="8"/>
        <v>單</v>
      </c>
      <c r="AT19" s="676" t="str">
        <f t="shared" si="9"/>
        <v>全</v>
      </c>
      <c r="AU19" s="676" t="str">
        <f t="shared" si="10"/>
        <v/>
      </c>
      <c r="AV19" s="676" t="str">
        <f t="shared" si="4"/>
        <v/>
      </c>
    </row>
    <row r="20" spans="1:48">
      <c r="A20" s="672">
        <f t="shared" si="11"/>
        <v>46174</v>
      </c>
      <c r="B20" s="673" t="s">
        <v>1046</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2781</v>
      </c>
      <c r="AI20" s="734" t="s">
        <v>1065</v>
      </c>
      <c r="AJ20" s="728" t="s">
        <v>1065</v>
      </c>
      <c r="AK20" s="728" t="s">
        <v>1065</v>
      </c>
      <c r="AL20" s="741"/>
      <c r="AM20" s="797"/>
      <c r="AN20" s="797"/>
      <c r="AO20" s="797"/>
      <c r="AP20" s="797"/>
      <c r="AQ20" s="797"/>
      <c r="AR20" s="689"/>
      <c r="AS20" s="676" t="str">
        <f t="shared" si="8"/>
        <v>單</v>
      </c>
      <c r="AT20" s="676" t="str">
        <f t="shared" si="9"/>
        <v>全</v>
      </c>
      <c r="AU20" s="676" t="str">
        <f t="shared" si="10"/>
        <v/>
      </c>
      <c r="AV20" s="676" t="str">
        <f t="shared" si="4"/>
        <v/>
      </c>
    </row>
    <row r="21" spans="1:48">
      <c r="A21" s="672">
        <f t="shared" si="11"/>
        <v>46174</v>
      </c>
      <c r="B21" s="673" t="s">
        <v>1028</v>
      </c>
      <c r="C21" s="673" t="s">
        <v>1902</v>
      </c>
      <c r="D21" s="674" t="s">
        <v>578</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1917</v>
      </c>
      <c r="Q21" s="679"/>
      <c r="R21" s="680"/>
      <c r="S21" s="678"/>
      <c r="T21" s="679" t="s">
        <v>1917</v>
      </c>
      <c r="U21" s="679"/>
      <c r="V21" s="680"/>
      <c r="W21" s="678"/>
      <c r="X21" s="679" t="s">
        <v>1917</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2782</v>
      </c>
      <c r="AI21" s="734" t="s">
        <v>2810</v>
      </c>
      <c r="AJ21" s="728" t="s">
        <v>914</v>
      </c>
      <c r="AK21" s="728" t="s">
        <v>2872</v>
      </c>
      <c r="AL21" s="687"/>
      <c r="AM21" s="797"/>
      <c r="AN21" s="797"/>
      <c r="AO21" s="797"/>
      <c r="AP21" s="797"/>
      <c r="AQ21" s="797"/>
      <c r="AR21" s="689"/>
      <c r="AS21" s="676" t="str">
        <f t="shared" si="8"/>
        <v>雙</v>
      </c>
      <c r="AT21" s="676" t="str">
        <f t="shared" si="9"/>
        <v>全</v>
      </c>
      <c r="AU21" s="676" t="str">
        <f t="shared" si="10"/>
        <v>150</v>
      </c>
      <c r="AV21" s="676" t="str">
        <f t="shared" si="4"/>
        <v/>
      </c>
    </row>
    <row r="22" spans="1:48">
      <c r="A22" s="672">
        <f t="shared" si="11"/>
        <v>46174</v>
      </c>
      <c r="B22" s="673" t="s">
        <v>1047</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2781</v>
      </c>
      <c r="AI22" s="734" t="s">
        <v>1065</v>
      </c>
      <c r="AJ22" s="728" t="s">
        <v>1065</v>
      </c>
      <c r="AK22" s="728" t="s">
        <v>1065</v>
      </c>
      <c r="AL22" s="687"/>
      <c r="AM22" s="797"/>
      <c r="AN22" s="797"/>
      <c r="AO22" s="797"/>
      <c r="AP22" s="797"/>
      <c r="AQ22" s="797"/>
      <c r="AR22" s="689"/>
      <c r="AS22" s="676" t="str">
        <f t="shared" si="8"/>
        <v>單</v>
      </c>
      <c r="AT22" s="676" t="str">
        <f t="shared" si="9"/>
        <v>全</v>
      </c>
      <c r="AU22" s="676" t="str">
        <f t="shared" si="10"/>
        <v/>
      </c>
      <c r="AV22" s="676" t="str">
        <f t="shared" si="4"/>
        <v/>
      </c>
    </row>
    <row r="23" spans="1:48">
      <c r="A23" s="672">
        <f t="shared" si="11"/>
        <v>46174</v>
      </c>
      <c r="B23" s="673" t="s">
        <v>1048</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1918</v>
      </c>
      <c r="U23" s="679"/>
      <c r="V23" s="680"/>
      <c r="W23" s="678"/>
      <c r="X23" s="679" t="s">
        <v>1918</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2782</v>
      </c>
      <c r="AI23" s="734" t="s">
        <v>2811</v>
      </c>
      <c r="AJ23" s="728" t="s">
        <v>886</v>
      </c>
      <c r="AK23" s="728" t="s">
        <v>2873</v>
      </c>
      <c r="AL23" s="687"/>
      <c r="AM23" s="797"/>
      <c r="AN23" s="797"/>
      <c r="AO23" s="797"/>
      <c r="AP23" s="797"/>
      <c r="AQ23" s="797"/>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1049</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1918</v>
      </c>
      <c r="U24" s="679"/>
      <c r="V24" s="680"/>
      <c r="W24" s="678"/>
      <c r="X24" s="679" t="s">
        <v>1918</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2782</v>
      </c>
      <c r="AI24" s="734" t="s">
        <v>2811</v>
      </c>
      <c r="AJ24" s="728" t="s">
        <v>886</v>
      </c>
      <c r="AK24" s="728" t="s">
        <v>2873</v>
      </c>
      <c r="AL24" s="687"/>
      <c r="AM24" s="797"/>
      <c r="AN24" s="797"/>
      <c r="AO24" s="797"/>
      <c r="AP24" s="797"/>
      <c r="AQ24" s="797"/>
      <c r="AR24" s="689"/>
      <c r="AS24" s="676" t="str">
        <f t="shared" si="18"/>
        <v>單</v>
      </c>
      <c r="AT24" s="676" t="str">
        <f t="shared" si="19"/>
        <v>全</v>
      </c>
      <c r="AU24" s="676" t="str">
        <f t="shared" si="20"/>
        <v/>
      </c>
      <c r="AV24" s="676" t="str">
        <f t="shared" si="21"/>
        <v/>
      </c>
    </row>
    <row r="25" spans="1:48">
      <c r="A25" s="672">
        <f t="shared" si="11"/>
        <v>46174</v>
      </c>
      <c r="B25" s="673" t="s">
        <v>1050</v>
      </c>
      <c r="C25" s="673" t="s">
        <v>1906</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2784</v>
      </c>
      <c r="AI25" s="728" t="s">
        <v>2813</v>
      </c>
      <c r="AJ25" s="728" t="s">
        <v>2812</v>
      </c>
      <c r="AK25" s="728" t="s">
        <v>2874</v>
      </c>
      <c r="AL25" s="687">
        <v>48</v>
      </c>
      <c r="AM25" s="797">
        <v>46164</v>
      </c>
      <c r="AN25" s="797">
        <v>46165</v>
      </c>
      <c r="AO25" s="797">
        <v>46166</v>
      </c>
      <c r="AP25" s="797"/>
      <c r="AQ25" s="797"/>
      <c r="AR25" s="689"/>
      <c r="AS25" s="676" t="str">
        <f t="shared" si="18"/>
        <v>雙</v>
      </c>
      <c r="AT25" s="676" t="str">
        <f t="shared" si="19"/>
        <v>半</v>
      </c>
      <c r="AU25" s="676" t="str">
        <f t="shared" si="20"/>
        <v>150</v>
      </c>
      <c r="AV25" s="676">
        <f t="shared" si="21"/>
        <v>3.0124915200000002</v>
      </c>
    </row>
    <row r="26" spans="1:48">
      <c r="A26" s="672">
        <f t="shared" si="11"/>
        <v>46174</v>
      </c>
      <c r="B26" s="673" t="s">
        <v>1050</v>
      </c>
      <c r="C26" s="673" t="s">
        <v>1907</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2784</v>
      </c>
      <c r="AI26" s="734" t="s">
        <v>2813</v>
      </c>
      <c r="AJ26" s="728" t="s">
        <v>2812</v>
      </c>
      <c r="AK26" s="728" t="s">
        <v>2874</v>
      </c>
      <c r="AL26" s="687">
        <v>48</v>
      </c>
      <c r="AM26" s="797">
        <v>46164</v>
      </c>
      <c r="AN26" s="797">
        <v>46165</v>
      </c>
      <c r="AO26" s="797">
        <v>46166</v>
      </c>
      <c r="AP26" s="797"/>
      <c r="AQ26" s="797"/>
      <c r="AR26" s="689"/>
      <c r="AS26" s="676" t="str">
        <f t="shared" si="18"/>
        <v>雙</v>
      </c>
      <c r="AT26" s="676" t="str">
        <f t="shared" si="19"/>
        <v>半</v>
      </c>
      <c r="AU26" s="676" t="str">
        <f t="shared" si="20"/>
        <v>150</v>
      </c>
      <c r="AV26" s="676">
        <f t="shared" si="21"/>
        <v>3.26835648</v>
      </c>
    </row>
    <row r="27" spans="1:48">
      <c r="A27" s="672">
        <f t="shared" si="11"/>
        <v>46174</v>
      </c>
      <c r="B27" s="673" t="s">
        <v>1051</v>
      </c>
      <c r="C27" s="673" t="s">
        <v>1908</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1917</v>
      </c>
      <c r="Q27" s="679"/>
      <c r="R27" s="680"/>
      <c r="S27" s="678"/>
      <c r="T27" s="679" t="s">
        <v>1917</v>
      </c>
      <c r="U27" s="679"/>
      <c r="V27" s="680"/>
      <c r="W27" s="678"/>
      <c r="X27" s="679" t="s">
        <v>1917</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2784</v>
      </c>
      <c r="AI27" s="734" t="s">
        <v>2813</v>
      </c>
      <c r="AJ27" s="728" t="s">
        <v>2812</v>
      </c>
      <c r="AK27" s="728" t="s">
        <v>2874</v>
      </c>
      <c r="AL27" s="687">
        <v>52</v>
      </c>
      <c r="AM27" s="797">
        <v>46169</v>
      </c>
      <c r="AN27" s="797">
        <v>46170</v>
      </c>
      <c r="AO27" s="797"/>
      <c r="AP27" s="797"/>
      <c r="AQ27" s="797"/>
      <c r="AR27" s="689"/>
      <c r="AS27" s="676" t="str">
        <f t="shared" si="18"/>
        <v>雙</v>
      </c>
      <c r="AT27" s="676" t="str">
        <f t="shared" si="19"/>
        <v>半</v>
      </c>
      <c r="AU27" s="676" t="str">
        <f t="shared" si="20"/>
        <v>75</v>
      </c>
      <c r="AV27" s="676" t="str">
        <f t="shared" si="21"/>
        <v/>
      </c>
    </row>
    <row r="28" spans="1:48">
      <c r="A28" s="672">
        <f t="shared" si="11"/>
        <v>46174</v>
      </c>
      <c r="B28" s="673" t="s">
        <v>1051</v>
      </c>
      <c r="C28" s="673" t="s">
        <v>1916</v>
      </c>
      <c r="D28" s="674" t="s">
        <v>1914</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1919</v>
      </c>
      <c r="M28" s="679" t="s">
        <v>1919</v>
      </c>
      <c r="N28" s="680"/>
      <c r="O28" s="678"/>
      <c r="P28" s="679"/>
      <c r="Q28" s="679" t="s">
        <v>1919</v>
      </c>
      <c r="R28" s="680"/>
      <c r="S28" s="678"/>
      <c r="T28" s="679"/>
      <c r="U28" s="679" t="s">
        <v>1919</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2784</v>
      </c>
      <c r="AI28" s="734" t="s">
        <v>2813</v>
      </c>
      <c r="AJ28" s="728" t="s">
        <v>2812</v>
      </c>
      <c r="AK28" s="728" t="s">
        <v>2874</v>
      </c>
      <c r="AL28" s="687">
        <v>53</v>
      </c>
      <c r="AM28" s="797">
        <v>46146</v>
      </c>
      <c r="AN28" s="797">
        <v>46147</v>
      </c>
      <c r="AO28" s="797">
        <v>46148</v>
      </c>
      <c r="AP28" s="797"/>
      <c r="AQ28" s="797"/>
      <c r="AR28" s="689"/>
      <c r="AS28" s="676" t="str">
        <f t="shared" si="18"/>
        <v>雙</v>
      </c>
      <c r="AT28" s="676" t="str">
        <f t="shared" si="19"/>
        <v>半</v>
      </c>
      <c r="AU28" s="676" t="str">
        <f t="shared" si="20"/>
        <v>225</v>
      </c>
      <c r="AV28" s="676" t="str">
        <f t="shared" si="21"/>
        <v/>
      </c>
    </row>
    <row r="29" spans="1:48">
      <c r="A29" s="672">
        <f t="shared" si="11"/>
        <v>46174</v>
      </c>
      <c r="B29" s="673" t="s">
        <v>1547</v>
      </c>
      <c r="C29" s="673" t="s">
        <v>1910</v>
      </c>
      <c r="D29" s="674" t="s">
        <v>578</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2784</v>
      </c>
      <c r="AI29" s="734" t="s">
        <v>2813</v>
      </c>
      <c r="AJ29" s="728" t="s">
        <v>2812</v>
      </c>
      <c r="AK29" s="728" t="s">
        <v>2874</v>
      </c>
      <c r="AL29" s="687">
        <v>56</v>
      </c>
      <c r="AM29" s="797">
        <v>46165</v>
      </c>
      <c r="AN29" s="797">
        <v>46167</v>
      </c>
      <c r="AO29" s="797">
        <v>46168</v>
      </c>
      <c r="AP29" s="797"/>
      <c r="AQ29" s="797"/>
      <c r="AR29" s="689"/>
      <c r="AS29" s="676" t="str">
        <f t="shared" si="18"/>
        <v>雙</v>
      </c>
      <c r="AT29" s="676" t="str">
        <f t="shared" si="19"/>
        <v>全</v>
      </c>
      <c r="AU29" s="676" t="str">
        <f t="shared" si="20"/>
        <v>150</v>
      </c>
      <c r="AV29" s="676" t="str">
        <f t="shared" si="21"/>
        <v/>
      </c>
    </row>
    <row r="30" spans="1:48">
      <c r="A30" s="672">
        <f t="shared" si="11"/>
        <v>46174</v>
      </c>
      <c r="B30" s="673" t="s">
        <v>1548</v>
      </c>
      <c r="C30" s="673" t="s">
        <v>2943</v>
      </c>
      <c r="D30" s="674" t="s">
        <v>578</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1919</v>
      </c>
      <c r="M30" s="679"/>
      <c r="N30" s="680"/>
      <c r="O30" s="678"/>
      <c r="P30" s="679" t="s">
        <v>1919</v>
      </c>
      <c r="Q30" s="679"/>
      <c r="R30" s="680"/>
      <c r="S30" s="678"/>
      <c r="T30" s="679" t="s">
        <v>2870</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2782</v>
      </c>
      <c r="AI30" s="734" t="s">
        <v>2811</v>
      </c>
      <c r="AJ30" s="728" t="s">
        <v>886</v>
      </c>
      <c r="AK30" s="728" t="s">
        <v>2873</v>
      </c>
      <c r="AL30" s="687">
        <v>56</v>
      </c>
      <c r="AM30" s="797">
        <v>46173</v>
      </c>
      <c r="AN30" s="797">
        <v>46174</v>
      </c>
      <c r="AO30" s="797"/>
      <c r="AP30" s="797"/>
      <c r="AQ30" s="797"/>
      <c r="AR30" s="689"/>
      <c r="AS30" s="676" t="str">
        <f t="shared" si="18"/>
        <v>雙</v>
      </c>
      <c r="AT30" s="676" t="str">
        <f t="shared" si="19"/>
        <v>全</v>
      </c>
      <c r="AU30" s="676" t="str">
        <f t="shared" si="20"/>
        <v>150</v>
      </c>
      <c r="AV30" s="676" t="str">
        <f t="shared" si="21"/>
        <v/>
      </c>
    </row>
    <row r="31" spans="1:48">
      <c r="A31" s="672">
        <f t="shared" si="11"/>
        <v>46174</v>
      </c>
      <c r="B31" s="673" t="s">
        <v>1052</v>
      </c>
      <c r="C31" s="673" t="s">
        <v>1913</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1917</v>
      </c>
      <c r="Q31" s="679"/>
      <c r="R31" s="680"/>
      <c r="S31" s="678"/>
      <c r="T31" s="679" t="s">
        <v>1917</v>
      </c>
      <c r="U31" s="679"/>
      <c r="V31" s="680"/>
      <c r="W31" s="678"/>
      <c r="X31" s="679" t="s">
        <v>1917</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2783</v>
      </c>
      <c r="AI31" s="734" t="s">
        <v>2810</v>
      </c>
      <c r="AJ31" s="728" t="s">
        <v>914</v>
      </c>
      <c r="AK31" s="728" t="s">
        <v>2872</v>
      </c>
      <c r="AL31" s="687">
        <v>50</v>
      </c>
      <c r="AM31" s="797">
        <v>46088</v>
      </c>
      <c r="AN31" s="797"/>
      <c r="AO31" s="797"/>
      <c r="AP31" s="797"/>
      <c r="AQ31" s="797"/>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1563</v>
      </c>
      <c r="C32" s="711" t="s">
        <v>1613</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1613</v>
      </c>
      <c r="M32" s="697"/>
      <c r="N32" s="698"/>
      <c r="O32" s="696"/>
      <c r="P32" s="697" t="s">
        <v>445</v>
      </c>
      <c r="Q32" s="697"/>
      <c r="R32" s="698"/>
      <c r="S32" s="696"/>
      <c r="T32" s="697" t="s">
        <v>445</v>
      </c>
      <c r="U32" s="697"/>
      <c r="V32" s="698"/>
      <c r="W32" s="696"/>
      <c r="X32" s="697" t="s">
        <v>445</v>
      </c>
      <c r="Y32" s="699"/>
      <c r="Z32" s="888" t="str">
        <f>IFERROR(VLOOKUP(C32, 條件!$A:$L, 3, 0), "")</f>
        <v/>
      </c>
      <c r="AA32" s="888" t="str">
        <f>IF(OR(L32={"改紡","檢修","了機","清車","FINAL","停機","SAMPLE","TEST","絲開發","待料","跳車"}), L32, IFERROR(IF(C32="", "", (SUM(J32, N32, R32, V32)/3 * AG32) * IF(AND(AF32="S", AS32="雙"), 0.5, 1)), ""))</f>
        <v>絲開發</v>
      </c>
      <c r="AB32" s="889" t="str">
        <f t="shared" si="5"/>
        <v/>
      </c>
      <c r="AC32" s="888" t="str">
        <f>IF(OR(L32={"改紡","檢修","了機","清車","FINAL","停機","SAMPLE","TEST"}), "", IFERROR(IF(C32="", "", AVERAGE(L32:M32, P32:Q32, T32:U32, X32:Y32)/100), ""))</f>
        <v/>
      </c>
      <c r="AD32" s="888" t="str">
        <f t="shared" si="6"/>
        <v/>
      </c>
      <c r="AE32" s="888" t="str">
        <f t="shared" si="7"/>
        <v/>
      </c>
      <c r="AF32" s="890" t="str">
        <f t="shared" ref="AF32" si="29">LEFT(B32,1)</f>
        <v>S</v>
      </c>
      <c r="AG32" s="890">
        <v>5</v>
      </c>
      <c r="AH32" s="729" t="s">
        <v>2783</v>
      </c>
      <c r="AI32" s="907" t="s">
        <v>2810</v>
      </c>
      <c r="AJ32" s="907" t="s">
        <v>914</v>
      </c>
      <c r="AK32" s="730" t="s">
        <v>2872</v>
      </c>
      <c r="AL32" s="705"/>
      <c r="AM32" s="799"/>
      <c r="AN32" s="799"/>
      <c r="AO32" s="799"/>
      <c r="AP32" s="799"/>
      <c r="AQ32" s="799"/>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91">
        <v>46175</v>
      </c>
      <c r="B33" s="892" t="s">
        <v>1030</v>
      </c>
      <c r="C33" s="892" t="s">
        <v>114</v>
      </c>
      <c r="D33" s="893"/>
      <c r="E33" s="894" t="str">
        <f>IF(ISNA(VLOOKUP(C33,條件!$A$1:$G$1021,5,0)),"",(VLOOKUP(C33,條件!$A$1:$G$1021,5,0)))</f>
        <v/>
      </c>
      <c r="F33" s="895" t="str">
        <f>IF(ISNA(VLOOKUP(C33,條件!$A$1:$G$1021,6,0)),"",(VLOOKUP(C33,條件!$A$1:$G$1021,6,0)))</f>
        <v/>
      </c>
      <c r="G33" s="895" t="str">
        <f>IF(ISNA(VLOOKUP(C33,條件!$A$1:$G$1021,7,0)),"",(VLOOKUP(C33,條件!$A$1:$G$1021,7,0)))</f>
        <v/>
      </c>
      <c r="H33" s="895" t="str">
        <f>IF(ISNA(VLOOKUP(C33,條件!$A$1:$K$1021,11,0)),"",(VLOOKUP(C33,條件!$A$1:$K$1021,11,0)))</f>
        <v/>
      </c>
      <c r="I33" s="896" t="str">
        <f>IF(ISNA(VLOOKUP(C33,條件!$A$1:$L$1021,12,0)),"",(VLOOKUP(C33,條件!$A$1:$L$1021,12,0)))</f>
        <v/>
      </c>
      <c r="J33" s="898"/>
      <c r="K33" s="898"/>
      <c r="L33" s="899" t="s">
        <v>114</v>
      </c>
      <c r="M33" s="899"/>
      <c r="N33" s="897"/>
      <c r="O33" s="898"/>
      <c r="P33" s="899" t="s">
        <v>114</v>
      </c>
      <c r="Q33" s="899"/>
      <c r="R33" s="897"/>
      <c r="S33" s="898"/>
      <c r="T33" s="899" t="s">
        <v>114</v>
      </c>
      <c r="U33" s="899"/>
      <c r="V33" s="897"/>
      <c r="W33" s="898"/>
      <c r="X33" s="899" t="s">
        <v>114</v>
      </c>
      <c r="Y33" s="900"/>
      <c r="Z33" s="901" t="str">
        <f>IFERROR(VLOOKUP(C33, 條件!$A:$L, 3, 0), "")</f>
        <v/>
      </c>
      <c r="AA33" s="901" t="str">
        <f>IF(OR(L33={"改紡","檢修","了機","清車","FINAL","停機","SAMPLE","TEST","絲開發","待料","跳車"}), L33, IFERROR(IF(C33="", "", (SUM(J33, N33, R33, V33)/3 * AG33) * IF(AND(AF33="S", AS33="雙"), 0.5, 1)), ""))</f>
        <v>停機</v>
      </c>
      <c r="AB33" s="902" t="str">
        <f t="shared" si="5"/>
        <v/>
      </c>
      <c r="AC33" s="901" t="str">
        <f>IF(OR(L33={"改紡","檢修","了機","清車","FINAL","停機","SAMPLE","TEST"}), "", IFERROR(IF(C33="", "", AVERAGE(L33:M33, P33:Q33, T33:U33, X33:Y33)/100), ""))</f>
        <v/>
      </c>
      <c r="AD33" s="901" t="str">
        <f t="shared" si="6"/>
        <v/>
      </c>
      <c r="AE33" s="901" t="str">
        <f t="shared" si="7"/>
        <v/>
      </c>
      <c r="AF33" s="903" t="str">
        <f t="shared" si="17"/>
        <v>A</v>
      </c>
      <c r="AG33" s="903">
        <v>1</v>
      </c>
      <c r="AH33" s="904" t="s">
        <v>2781</v>
      </c>
      <c r="AI33" s="737" t="s">
        <v>1065</v>
      </c>
      <c r="AJ33" s="905" t="s">
        <v>1065</v>
      </c>
      <c r="AK33" s="905" t="s">
        <v>1065</v>
      </c>
      <c r="AL33" s="741"/>
      <c r="AM33" s="798"/>
      <c r="AN33" s="798"/>
      <c r="AO33" s="798"/>
      <c r="AP33" s="798"/>
      <c r="AQ33" s="798"/>
      <c r="AR33" s="906"/>
      <c r="AS33" s="895" t="str">
        <f>IF(TEXT(RIGHT(F33,2),) = "×2","雙","單")</f>
        <v>單</v>
      </c>
      <c r="AT33" s="895" t="str">
        <f>IF(OR(AF33="J", AF33="T", AF33="M"), IF(AG33=1, "全", "半"),
   IF(AF33="A", IF(AG33=0.5, IF(AS33="雙", "全", ""),
                 IF(AG33=1, IF(AS33="雙", "半", "全"),
                    IF(AG33=2, "半", "")
                   )
                ),
   IF(AF33="S", TEXT(AG33 &amp; "sec", "text"), "")
))</f>
        <v>全</v>
      </c>
      <c r="AU33" s="895" t="str">
        <f>IF(MID(E33,3,1)="/",LEFT(E33,2),LEFT(E33,3))</f>
        <v/>
      </c>
      <c r="AV33" s="895" t="str">
        <f t="shared" si="21"/>
        <v/>
      </c>
    </row>
    <row r="34" spans="1:48">
      <c r="A34" s="672">
        <f>A33</f>
        <v>46175</v>
      </c>
      <c r="B34" s="673" t="s">
        <v>1031</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1065</v>
      </c>
      <c r="AI34" s="728" t="s">
        <v>1065</v>
      </c>
      <c r="AJ34" s="739" t="s">
        <v>1065</v>
      </c>
      <c r="AK34" s="740" t="s">
        <v>1065</v>
      </c>
      <c r="AL34" s="736"/>
      <c r="AM34" s="797"/>
      <c r="AN34" s="797"/>
      <c r="AO34" s="797"/>
      <c r="AP34" s="797"/>
      <c r="AQ34" s="797"/>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1026</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1065</v>
      </c>
      <c r="AI35" s="728" t="s">
        <v>1065</v>
      </c>
      <c r="AJ35" s="739" t="s">
        <v>1065</v>
      </c>
      <c r="AK35" s="743" t="s">
        <v>1065</v>
      </c>
      <c r="AL35" s="736"/>
      <c r="AM35" s="797"/>
      <c r="AN35" s="797"/>
      <c r="AO35" s="797"/>
      <c r="AP35" s="797"/>
      <c r="AQ35" s="797"/>
      <c r="AR35" s="689"/>
      <c r="AS35" s="676" t="str">
        <f t="shared" si="37"/>
        <v>單</v>
      </c>
      <c r="AT35" s="676" t="str">
        <f t="shared" si="38"/>
        <v>全</v>
      </c>
      <c r="AU35" s="676" t="str">
        <f t="shared" si="39"/>
        <v/>
      </c>
      <c r="AV35" s="676" t="str">
        <f t="shared" si="21"/>
        <v/>
      </c>
    </row>
    <row r="36" spans="1:48">
      <c r="A36" s="672">
        <f t="shared" si="40"/>
        <v>46175</v>
      </c>
      <c r="B36" s="673" t="s">
        <v>1032</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1065</v>
      </c>
      <c r="AI36" s="734" t="s">
        <v>1065</v>
      </c>
      <c r="AJ36" s="728" t="s">
        <v>1065</v>
      </c>
      <c r="AK36" s="728" t="s">
        <v>1065</v>
      </c>
      <c r="AL36" s="687"/>
      <c r="AM36" s="797"/>
      <c r="AN36" s="797"/>
      <c r="AO36" s="797"/>
      <c r="AP36" s="797"/>
      <c r="AQ36" s="797"/>
      <c r="AR36" s="689"/>
      <c r="AS36" s="676" t="str">
        <f t="shared" si="37"/>
        <v>單</v>
      </c>
      <c r="AT36" s="676" t="str">
        <f t="shared" si="38"/>
        <v>全</v>
      </c>
      <c r="AU36" s="676" t="str">
        <f t="shared" si="39"/>
        <v/>
      </c>
      <c r="AV36" s="676" t="str">
        <f t="shared" si="21"/>
        <v/>
      </c>
    </row>
    <row r="37" spans="1:48">
      <c r="A37" s="672">
        <f t="shared" si="40"/>
        <v>46175</v>
      </c>
      <c r="B37" s="673" t="s">
        <v>1033</v>
      </c>
      <c r="C37" s="673" t="s">
        <v>1899</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2940</v>
      </c>
      <c r="AI37" s="734" t="s">
        <v>2940</v>
      </c>
      <c r="AJ37" s="728" t="s">
        <v>2940</v>
      </c>
      <c r="AK37" s="728" t="s">
        <v>3042</v>
      </c>
      <c r="AL37" s="687">
        <v>54</v>
      </c>
      <c r="AM37" s="797">
        <v>46049</v>
      </c>
      <c r="AN37" s="797">
        <v>46050</v>
      </c>
      <c r="AO37" s="797">
        <v>46051</v>
      </c>
      <c r="AP37" s="797">
        <v>46052</v>
      </c>
      <c r="AQ37" s="797"/>
      <c r="AR37" s="689"/>
      <c r="AS37" s="676" t="str">
        <f t="shared" si="37"/>
        <v>單</v>
      </c>
      <c r="AT37" s="676" t="str">
        <f t="shared" si="38"/>
        <v>全</v>
      </c>
      <c r="AU37" s="676" t="str">
        <f t="shared" si="39"/>
        <v>75</v>
      </c>
      <c r="AV37" s="676">
        <f t="shared" si="21"/>
        <v>1.4770252799999999</v>
      </c>
    </row>
    <row r="38" spans="1:48">
      <c r="A38" s="672">
        <f t="shared" si="40"/>
        <v>46175</v>
      </c>
      <c r="B38" s="673" t="s">
        <v>1034</v>
      </c>
      <c r="C38" s="673" t="s">
        <v>2830</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2940</v>
      </c>
      <c r="AI38" s="734" t="s">
        <v>2940</v>
      </c>
      <c r="AJ38" s="734" t="s">
        <v>2940</v>
      </c>
      <c r="AK38" s="728" t="s">
        <v>3042</v>
      </c>
      <c r="AL38" s="687">
        <v>53</v>
      </c>
      <c r="AM38" s="797">
        <v>46118</v>
      </c>
      <c r="AN38" s="797">
        <v>46119</v>
      </c>
      <c r="AO38" s="797">
        <v>46120</v>
      </c>
      <c r="AP38" s="797"/>
      <c r="AQ38" s="797"/>
      <c r="AR38" s="689"/>
      <c r="AS38" s="676" t="str">
        <f t="shared" si="37"/>
        <v>雙</v>
      </c>
      <c r="AT38" s="676" t="str">
        <f t="shared" si="38"/>
        <v>全</v>
      </c>
      <c r="AU38" s="676" t="str">
        <f t="shared" si="39"/>
        <v>75</v>
      </c>
      <c r="AV38" s="676">
        <f t="shared" si="21"/>
        <v>1.4834275200000002</v>
      </c>
    </row>
    <row r="39" spans="1:48">
      <c r="A39" s="672">
        <f t="shared" si="40"/>
        <v>46175</v>
      </c>
      <c r="B39" s="673" t="s">
        <v>1035</v>
      </c>
      <c r="C39" s="673" t="s">
        <v>1900</v>
      </c>
      <c r="D39" s="674" t="s">
        <v>571</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2940</v>
      </c>
      <c r="AI39" s="734" t="s">
        <v>2940</v>
      </c>
      <c r="AJ39" s="738" t="s">
        <v>2940</v>
      </c>
      <c r="AK39" s="728" t="s">
        <v>3042</v>
      </c>
      <c r="AL39" s="687">
        <v>57</v>
      </c>
      <c r="AM39" s="797">
        <v>46092</v>
      </c>
      <c r="AN39" s="797">
        <v>46093</v>
      </c>
      <c r="AO39" s="797">
        <v>46094</v>
      </c>
      <c r="AP39" s="797"/>
      <c r="AQ39" s="797"/>
      <c r="AR39" s="689"/>
      <c r="AS39" s="676" t="str">
        <f t="shared" si="37"/>
        <v>單</v>
      </c>
      <c r="AT39" s="676" t="str">
        <f t="shared" si="38"/>
        <v>全</v>
      </c>
      <c r="AU39" s="676" t="str">
        <f t="shared" si="39"/>
        <v>50</v>
      </c>
      <c r="AV39" s="676">
        <f t="shared" si="21"/>
        <v>1.0065384000000002</v>
      </c>
    </row>
    <row r="40" spans="1:48">
      <c r="A40" s="672">
        <f t="shared" si="40"/>
        <v>46175</v>
      </c>
      <c r="B40" s="673" t="s">
        <v>1036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2781</v>
      </c>
      <c r="AI40" s="728" t="s">
        <v>884</v>
      </c>
      <c r="AJ40" s="728" t="s">
        <v>884</v>
      </c>
      <c r="AK40" s="728" t="s">
        <v>884</v>
      </c>
      <c r="AL40" s="687"/>
      <c r="AM40" s="797"/>
      <c r="AN40" s="797"/>
      <c r="AO40" s="797"/>
      <c r="AP40" s="797"/>
      <c r="AQ40" s="797"/>
      <c r="AR40" s="689"/>
      <c r="AS40" s="676" t="str">
        <f t="shared" si="37"/>
        <v>單</v>
      </c>
      <c r="AT40" s="676" t="str">
        <f t="shared" si="38"/>
        <v>全</v>
      </c>
      <c r="AU40" s="676" t="str">
        <f t="shared" si="39"/>
        <v/>
      </c>
      <c r="AV40" s="676" t="str">
        <f t="shared" si="21"/>
        <v/>
      </c>
    </row>
    <row r="41" spans="1:48">
      <c r="A41" s="672">
        <f t="shared" si="40"/>
        <v>46175</v>
      </c>
      <c r="B41" s="673" t="s">
        <v>1037</v>
      </c>
      <c r="C41" s="673" t="s">
        <v>1901</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2940</v>
      </c>
      <c r="AI41" s="734" t="s">
        <v>2940</v>
      </c>
      <c r="AJ41" s="739" t="s">
        <v>2940</v>
      </c>
      <c r="AK41" s="728" t="s">
        <v>3042</v>
      </c>
      <c r="AL41" s="687">
        <v>54</v>
      </c>
      <c r="AM41" s="798">
        <v>46157</v>
      </c>
      <c r="AN41" s="797">
        <v>46158</v>
      </c>
      <c r="AO41" s="797">
        <v>46161</v>
      </c>
      <c r="AP41" s="797">
        <v>46162</v>
      </c>
      <c r="AQ41" s="797"/>
      <c r="AR41" s="689"/>
      <c r="AS41" s="676" t="str">
        <f t="shared" si="37"/>
        <v>單</v>
      </c>
      <c r="AT41" s="676" t="str">
        <f t="shared" si="38"/>
        <v>全</v>
      </c>
      <c r="AU41" s="676" t="str">
        <f t="shared" si="39"/>
        <v>150</v>
      </c>
      <c r="AV41" s="676">
        <f t="shared" si="21"/>
        <v>2.8496966400000008</v>
      </c>
    </row>
    <row r="42" spans="1:48">
      <c r="A42" s="672">
        <f t="shared" si="40"/>
        <v>46175</v>
      </c>
      <c r="B42" s="673" t="s">
        <v>1038</v>
      </c>
      <c r="C42" s="673" t="s">
        <v>2970</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1919</v>
      </c>
      <c r="M42" s="679"/>
      <c r="N42" s="680"/>
      <c r="O42" s="678"/>
      <c r="P42" s="679" t="s">
        <v>1919</v>
      </c>
      <c r="Q42" s="679"/>
      <c r="R42" s="680"/>
      <c r="S42" s="678"/>
      <c r="T42" s="679" t="s">
        <v>1919</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2940</v>
      </c>
      <c r="AI42" s="734" t="s">
        <v>2940</v>
      </c>
      <c r="AJ42" s="734" t="s">
        <v>2940</v>
      </c>
      <c r="AK42" s="728" t="s">
        <v>3042</v>
      </c>
      <c r="AL42" s="687">
        <v>57</v>
      </c>
      <c r="AM42" s="797">
        <v>46172</v>
      </c>
      <c r="AN42" s="797">
        <v>46173</v>
      </c>
      <c r="AO42" s="797">
        <v>46174</v>
      </c>
      <c r="AP42" s="797"/>
      <c r="AQ42" s="797"/>
      <c r="AR42" s="689" t="s">
        <v>3074</v>
      </c>
      <c r="AS42" s="676" t="str">
        <f t="shared" si="37"/>
        <v>單</v>
      </c>
      <c r="AT42" s="676" t="str">
        <f t="shared" si="38"/>
        <v>全</v>
      </c>
      <c r="AU42" s="676" t="str">
        <f t="shared" si="39"/>
        <v>50</v>
      </c>
      <c r="AV42" s="676" t="str">
        <f t="shared" si="21"/>
        <v/>
      </c>
    </row>
    <row r="43" spans="1:48">
      <c r="A43" s="672">
        <f t="shared" si="40"/>
        <v>46175</v>
      </c>
      <c r="B43" s="673" t="s">
        <v>1039</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2781</v>
      </c>
      <c r="AI43" s="728" t="s">
        <v>884</v>
      </c>
      <c r="AJ43" s="728" t="s">
        <v>884</v>
      </c>
      <c r="AK43" s="728" t="s">
        <v>884</v>
      </c>
      <c r="AL43" s="687"/>
      <c r="AM43" s="797"/>
      <c r="AN43" s="797"/>
      <c r="AO43" s="797"/>
      <c r="AP43" s="797"/>
      <c r="AQ43" s="797"/>
      <c r="AR43" s="689"/>
      <c r="AS43" s="676" t="str">
        <f t="shared" si="37"/>
        <v>單</v>
      </c>
      <c r="AT43" s="676" t="str">
        <f t="shared" si="38"/>
        <v>全</v>
      </c>
      <c r="AU43" s="676" t="str">
        <f t="shared" si="39"/>
        <v/>
      </c>
      <c r="AV43" s="676" t="str">
        <f t="shared" si="21"/>
        <v/>
      </c>
    </row>
    <row r="44" spans="1:48">
      <c r="A44" s="672">
        <f t="shared" si="40"/>
        <v>46175</v>
      </c>
      <c r="B44" s="673" t="s">
        <v>1040</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2781</v>
      </c>
      <c r="AI44" s="728" t="s">
        <v>884</v>
      </c>
      <c r="AJ44" s="728" t="s">
        <v>884</v>
      </c>
      <c r="AK44" s="728" t="s">
        <v>884</v>
      </c>
      <c r="AL44" s="687"/>
      <c r="AM44" s="797"/>
      <c r="AN44" s="797"/>
      <c r="AO44" s="797"/>
      <c r="AP44" s="797"/>
      <c r="AQ44" s="797"/>
      <c r="AR44" s="689"/>
      <c r="AS44" s="676" t="str">
        <f t="shared" si="37"/>
        <v>單</v>
      </c>
      <c r="AT44" s="676" t="str">
        <f t="shared" si="38"/>
        <v>全</v>
      </c>
      <c r="AU44" s="676" t="str">
        <f t="shared" si="39"/>
        <v/>
      </c>
      <c r="AV44" s="676" t="str">
        <f t="shared" si="21"/>
        <v/>
      </c>
    </row>
    <row r="45" spans="1:48">
      <c r="A45" s="672">
        <f t="shared" si="40"/>
        <v>46175</v>
      </c>
      <c r="B45" s="673" t="s">
        <v>1041</v>
      </c>
      <c r="C45" s="673" t="s">
        <v>2968</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1919</v>
      </c>
      <c r="M45" s="679"/>
      <c r="N45" s="680"/>
      <c r="O45" s="678"/>
      <c r="P45" s="679" t="s">
        <v>1919</v>
      </c>
      <c r="Q45" s="679"/>
      <c r="R45" s="680">
        <v>0</v>
      </c>
      <c r="S45" s="678">
        <v>0</v>
      </c>
      <c r="T45" s="679">
        <v>4500</v>
      </c>
      <c r="U45" s="679">
        <v>4336</v>
      </c>
      <c r="V45" s="680">
        <v>41</v>
      </c>
      <c r="W45" s="678">
        <v>0</v>
      </c>
      <c r="X45" s="679">
        <v>8988</v>
      </c>
      <c r="Y45" s="681">
        <v>9006</v>
      </c>
      <c r="Z45" s="682">
        <f>IFERROR(VLOOKUP(C45, 條件!$A:$L, 3, 0), "")</f>
        <v>3.0638297872340425</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2781</v>
      </c>
      <c r="AI45" s="728" t="s">
        <v>2940</v>
      </c>
      <c r="AJ45" s="728" t="s">
        <v>2940</v>
      </c>
      <c r="AK45" s="728" t="s">
        <v>3043</v>
      </c>
      <c r="AL45" s="687">
        <v>48</v>
      </c>
      <c r="AM45" s="798">
        <v>46172</v>
      </c>
      <c r="AN45" s="797"/>
      <c r="AO45" s="797"/>
      <c r="AP45" s="797"/>
      <c r="AQ45" s="797"/>
      <c r="AR45" s="689" t="s">
        <v>3072</v>
      </c>
      <c r="AS45" s="676" t="str">
        <f t="shared" si="37"/>
        <v>單</v>
      </c>
      <c r="AT45" s="676" t="str">
        <f t="shared" si="38"/>
        <v>全</v>
      </c>
      <c r="AU45" s="676" t="str">
        <f t="shared" si="39"/>
        <v>150</v>
      </c>
      <c r="AV45" s="676" t="str">
        <f t="shared" si="21"/>
        <v/>
      </c>
    </row>
    <row r="46" spans="1:48">
      <c r="A46" s="672">
        <f t="shared" si="40"/>
        <v>46175</v>
      </c>
      <c r="B46" s="673" t="s">
        <v>1042</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2781</v>
      </c>
      <c r="AI46" s="728" t="s">
        <v>884</v>
      </c>
      <c r="AJ46" s="728" t="s">
        <v>884</v>
      </c>
      <c r="AK46" s="728" t="s">
        <v>884</v>
      </c>
      <c r="AL46" s="687"/>
      <c r="AM46" s="797"/>
      <c r="AN46" s="797"/>
      <c r="AO46" s="797"/>
      <c r="AP46" s="797"/>
      <c r="AQ46" s="797"/>
      <c r="AR46" s="689"/>
      <c r="AS46" s="676" t="str">
        <f t="shared" si="37"/>
        <v>單</v>
      </c>
      <c r="AT46" s="676" t="str">
        <f t="shared" si="38"/>
        <v>全</v>
      </c>
      <c r="AU46" s="676" t="str">
        <f t="shared" si="39"/>
        <v/>
      </c>
      <c r="AV46" s="676" t="str">
        <f t="shared" si="21"/>
        <v/>
      </c>
    </row>
    <row r="47" spans="1:48">
      <c r="A47" s="672">
        <f t="shared" si="40"/>
        <v>46175</v>
      </c>
      <c r="B47" s="673" t="s">
        <v>1043</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2781</v>
      </c>
      <c r="AI47" s="728" t="s">
        <v>884</v>
      </c>
      <c r="AJ47" s="728" t="s">
        <v>884</v>
      </c>
      <c r="AK47" s="728" t="s">
        <v>884</v>
      </c>
      <c r="AL47" s="687"/>
      <c r="AM47" s="797"/>
      <c r="AN47" s="797"/>
      <c r="AO47" s="797"/>
      <c r="AP47" s="797"/>
      <c r="AQ47" s="797"/>
      <c r="AR47" s="689"/>
      <c r="AS47" s="676" t="str">
        <f t="shared" si="37"/>
        <v>單</v>
      </c>
      <c r="AT47" s="676" t="str">
        <f t="shared" si="38"/>
        <v>全</v>
      </c>
      <c r="AU47" s="676" t="str">
        <f t="shared" si="39"/>
        <v/>
      </c>
      <c r="AV47" s="676" t="str">
        <f t="shared" si="21"/>
        <v/>
      </c>
    </row>
    <row r="48" spans="1:48">
      <c r="A48" s="672">
        <f t="shared" si="40"/>
        <v>46175</v>
      </c>
      <c r="B48" s="673" t="s">
        <v>1044</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2781</v>
      </c>
      <c r="AI48" s="728" t="s">
        <v>884</v>
      </c>
      <c r="AJ48" s="728" t="s">
        <v>884</v>
      </c>
      <c r="AK48" s="728" t="s">
        <v>884</v>
      </c>
      <c r="AL48" s="687"/>
      <c r="AM48" s="797"/>
      <c r="AN48" s="797"/>
      <c r="AO48" s="797"/>
      <c r="AP48" s="797"/>
      <c r="AQ48" s="797"/>
      <c r="AR48" s="689"/>
      <c r="AS48" s="676" t="str">
        <f t="shared" si="37"/>
        <v>單</v>
      </c>
      <c r="AT48" s="676" t="str">
        <f t="shared" si="38"/>
        <v>全</v>
      </c>
      <c r="AU48" s="676" t="str">
        <f t="shared" si="39"/>
        <v/>
      </c>
      <c r="AV48" s="676" t="str">
        <f t="shared" si="21"/>
        <v/>
      </c>
    </row>
    <row r="49" spans="1:48">
      <c r="A49" s="672">
        <f t="shared" si="40"/>
        <v>46175</v>
      </c>
      <c r="B49" s="673" t="s">
        <v>1045</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2781</v>
      </c>
      <c r="AI49" s="728" t="s">
        <v>884</v>
      </c>
      <c r="AJ49" s="728" t="s">
        <v>884</v>
      </c>
      <c r="AK49" s="728" t="s">
        <v>884</v>
      </c>
      <c r="AL49" s="687"/>
      <c r="AM49" s="797"/>
      <c r="AN49" s="797"/>
      <c r="AO49" s="797"/>
      <c r="AP49" s="797"/>
      <c r="AQ49" s="797"/>
      <c r="AR49" s="689"/>
      <c r="AS49" s="676" t="str">
        <f t="shared" si="37"/>
        <v>單</v>
      </c>
      <c r="AT49" s="676" t="str">
        <f t="shared" si="38"/>
        <v>全</v>
      </c>
      <c r="AU49" s="676" t="str">
        <f t="shared" si="39"/>
        <v/>
      </c>
      <c r="AV49" s="676" t="str">
        <f t="shared" si="21"/>
        <v/>
      </c>
    </row>
    <row r="50" spans="1:48">
      <c r="A50" s="672">
        <f t="shared" si="40"/>
        <v>46175</v>
      </c>
      <c r="B50" s="673" t="s">
        <v>1027</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2781</v>
      </c>
      <c r="AI50" s="728" t="s">
        <v>884</v>
      </c>
      <c r="AJ50" s="728" t="s">
        <v>884</v>
      </c>
      <c r="AK50" s="728" t="s">
        <v>884</v>
      </c>
      <c r="AL50" s="742"/>
      <c r="AM50" s="797"/>
      <c r="AN50" s="797"/>
      <c r="AO50" s="797"/>
      <c r="AP50" s="797"/>
      <c r="AQ50" s="797"/>
      <c r="AR50" s="689"/>
      <c r="AS50" s="676" t="str">
        <f t="shared" si="37"/>
        <v>單</v>
      </c>
      <c r="AT50" s="676" t="str">
        <f t="shared" si="38"/>
        <v>全</v>
      </c>
      <c r="AU50" s="676" t="str">
        <f t="shared" si="39"/>
        <v/>
      </c>
      <c r="AV50" s="676" t="str">
        <f t="shared" si="21"/>
        <v/>
      </c>
    </row>
    <row r="51" spans="1:48">
      <c r="A51" s="672">
        <f t="shared" si="40"/>
        <v>46175</v>
      </c>
      <c r="B51" s="673" t="s">
        <v>1046</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2781</v>
      </c>
      <c r="AI51" s="728" t="s">
        <v>884</v>
      </c>
      <c r="AJ51" s="728" t="s">
        <v>884</v>
      </c>
      <c r="AK51" s="728" t="s">
        <v>884</v>
      </c>
      <c r="AL51" s="741"/>
      <c r="AM51" s="797"/>
      <c r="AN51" s="797"/>
      <c r="AO51" s="797"/>
      <c r="AP51" s="797"/>
      <c r="AQ51" s="797"/>
      <c r="AR51" s="689"/>
      <c r="AS51" s="676" t="str">
        <f t="shared" si="37"/>
        <v>單</v>
      </c>
      <c r="AT51" s="676" t="str">
        <f t="shared" si="38"/>
        <v>全</v>
      </c>
      <c r="AU51" s="676" t="str">
        <f t="shared" si="39"/>
        <v/>
      </c>
      <c r="AV51" s="676" t="str">
        <f t="shared" si="21"/>
        <v/>
      </c>
    </row>
    <row r="52" spans="1:48">
      <c r="A52" s="672">
        <f t="shared" si="40"/>
        <v>46175</v>
      </c>
      <c r="B52" s="673" t="s">
        <v>1028</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2781</v>
      </c>
      <c r="AI52" s="728" t="s">
        <v>884</v>
      </c>
      <c r="AJ52" s="728" t="s">
        <v>884</v>
      </c>
      <c r="AK52" s="728" t="s">
        <v>884</v>
      </c>
      <c r="AL52" s="687"/>
      <c r="AM52" s="797"/>
      <c r="AN52" s="797"/>
      <c r="AO52" s="797"/>
      <c r="AP52" s="797"/>
      <c r="AQ52" s="797"/>
      <c r="AR52" s="689"/>
      <c r="AS52" s="676" t="str">
        <f t="shared" si="37"/>
        <v>單</v>
      </c>
      <c r="AT52" s="676" t="str">
        <f t="shared" si="38"/>
        <v>全</v>
      </c>
      <c r="AU52" s="676" t="str">
        <f t="shared" si="39"/>
        <v/>
      </c>
      <c r="AV52" s="676" t="str">
        <f t="shared" si="21"/>
        <v/>
      </c>
    </row>
    <row r="53" spans="1:48">
      <c r="A53" s="672">
        <f t="shared" si="40"/>
        <v>46175</v>
      </c>
      <c r="B53" s="673" t="s">
        <v>1047</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2781</v>
      </c>
      <c r="AI53" s="728" t="s">
        <v>884</v>
      </c>
      <c r="AJ53" s="728" t="s">
        <v>884</v>
      </c>
      <c r="AK53" s="728" t="s">
        <v>884</v>
      </c>
      <c r="AL53" s="687"/>
      <c r="AM53" s="797"/>
      <c r="AN53" s="797"/>
      <c r="AO53" s="797"/>
      <c r="AP53" s="797"/>
      <c r="AQ53" s="797"/>
      <c r="AR53" s="689"/>
      <c r="AS53" s="676" t="str">
        <f t="shared" si="37"/>
        <v>單</v>
      </c>
      <c r="AT53" s="676" t="str">
        <f t="shared" si="38"/>
        <v>全</v>
      </c>
      <c r="AU53" s="676" t="str">
        <f t="shared" si="39"/>
        <v/>
      </c>
      <c r="AV53" s="676" t="str">
        <f t="shared" si="21"/>
        <v/>
      </c>
    </row>
    <row r="54" spans="1:48">
      <c r="A54" s="672">
        <f t="shared" si="40"/>
        <v>46175</v>
      </c>
      <c r="B54" s="673" t="s">
        <v>1048</v>
      </c>
      <c r="C54" s="673" t="s">
        <v>2971</v>
      </c>
      <c r="D54" s="674" t="s">
        <v>1914</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1919</v>
      </c>
      <c r="M54" s="679"/>
      <c r="N54" s="680"/>
      <c r="O54" s="678"/>
      <c r="P54" s="679" t="s">
        <v>1919</v>
      </c>
      <c r="Q54" s="679"/>
      <c r="R54" s="680"/>
      <c r="S54" s="678"/>
      <c r="T54" s="679" t="s">
        <v>1919</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2820</v>
      </c>
      <c r="AI54" s="734" t="s">
        <v>2811</v>
      </c>
      <c r="AJ54" s="728" t="s">
        <v>2811</v>
      </c>
      <c r="AK54" s="728" t="s">
        <v>2873</v>
      </c>
      <c r="AL54" s="687">
        <v>56</v>
      </c>
      <c r="AM54" s="797">
        <v>46172</v>
      </c>
      <c r="AN54" s="797">
        <v>46174</v>
      </c>
      <c r="AO54" s="797">
        <v>46175</v>
      </c>
      <c r="AP54" s="797"/>
      <c r="AQ54" s="797"/>
      <c r="AR54" s="689" t="s">
        <v>3248</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1049</v>
      </c>
      <c r="C55" s="673" t="s">
        <v>2973</v>
      </c>
      <c r="D55" s="674" t="s">
        <v>1914</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1919</v>
      </c>
      <c r="M55" s="679"/>
      <c r="N55" s="680"/>
      <c r="O55" s="678"/>
      <c r="P55" s="679" t="s">
        <v>1919</v>
      </c>
      <c r="Q55" s="679"/>
      <c r="R55" s="680"/>
      <c r="S55" s="678"/>
      <c r="T55" s="679" t="s">
        <v>1919</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2820</v>
      </c>
      <c r="AI55" s="734" t="s">
        <v>2811</v>
      </c>
      <c r="AJ55" s="728" t="s">
        <v>2811</v>
      </c>
      <c r="AK55" s="728" t="s">
        <v>2874</v>
      </c>
      <c r="AL55" s="687">
        <v>55</v>
      </c>
      <c r="AM55" s="797">
        <v>46173</v>
      </c>
      <c r="AN55" s="797">
        <v>46174</v>
      </c>
      <c r="AO55" s="797">
        <v>46175</v>
      </c>
      <c r="AP55" s="797"/>
      <c r="AQ55" s="797"/>
      <c r="AR55" s="689" t="s">
        <v>3075</v>
      </c>
      <c r="AS55" s="676" t="str">
        <f t="shared" si="37"/>
        <v>雙</v>
      </c>
      <c r="AT55" s="676" t="str">
        <f t="shared" si="38"/>
        <v>全</v>
      </c>
      <c r="AU55" s="676" t="str">
        <f t="shared" si="39"/>
        <v>150</v>
      </c>
      <c r="AV55" s="676" t="str">
        <f t="shared" si="42"/>
        <v/>
      </c>
    </row>
    <row r="56" spans="1:48">
      <c r="A56" s="672">
        <f t="shared" si="40"/>
        <v>46175</v>
      </c>
      <c r="B56" s="673" t="s">
        <v>1050</v>
      </c>
      <c r="C56" s="673" t="s">
        <v>1906</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2939</v>
      </c>
      <c r="AI56" s="728" t="s">
        <v>2813</v>
      </c>
      <c r="AJ56" s="728" t="s">
        <v>2813</v>
      </c>
      <c r="AK56" s="728" t="s">
        <v>2873</v>
      </c>
      <c r="AL56" s="687">
        <v>48</v>
      </c>
      <c r="AM56" s="797">
        <v>46164</v>
      </c>
      <c r="AN56" s="797">
        <v>46165</v>
      </c>
      <c r="AO56" s="797"/>
      <c r="AP56" s="797"/>
      <c r="AQ56" s="797"/>
      <c r="AR56" s="689"/>
      <c r="AS56" s="676" t="str">
        <f t="shared" si="37"/>
        <v>雙</v>
      </c>
      <c r="AT56" s="676" t="str">
        <f t="shared" si="38"/>
        <v>半</v>
      </c>
      <c r="AU56" s="676" t="str">
        <f t="shared" si="39"/>
        <v>150</v>
      </c>
      <c r="AV56" s="676">
        <f t="shared" si="42"/>
        <v>2.8515628799999999</v>
      </c>
    </row>
    <row r="57" spans="1:48">
      <c r="A57" s="672">
        <f t="shared" si="40"/>
        <v>46175</v>
      </c>
      <c r="B57" s="673" t="s">
        <v>1050</v>
      </c>
      <c r="C57" s="673" t="s">
        <v>1907</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2939</v>
      </c>
      <c r="AI57" s="734" t="s">
        <v>2813</v>
      </c>
      <c r="AJ57" s="728" t="s">
        <v>2813</v>
      </c>
      <c r="AK57" s="728" t="s">
        <v>2873</v>
      </c>
      <c r="AL57" s="687">
        <v>48</v>
      </c>
      <c r="AM57" s="797">
        <v>46164</v>
      </c>
      <c r="AN57" s="797">
        <v>46165</v>
      </c>
      <c r="AO57" s="797">
        <v>46174</v>
      </c>
      <c r="AP57" s="797"/>
      <c r="AQ57" s="797"/>
      <c r="AR57" s="689"/>
      <c r="AS57" s="676" t="str">
        <f t="shared" si="37"/>
        <v>雙</v>
      </c>
      <c r="AT57" s="676" t="str">
        <f t="shared" si="38"/>
        <v>半</v>
      </c>
      <c r="AU57" s="676" t="str">
        <f t="shared" si="39"/>
        <v>150</v>
      </c>
      <c r="AV57" s="676">
        <f t="shared" si="42"/>
        <v>2.9580767999999993</v>
      </c>
    </row>
    <row r="58" spans="1:48">
      <c r="A58" s="672">
        <f t="shared" si="40"/>
        <v>46175</v>
      </c>
      <c r="B58" s="673" t="s">
        <v>1051</v>
      </c>
      <c r="C58" s="673" t="s">
        <v>1908</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1917</v>
      </c>
      <c r="Q58" s="679"/>
      <c r="R58" s="680"/>
      <c r="S58" s="678"/>
      <c r="T58" s="679" t="s">
        <v>1917</v>
      </c>
      <c r="U58" s="679"/>
      <c r="V58" s="680"/>
      <c r="W58" s="678"/>
      <c r="X58" s="679" t="s">
        <v>1917</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2939</v>
      </c>
      <c r="AI58" s="734" t="s">
        <v>2813</v>
      </c>
      <c r="AJ58" s="728" t="s">
        <v>2813</v>
      </c>
      <c r="AK58" s="728" t="s">
        <v>2874</v>
      </c>
      <c r="AL58" s="687">
        <v>52</v>
      </c>
      <c r="AM58" s="797">
        <v>46168</v>
      </c>
      <c r="AN58" s="797">
        <v>46169</v>
      </c>
      <c r="AO58" s="797"/>
      <c r="AP58" s="797"/>
      <c r="AQ58" s="797"/>
      <c r="AR58" s="689"/>
      <c r="AS58" s="676" t="str">
        <f t="shared" si="37"/>
        <v>雙</v>
      </c>
      <c r="AT58" s="676" t="str">
        <f t="shared" si="38"/>
        <v>半</v>
      </c>
      <c r="AU58" s="676" t="str">
        <f t="shared" si="39"/>
        <v>75</v>
      </c>
      <c r="AV58" s="676" t="str">
        <f t="shared" si="42"/>
        <v/>
      </c>
    </row>
    <row r="59" spans="1:48">
      <c r="A59" s="672">
        <f t="shared" si="40"/>
        <v>46175</v>
      </c>
      <c r="B59" s="673" t="s">
        <v>1051</v>
      </c>
      <c r="C59" s="673" t="s">
        <v>1916</v>
      </c>
      <c r="D59" s="674" t="s">
        <v>1914</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2939</v>
      </c>
      <c r="AI59" s="734" t="s">
        <v>2813</v>
      </c>
      <c r="AJ59" s="728" t="s">
        <v>2813</v>
      </c>
      <c r="AK59" s="728" t="s">
        <v>2874</v>
      </c>
      <c r="AL59" s="687">
        <v>53</v>
      </c>
      <c r="AM59" s="797">
        <v>46145</v>
      </c>
      <c r="AN59" s="797">
        <v>46148</v>
      </c>
      <c r="AO59" s="797">
        <v>46149</v>
      </c>
      <c r="AP59" s="797">
        <v>46150</v>
      </c>
      <c r="AQ59" s="797">
        <v>46151</v>
      </c>
      <c r="AR59" s="689"/>
      <c r="AS59" s="676" t="str">
        <f t="shared" si="37"/>
        <v>雙</v>
      </c>
      <c r="AT59" s="676" t="str">
        <f t="shared" si="38"/>
        <v>半</v>
      </c>
      <c r="AU59" s="676" t="str">
        <f t="shared" si="39"/>
        <v>225</v>
      </c>
      <c r="AV59" s="676">
        <f t="shared" si="42"/>
        <v>3.9075696000000004</v>
      </c>
    </row>
    <row r="60" spans="1:48">
      <c r="A60" s="672">
        <f t="shared" si="40"/>
        <v>46175</v>
      </c>
      <c r="B60" s="673" t="s">
        <v>1547</v>
      </c>
      <c r="C60" s="673" t="s">
        <v>1910</v>
      </c>
      <c r="D60" s="674" t="s">
        <v>578</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2939</v>
      </c>
      <c r="AI60" s="734" t="s">
        <v>2813</v>
      </c>
      <c r="AJ60" s="728" t="s">
        <v>2813</v>
      </c>
      <c r="AK60" s="728" t="s">
        <v>2873</v>
      </c>
      <c r="AL60" s="687">
        <v>56</v>
      </c>
      <c r="AM60" s="797">
        <v>46166</v>
      </c>
      <c r="AN60" s="797">
        <v>46168</v>
      </c>
      <c r="AO60" s="797"/>
      <c r="AP60" s="797"/>
      <c r="AQ60" s="797"/>
      <c r="AR60" s="689"/>
      <c r="AS60" s="676" t="str">
        <f t="shared" si="37"/>
        <v>雙</v>
      </c>
      <c r="AT60" s="676" t="str">
        <f t="shared" si="38"/>
        <v>全</v>
      </c>
      <c r="AU60" s="676" t="str">
        <f t="shared" si="39"/>
        <v>150</v>
      </c>
      <c r="AV60" s="676" t="str">
        <f t="shared" si="42"/>
        <v/>
      </c>
    </row>
    <row r="61" spans="1:48">
      <c r="A61" s="672">
        <f t="shared" si="40"/>
        <v>46175</v>
      </c>
      <c r="B61" s="673" t="s">
        <v>1548</v>
      </c>
      <c r="C61" s="673" t="s">
        <v>2943</v>
      </c>
      <c r="D61" s="674" t="s">
        <v>578</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2939</v>
      </c>
      <c r="AI61" s="734" t="s">
        <v>2813</v>
      </c>
      <c r="AJ61" s="728" t="s">
        <v>2813</v>
      </c>
      <c r="AK61" s="728" t="s">
        <v>2874</v>
      </c>
      <c r="AL61" s="687">
        <v>56</v>
      </c>
      <c r="AM61" s="797">
        <v>46171</v>
      </c>
      <c r="AN61" s="797">
        <v>46172</v>
      </c>
      <c r="AO61" s="797">
        <v>46173</v>
      </c>
      <c r="AP61" s="797">
        <v>46174</v>
      </c>
      <c r="AQ61" s="797"/>
      <c r="AR61" s="689"/>
      <c r="AS61" s="676" t="str">
        <f t="shared" si="37"/>
        <v>雙</v>
      </c>
      <c r="AT61" s="676" t="str">
        <f t="shared" si="38"/>
        <v>全</v>
      </c>
      <c r="AU61" s="676" t="str">
        <f t="shared" si="39"/>
        <v>150</v>
      </c>
      <c r="AV61" s="676">
        <f t="shared" si="42"/>
        <v>6.8560127999999994</v>
      </c>
    </row>
    <row r="62" spans="1:48">
      <c r="A62" s="672">
        <f t="shared" si="40"/>
        <v>46175</v>
      </c>
      <c r="B62" s="673" t="s">
        <v>1052</v>
      </c>
      <c r="C62" s="673" t="s">
        <v>1913</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1917</v>
      </c>
      <c r="Q62" s="679"/>
      <c r="R62" s="680"/>
      <c r="S62" s="678"/>
      <c r="T62" s="679" t="s">
        <v>1917</v>
      </c>
      <c r="U62" s="679"/>
      <c r="V62" s="680"/>
      <c r="W62" s="678"/>
      <c r="X62" s="679" t="s">
        <v>1917</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2783</v>
      </c>
      <c r="AI62" s="734" t="s">
        <v>3003</v>
      </c>
      <c r="AJ62" s="728" t="s">
        <v>3003</v>
      </c>
      <c r="AK62" s="728" t="s">
        <v>3043</v>
      </c>
      <c r="AL62" s="687">
        <v>50</v>
      </c>
      <c r="AM62" s="797">
        <v>46095</v>
      </c>
      <c r="AN62" s="797"/>
      <c r="AO62" s="797"/>
      <c r="AP62" s="797"/>
      <c r="AQ62" s="797"/>
      <c r="AR62" s="689"/>
      <c r="AS62" s="676" t="str">
        <f t="shared" si="37"/>
        <v>雙</v>
      </c>
      <c r="AT62" s="676" t="str">
        <f t="shared" si="38"/>
        <v>3sec</v>
      </c>
      <c r="AU62" s="676" t="str">
        <f t="shared" si="39"/>
        <v>75</v>
      </c>
      <c r="AV62" s="676" t="str">
        <f t="shared" si="42"/>
        <v/>
      </c>
    </row>
    <row r="63" spans="1:48" ht="17.25" thickBot="1">
      <c r="A63" s="690">
        <f t="shared" si="40"/>
        <v>46175</v>
      </c>
      <c r="B63" s="691" t="s">
        <v>1563</v>
      </c>
      <c r="C63" s="711" t="s">
        <v>1613</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1613</v>
      </c>
      <c r="M63" s="697"/>
      <c r="N63" s="698"/>
      <c r="O63" s="696"/>
      <c r="P63" s="697" t="s">
        <v>445</v>
      </c>
      <c r="Q63" s="697"/>
      <c r="R63" s="698"/>
      <c r="S63" s="696"/>
      <c r="T63" s="697" t="s">
        <v>445</v>
      </c>
      <c r="U63" s="697"/>
      <c r="V63" s="698"/>
      <c r="W63" s="696"/>
      <c r="X63" s="697" t="s">
        <v>445</v>
      </c>
      <c r="Y63" s="699"/>
      <c r="Z63" s="888" t="str">
        <f>IFERROR(VLOOKUP(C63, 條件!$A:$L, 3, 0), "")</f>
        <v/>
      </c>
      <c r="AA63" s="888" t="str">
        <f>IF(OR(L63={"改紡","檢修","了機","清車","FINAL","停機","SAMPLE","TEST","絲開發","待料","跳車"}), L63, IFERROR(IF(C63="", "", (SUM(J63, N63, R63, V63)/3 * AG63) * IF(AND(AF63="S", AS63="雙"), 0.5, 1)), ""))</f>
        <v>絲開發</v>
      </c>
      <c r="AB63" s="889" t="str">
        <f t="shared" si="34"/>
        <v/>
      </c>
      <c r="AC63" s="888" t="str">
        <f>IF(OR(L63={"改紡","檢修","了機","清車","FINAL","停機","SAMPLE","TEST"}), "", IFERROR(IF(C63="", "", AVERAGE(L63:M63, P63:Q63, T63:U63, X63:Y63)/100), ""))</f>
        <v/>
      </c>
      <c r="AD63" s="888" t="str">
        <f t="shared" si="35"/>
        <v/>
      </c>
      <c r="AE63" s="888" t="str">
        <f t="shared" si="36"/>
        <v/>
      </c>
      <c r="AF63" s="890" t="str">
        <f t="shared" si="41"/>
        <v>S</v>
      </c>
      <c r="AG63" s="890">
        <v>5</v>
      </c>
      <c r="AH63" s="729" t="s">
        <v>2783</v>
      </c>
      <c r="AI63" s="907" t="s">
        <v>3003</v>
      </c>
      <c r="AJ63" s="907" t="s">
        <v>3003</v>
      </c>
      <c r="AK63" s="730" t="s">
        <v>3043</v>
      </c>
      <c r="AL63" s="705"/>
      <c r="AM63" s="799"/>
      <c r="AN63" s="799"/>
      <c r="AO63" s="799"/>
      <c r="AP63" s="799"/>
      <c r="AQ63" s="799"/>
      <c r="AR63" s="707"/>
      <c r="AS63" s="694" t="str">
        <f t="shared" si="37"/>
        <v>單</v>
      </c>
      <c r="AT63" s="694" t="str">
        <f t="shared" si="38"/>
        <v>5sec</v>
      </c>
      <c r="AU63" s="694" t="str">
        <f t="shared" si="39"/>
        <v/>
      </c>
      <c r="AV63" s="694" t="str">
        <f t="shared" si="42"/>
        <v/>
      </c>
    </row>
    <row r="64" spans="1:48">
      <c r="A64" s="891">
        <v>46176</v>
      </c>
      <c r="B64" s="892" t="s">
        <v>1030</v>
      </c>
      <c r="C64" s="892" t="s">
        <v>114</v>
      </c>
      <c r="D64" s="893"/>
      <c r="E64" s="894" t="str">
        <f>IF(ISNA(VLOOKUP(C64,條件!$A$1:$G$1021,5,0)),"",(VLOOKUP(C64,條件!$A$1:$G$1021,5,0)))</f>
        <v/>
      </c>
      <c r="F64" s="895" t="str">
        <f>IF(ISNA(VLOOKUP(C64,條件!$A$1:$G$1021,6,0)),"",(VLOOKUP(C64,條件!$A$1:$G$1021,6,0)))</f>
        <v/>
      </c>
      <c r="G64" s="895" t="str">
        <f>IF(ISNA(VLOOKUP(C64,條件!$A$1:$G$1021,7,0)),"",(VLOOKUP(C64,條件!$A$1:$G$1021,7,0)))</f>
        <v/>
      </c>
      <c r="H64" s="895" t="str">
        <f>IF(ISNA(VLOOKUP(C64,條件!$A$1:$K$1021,11,0)),"",(VLOOKUP(C64,條件!$A$1:$K$1021,11,0)))</f>
        <v/>
      </c>
      <c r="I64" s="896" t="str">
        <f>IF(ISNA(VLOOKUP(C64,條件!$A$1:$L$1021,12,0)),"",(VLOOKUP(C64,條件!$A$1:$L$1021,12,0)))</f>
        <v/>
      </c>
      <c r="J64" s="898"/>
      <c r="K64" s="898"/>
      <c r="L64" s="899" t="s">
        <v>114</v>
      </c>
      <c r="M64" s="899"/>
      <c r="N64" s="897"/>
      <c r="O64" s="898"/>
      <c r="P64" s="899" t="s">
        <v>114</v>
      </c>
      <c r="Q64" s="899"/>
      <c r="R64" s="897"/>
      <c r="S64" s="898"/>
      <c r="T64" s="899" t="s">
        <v>114</v>
      </c>
      <c r="U64" s="899"/>
      <c r="V64" s="897"/>
      <c r="W64" s="898"/>
      <c r="X64" s="899" t="s">
        <v>114</v>
      </c>
      <c r="Y64" s="900"/>
      <c r="Z64" s="901" t="str">
        <f>IFERROR(VLOOKUP(C64, 條件!$A:$L, 3, 0), "")</f>
        <v/>
      </c>
      <c r="AA64" s="901" t="str">
        <f>IF(OR(L64={"改紡","檢修","了機","清車","FINAL","停機","SAMPLE","TEST","絲開發","待料","跳車"}), L64, IFERROR(IF(C64="", "", (SUM(J64, N64, R64, V64)/3 * AG64) * IF(AND(AF64="S", AS64="雙"), 0.5, 1)), ""))</f>
        <v>停機</v>
      </c>
      <c r="AB64" s="902" t="str">
        <f t="shared" si="34"/>
        <v/>
      </c>
      <c r="AC64" s="901" t="str">
        <f>IF(OR(L64={"改紡","檢修","了機","清車","FINAL","停機","SAMPLE","TEST"}), "", IFERROR(IF(C64="", "", AVERAGE(L64:M64, P64:Q64, T64:U64, X64:Y64)/100), ""))</f>
        <v/>
      </c>
      <c r="AD64" s="901" t="str">
        <f t="shared" si="35"/>
        <v/>
      </c>
      <c r="AE64" s="901" t="str">
        <f t="shared" si="36"/>
        <v/>
      </c>
      <c r="AF64" s="903" t="str">
        <f t="shared" si="41"/>
        <v>A</v>
      </c>
      <c r="AG64" s="903">
        <v>1</v>
      </c>
      <c r="AH64" s="904" t="s">
        <v>2781</v>
      </c>
      <c r="AI64" s="737" t="s">
        <v>1065</v>
      </c>
      <c r="AJ64" s="905" t="s">
        <v>1065</v>
      </c>
      <c r="AK64" s="905" t="s">
        <v>1065</v>
      </c>
      <c r="AL64" s="741"/>
      <c r="AM64" s="798"/>
      <c r="AN64" s="798"/>
      <c r="AO64" s="798"/>
      <c r="AP64" s="798"/>
      <c r="AQ64" s="798"/>
      <c r="AR64" s="906"/>
      <c r="AS64" s="895" t="str">
        <f>IF(TEXT(RIGHT(F64,2),) = "×2","雙","單")</f>
        <v>單</v>
      </c>
      <c r="AT64" s="895" t="str">
        <f>IF(OR(AF64="J", AF64="T", AF64="M"), IF(AG64=1, "全", "半"),
   IF(AF64="A", IF(AG64=0.5, IF(AS64="雙", "全", ""),
                 IF(AG64=1, IF(AS64="雙", "半", "全"),
                    IF(AG64=2, "半", "")
                   )
                ),
   IF(AF64="S", TEXT(AG64 &amp; "sec", "text"), "")
))</f>
        <v>全</v>
      </c>
      <c r="AU64" s="895" t="str">
        <f>IF(MID(E64,3,1)="/",LEFT(E64,2),LEFT(E64,3))</f>
        <v/>
      </c>
      <c r="AV64" s="895" t="str">
        <f t="shared" si="42"/>
        <v/>
      </c>
    </row>
    <row r="65" spans="1:48">
      <c r="A65" s="672">
        <f>A64</f>
        <v>46176</v>
      </c>
      <c r="B65" s="673" t="s">
        <v>1031</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1065</v>
      </c>
      <c r="AI65" s="728" t="s">
        <v>1065</v>
      </c>
      <c r="AJ65" s="739" t="s">
        <v>1065</v>
      </c>
      <c r="AK65" s="740" t="s">
        <v>1065</v>
      </c>
      <c r="AL65" s="736"/>
      <c r="AM65" s="797"/>
      <c r="AN65" s="797"/>
      <c r="AO65" s="797"/>
      <c r="AP65" s="797"/>
      <c r="AQ65" s="797"/>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1026</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1065</v>
      </c>
      <c r="AI66" s="728" t="s">
        <v>1065</v>
      </c>
      <c r="AJ66" s="739" t="s">
        <v>1065</v>
      </c>
      <c r="AK66" s="743" t="s">
        <v>1065</v>
      </c>
      <c r="AL66" s="736"/>
      <c r="AM66" s="797"/>
      <c r="AN66" s="797"/>
      <c r="AO66" s="797"/>
      <c r="AP66" s="797"/>
      <c r="AQ66" s="797"/>
      <c r="AR66" s="689"/>
      <c r="AS66" s="676" t="str">
        <f t="shared" si="46"/>
        <v>單</v>
      </c>
      <c r="AT66" s="676" t="str">
        <f t="shared" si="47"/>
        <v>全</v>
      </c>
      <c r="AU66" s="676" t="str">
        <f t="shared" si="48"/>
        <v/>
      </c>
      <c r="AV66" s="676" t="str">
        <f t="shared" si="42"/>
        <v/>
      </c>
    </row>
    <row r="67" spans="1:48">
      <c r="A67" s="672">
        <f t="shared" si="49"/>
        <v>46176</v>
      </c>
      <c r="B67" s="673" t="s">
        <v>1032</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1065</v>
      </c>
      <c r="AI67" s="734" t="s">
        <v>1065</v>
      </c>
      <c r="AJ67" s="728" t="s">
        <v>1065</v>
      </c>
      <c r="AK67" s="728" t="s">
        <v>1065</v>
      </c>
      <c r="AL67" s="687"/>
      <c r="AM67" s="797"/>
      <c r="AN67" s="797"/>
      <c r="AO67" s="797"/>
      <c r="AP67" s="797"/>
      <c r="AQ67" s="797"/>
      <c r="AR67" s="689"/>
      <c r="AS67" s="676" t="str">
        <f t="shared" si="46"/>
        <v>單</v>
      </c>
      <c r="AT67" s="676" t="str">
        <f t="shared" si="47"/>
        <v>全</v>
      </c>
      <c r="AU67" s="676" t="str">
        <f t="shared" si="48"/>
        <v/>
      </c>
      <c r="AV67" s="676" t="str">
        <f t="shared" si="42"/>
        <v/>
      </c>
    </row>
    <row r="68" spans="1:48">
      <c r="A68" s="672">
        <f t="shared" si="49"/>
        <v>46176</v>
      </c>
      <c r="B68" s="673" t="s">
        <v>1033</v>
      </c>
      <c r="C68" s="673" t="s">
        <v>1899</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2940</v>
      </c>
      <c r="AI68" s="734" t="s">
        <v>2940</v>
      </c>
      <c r="AJ68" s="728" t="s">
        <v>2940</v>
      </c>
      <c r="AK68" s="728" t="s">
        <v>3116</v>
      </c>
      <c r="AL68" s="687">
        <v>54</v>
      </c>
      <c r="AM68" s="797">
        <v>46049</v>
      </c>
      <c r="AN68" s="797">
        <v>46050</v>
      </c>
      <c r="AO68" s="797">
        <v>46051</v>
      </c>
      <c r="AP68" s="797">
        <v>46052</v>
      </c>
      <c r="AQ68" s="797">
        <v>46053</v>
      </c>
      <c r="AR68" s="689"/>
      <c r="AS68" s="676" t="str">
        <f t="shared" si="46"/>
        <v>單</v>
      </c>
      <c r="AT68" s="676" t="str">
        <f t="shared" si="47"/>
        <v>全</v>
      </c>
      <c r="AU68" s="676" t="str">
        <f t="shared" si="48"/>
        <v>75</v>
      </c>
      <c r="AV68" s="676">
        <f t="shared" si="42"/>
        <v>1.4557967999999999</v>
      </c>
    </row>
    <row r="69" spans="1:48">
      <c r="A69" s="672">
        <f t="shared" si="49"/>
        <v>46176</v>
      </c>
      <c r="B69" s="673" t="s">
        <v>1034</v>
      </c>
      <c r="C69" s="673" t="s">
        <v>2830</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2940</v>
      </c>
      <c r="AI69" s="734" t="s">
        <v>2940</v>
      </c>
      <c r="AJ69" s="734" t="s">
        <v>2940</v>
      </c>
      <c r="AK69" s="728" t="s">
        <v>3116</v>
      </c>
      <c r="AL69" s="687">
        <v>53</v>
      </c>
      <c r="AM69" s="797">
        <v>46118</v>
      </c>
      <c r="AN69" s="797">
        <v>46119</v>
      </c>
      <c r="AO69" s="797">
        <v>46120</v>
      </c>
      <c r="AP69" s="797"/>
      <c r="AQ69" s="797"/>
      <c r="AR69" s="689"/>
      <c r="AS69" s="676" t="str">
        <f t="shared" si="46"/>
        <v>雙</v>
      </c>
      <c r="AT69" s="676" t="str">
        <f t="shared" si="47"/>
        <v>全</v>
      </c>
      <c r="AU69" s="676" t="str">
        <f t="shared" si="48"/>
        <v>75</v>
      </c>
      <c r="AV69" s="676">
        <f t="shared" si="42"/>
        <v>1.5096844800000002</v>
      </c>
    </row>
    <row r="70" spans="1:48">
      <c r="A70" s="672">
        <f t="shared" si="49"/>
        <v>46176</v>
      </c>
      <c r="B70" s="673" t="s">
        <v>1035</v>
      </c>
      <c r="C70" s="673" t="s">
        <v>1900</v>
      </c>
      <c r="D70" s="674" t="s">
        <v>571</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2940</v>
      </c>
      <c r="AI70" s="734" t="s">
        <v>2940</v>
      </c>
      <c r="AJ70" s="738" t="s">
        <v>2940</v>
      </c>
      <c r="AK70" s="728" t="s">
        <v>3116</v>
      </c>
      <c r="AL70" s="687">
        <v>57</v>
      </c>
      <c r="AM70" s="797">
        <v>46093</v>
      </c>
      <c r="AN70" s="797">
        <v>46094</v>
      </c>
      <c r="AO70" s="797"/>
      <c r="AP70" s="797"/>
      <c r="AQ70" s="797"/>
      <c r="AR70" s="689"/>
      <c r="AS70" s="676" t="str">
        <f t="shared" si="46"/>
        <v>單</v>
      </c>
      <c r="AT70" s="676" t="str">
        <f t="shared" si="47"/>
        <v>全</v>
      </c>
      <c r="AU70" s="676" t="str">
        <f t="shared" si="48"/>
        <v>50</v>
      </c>
      <c r="AV70" s="676">
        <f t="shared" si="42"/>
        <v>1.0062118080000002</v>
      </c>
    </row>
    <row r="71" spans="1:48">
      <c r="A71" s="672">
        <f t="shared" si="49"/>
        <v>46176</v>
      </c>
      <c r="B71" s="673" t="s">
        <v>1036</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2781</v>
      </c>
      <c r="AI71" s="728" t="s">
        <v>884</v>
      </c>
      <c r="AJ71" s="728" t="s">
        <v>884</v>
      </c>
      <c r="AK71" s="728" t="s">
        <v>884</v>
      </c>
      <c r="AL71" s="687"/>
      <c r="AM71" s="797"/>
      <c r="AN71" s="797"/>
      <c r="AO71" s="797"/>
      <c r="AP71" s="797"/>
      <c r="AQ71" s="797"/>
      <c r="AR71" s="689"/>
      <c r="AS71" s="676" t="str">
        <f t="shared" si="46"/>
        <v>單</v>
      </c>
      <c r="AT71" s="676" t="str">
        <f t="shared" si="47"/>
        <v>全</v>
      </c>
      <c r="AU71" s="676" t="str">
        <f t="shared" si="48"/>
        <v/>
      </c>
      <c r="AV71" s="676" t="str">
        <f t="shared" si="42"/>
        <v/>
      </c>
    </row>
    <row r="72" spans="1:48">
      <c r="A72" s="672">
        <f t="shared" si="49"/>
        <v>46176</v>
      </c>
      <c r="B72" s="673" t="s">
        <v>1037</v>
      </c>
      <c r="C72" s="673" t="s">
        <v>1901</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2940</v>
      </c>
      <c r="AI72" s="734" t="s">
        <v>2940</v>
      </c>
      <c r="AJ72" s="739" t="s">
        <v>2940</v>
      </c>
      <c r="AK72" s="728" t="s">
        <v>3116</v>
      </c>
      <c r="AL72" s="687">
        <v>54</v>
      </c>
      <c r="AM72" s="798">
        <v>46160</v>
      </c>
      <c r="AN72" s="797">
        <v>46161</v>
      </c>
      <c r="AO72" s="797">
        <v>46162</v>
      </c>
      <c r="AP72" s="797"/>
      <c r="AQ72" s="797"/>
      <c r="AR72" s="689"/>
      <c r="AS72" s="676" t="str">
        <f t="shared" si="46"/>
        <v>單</v>
      </c>
      <c r="AT72" s="676" t="str">
        <f t="shared" si="47"/>
        <v>全</v>
      </c>
      <c r="AU72" s="676" t="str">
        <f t="shared" si="48"/>
        <v>150</v>
      </c>
      <c r="AV72" s="676">
        <f t="shared" si="42"/>
        <v>2.8538956799999999</v>
      </c>
    </row>
    <row r="73" spans="1:48">
      <c r="A73" s="672">
        <f t="shared" si="49"/>
        <v>46176</v>
      </c>
      <c r="B73" s="673" t="s">
        <v>1038</v>
      </c>
      <c r="C73" s="673" t="s">
        <v>2970</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3119</v>
      </c>
      <c r="N73" s="680"/>
      <c r="O73" s="678"/>
      <c r="P73" s="679"/>
      <c r="Q73" s="679" t="s">
        <v>2870</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2940</v>
      </c>
      <c r="AI73" s="734" t="s">
        <v>2940</v>
      </c>
      <c r="AJ73" s="734" t="s">
        <v>2940</v>
      </c>
      <c r="AK73" s="728" t="s">
        <v>3116</v>
      </c>
      <c r="AL73" s="687">
        <v>57</v>
      </c>
      <c r="AM73" s="797">
        <v>46173</v>
      </c>
      <c r="AN73" s="797">
        <v>46174</v>
      </c>
      <c r="AO73" s="797"/>
      <c r="AP73" s="797"/>
      <c r="AQ73" s="797"/>
      <c r="AR73" s="689"/>
      <c r="AS73" s="676" t="str">
        <f t="shared" si="46"/>
        <v>單</v>
      </c>
      <c r="AT73" s="676" t="str">
        <f t="shared" si="47"/>
        <v>全</v>
      </c>
      <c r="AU73" s="676" t="str">
        <f t="shared" si="48"/>
        <v>50</v>
      </c>
      <c r="AV73" s="676">
        <f t="shared" si="42"/>
        <v>0.89640604799999979</v>
      </c>
    </row>
    <row r="74" spans="1:48">
      <c r="A74" s="672">
        <f t="shared" si="49"/>
        <v>46176</v>
      </c>
      <c r="B74" s="673" t="s">
        <v>1039</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2781</v>
      </c>
      <c r="AI74" s="728" t="s">
        <v>884</v>
      </c>
      <c r="AJ74" s="728" t="s">
        <v>884</v>
      </c>
      <c r="AK74" s="728" t="s">
        <v>884</v>
      </c>
      <c r="AL74" s="687"/>
      <c r="AM74" s="797"/>
      <c r="AN74" s="797"/>
      <c r="AO74" s="797"/>
      <c r="AP74" s="797"/>
      <c r="AQ74" s="797"/>
      <c r="AR74" s="689"/>
      <c r="AS74" s="676" t="str">
        <f t="shared" si="46"/>
        <v>單</v>
      </c>
      <c r="AT74" s="676" t="str">
        <f t="shared" si="47"/>
        <v>全</v>
      </c>
      <c r="AU74" s="676" t="str">
        <f t="shared" si="48"/>
        <v/>
      </c>
      <c r="AV74" s="676" t="str">
        <f t="shared" si="42"/>
        <v/>
      </c>
    </row>
    <row r="75" spans="1:48">
      <c r="A75" s="672">
        <f t="shared" si="49"/>
        <v>46176</v>
      </c>
      <c r="B75" s="673" t="s">
        <v>1040</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2781</v>
      </c>
      <c r="AI75" s="728" t="s">
        <v>884</v>
      </c>
      <c r="AJ75" s="728" t="s">
        <v>884</v>
      </c>
      <c r="AK75" s="728" t="s">
        <v>884</v>
      </c>
      <c r="AL75" s="687"/>
      <c r="AM75" s="797"/>
      <c r="AN75" s="797"/>
      <c r="AO75" s="797"/>
      <c r="AP75" s="797"/>
      <c r="AQ75" s="797"/>
      <c r="AR75" s="689"/>
      <c r="AS75" s="676" t="str">
        <f t="shared" si="46"/>
        <v>單</v>
      </c>
      <c r="AT75" s="676" t="str">
        <f t="shared" si="47"/>
        <v>全</v>
      </c>
      <c r="AU75" s="676" t="str">
        <f t="shared" si="48"/>
        <v/>
      </c>
      <c r="AV75" s="676" t="str">
        <f t="shared" si="42"/>
        <v/>
      </c>
    </row>
    <row r="76" spans="1:48">
      <c r="A76" s="672">
        <f t="shared" si="49"/>
        <v>46176</v>
      </c>
      <c r="B76" s="673" t="s">
        <v>1041</v>
      </c>
      <c r="C76" s="673" t="s">
        <v>2968</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3.0638297872340425</v>
      </c>
      <c r="AA76" s="682">
        <f>IF(OR(L76={"改紡","檢修","了機","清車","FINAL","停機","SAMPLE","TEST","絲開發","待料","跳車"}), L76, IFERROR(IF(C76="", "", (SUM(J76, N76, R76, V76)/3 * AG76) * IF(AND(AF76="S", AS76="雙"), 0.5, 1)), ""))</f>
        <v>22.666666666666668</v>
      </c>
      <c r="AB76" s="716">
        <f t="shared" si="43"/>
        <v>0.99686164529914534</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2781</v>
      </c>
      <c r="AI76" s="728" t="s">
        <v>3003</v>
      </c>
      <c r="AJ76" s="728" t="s">
        <v>3003</v>
      </c>
      <c r="AK76" s="728" t="s">
        <v>3043</v>
      </c>
      <c r="AL76" s="687">
        <v>48</v>
      </c>
      <c r="AM76" s="798">
        <v>46171</v>
      </c>
      <c r="AN76" s="797">
        <v>46172</v>
      </c>
      <c r="AO76" s="797"/>
      <c r="AP76" s="797"/>
      <c r="AQ76" s="797"/>
      <c r="AR76" s="689"/>
      <c r="AS76" s="676" t="str">
        <f t="shared" si="46"/>
        <v>單</v>
      </c>
      <c r="AT76" s="676" t="str">
        <f t="shared" si="47"/>
        <v>全</v>
      </c>
      <c r="AU76" s="676" t="str">
        <f t="shared" si="48"/>
        <v>150</v>
      </c>
      <c r="AV76" s="676">
        <f t="shared" si="42"/>
        <v>3.0602145599999999</v>
      </c>
    </row>
    <row r="77" spans="1:48">
      <c r="A77" s="672">
        <f t="shared" si="49"/>
        <v>46176</v>
      </c>
      <c r="B77" s="673" t="s">
        <v>1042</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2781</v>
      </c>
      <c r="AI77" s="728" t="s">
        <v>884</v>
      </c>
      <c r="AJ77" s="728" t="s">
        <v>884</v>
      </c>
      <c r="AK77" s="728" t="s">
        <v>884</v>
      </c>
      <c r="AL77" s="687"/>
      <c r="AM77" s="797"/>
      <c r="AN77" s="797"/>
      <c r="AO77" s="797"/>
      <c r="AP77" s="797"/>
      <c r="AQ77" s="797"/>
      <c r="AR77" s="689"/>
      <c r="AS77" s="676" t="str">
        <f t="shared" si="46"/>
        <v>單</v>
      </c>
      <c r="AT77" s="676" t="str">
        <f t="shared" si="47"/>
        <v>全</v>
      </c>
      <c r="AU77" s="676" t="str">
        <f t="shared" si="48"/>
        <v/>
      </c>
      <c r="AV77" s="676" t="str">
        <f t="shared" si="42"/>
        <v/>
      </c>
    </row>
    <row r="78" spans="1:48">
      <c r="A78" s="672">
        <f t="shared" si="49"/>
        <v>46176</v>
      </c>
      <c r="B78" s="673" t="s">
        <v>1043</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2781</v>
      </c>
      <c r="AI78" s="728" t="s">
        <v>884</v>
      </c>
      <c r="AJ78" s="728" t="s">
        <v>884</v>
      </c>
      <c r="AK78" s="728" t="s">
        <v>884</v>
      </c>
      <c r="AL78" s="687"/>
      <c r="AM78" s="797"/>
      <c r="AN78" s="797"/>
      <c r="AO78" s="797"/>
      <c r="AP78" s="797"/>
      <c r="AQ78" s="797"/>
      <c r="AR78" s="689"/>
      <c r="AS78" s="676" t="str">
        <f t="shared" si="46"/>
        <v>單</v>
      </c>
      <c r="AT78" s="676" t="str">
        <f t="shared" si="47"/>
        <v>全</v>
      </c>
      <c r="AU78" s="676" t="str">
        <f t="shared" si="48"/>
        <v/>
      </c>
      <c r="AV78" s="676" t="str">
        <f t="shared" si="42"/>
        <v/>
      </c>
    </row>
    <row r="79" spans="1:48">
      <c r="A79" s="672">
        <f t="shared" si="49"/>
        <v>46176</v>
      </c>
      <c r="B79" s="673" t="s">
        <v>1044</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2781</v>
      </c>
      <c r="AI79" s="728" t="s">
        <v>884</v>
      </c>
      <c r="AJ79" s="728" t="s">
        <v>884</v>
      </c>
      <c r="AK79" s="728" t="s">
        <v>884</v>
      </c>
      <c r="AL79" s="687"/>
      <c r="AM79" s="797"/>
      <c r="AN79" s="797"/>
      <c r="AO79" s="797"/>
      <c r="AP79" s="797"/>
      <c r="AQ79" s="797"/>
      <c r="AR79" s="689"/>
      <c r="AS79" s="676" t="str">
        <f t="shared" si="46"/>
        <v>單</v>
      </c>
      <c r="AT79" s="676" t="str">
        <f t="shared" si="47"/>
        <v>全</v>
      </c>
      <c r="AU79" s="676" t="str">
        <f t="shared" si="48"/>
        <v/>
      </c>
      <c r="AV79" s="676" t="str">
        <f t="shared" si="42"/>
        <v/>
      </c>
    </row>
    <row r="80" spans="1:48">
      <c r="A80" s="672">
        <f t="shared" si="49"/>
        <v>46176</v>
      </c>
      <c r="B80" s="673" t="s">
        <v>1045</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2781</v>
      </c>
      <c r="AI80" s="728" t="s">
        <v>884</v>
      </c>
      <c r="AJ80" s="728" t="s">
        <v>884</v>
      </c>
      <c r="AK80" s="728" t="s">
        <v>884</v>
      </c>
      <c r="AL80" s="687"/>
      <c r="AM80" s="797"/>
      <c r="AN80" s="797"/>
      <c r="AO80" s="797"/>
      <c r="AP80" s="797"/>
      <c r="AQ80" s="797"/>
      <c r="AR80" s="689"/>
      <c r="AS80" s="676" t="str">
        <f t="shared" si="46"/>
        <v>單</v>
      </c>
      <c r="AT80" s="676" t="str">
        <f t="shared" si="47"/>
        <v>全</v>
      </c>
      <c r="AU80" s="676" t="str">
        <f t="shared" si="48"/>
        <v/>
      </c>
      <c r="AV80" s="676" t="str">
        <f t="shared" si="42"/>
        <v/>
      </c>
    </row>
    <row r="81" spans="1:48">
      <c r="A81" s="672">
        <f t="shared" si="49"/>
        <v>46176</v>
      </c>
      <c r="B81" s="673" t="s">
        <v>1027</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2781</v>
      </c>
      <c r="AI81" s="728" t="s">
        <v>884</v>
      </c>
      <c r="AJ81" s="728" t="s">
        <v>884</v>
      </c>
      <c r="AK81" s="728" t="s">
        <v>884</v>
      </c>
      <c r="AL81" s="742"/>
      <c r="AM81" s="797"/>
      <c r="AN81" s="797"/>
      <c r="AO81" s="797"/>
      <c r="AP81" s="797"/>
      <c r="AQ81" s="797"/>
      <c r="AR81" s="689"/>
      <c r="AS81" s="676" t="str">
        <f t="shared" si="46"/>
        <v>單</v>
      </c>
      <c r="AT81" s="676" t="str">
        <f t="shared" si="47"/>
        <v>全</v>
      </c>
      <c r="AU81" s="676" t="str">
        <f t="shared" si="48"/>
        <v/>
      </c>
      <c r="AV81" s="676" t="str">
        <f t="shared" si="42"/>
        <v/>
      </c>
    </row>
    <row r="82" spans="1:48">
      <c r="A82" s="672">
        <f t="shared" si="49"/>
        <v>46176</v>
      </c>
      <c r="B82" s="673" t="s">
        <v>1046</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2781</v>
      </c>
      <c r="AI82" s="728" t="s">
        <v>884</v>
      </c>
      <c r="AJ82" s="728" t="s">
        <v>884</v>
      </c>
      <c r="AK82" s="728" t="s">
        <v>884</v>
      </c>
      <c r="AL82" s="741"/>
      <c r="AM82" s="797"/>
      <c r="AN82" s="797"/>
      <c r="AO82" s="797"/>
      <c r="AP82" s="797"/>
      <c r="AQ82" s="797"/>
      <c r="AR82" s="689"/>
      <c r="AS82" s="676" t="str">
        <f t="shared" si="46"/>
        <v>單</v>
      </c>
      <c r="AT82" s="676" t="str">
        <f t="shared" si="47"/>
        <v>全</v>
      </c>
      <c r="AU82" s="676" t="str">
        <f t="shared" si="48"/>
        <v/>
      </c>
      <c r="AV82" s="676" t="str">
        <f t="shared" si="42"/>
        <v/>
      </c>
    </row>
    <row r="83" spans="1:48">
      <c r="A83" s="672">
        <f t="shared" si="49"/>
        <v>46176</v>
      </c>
      <c r="B83" s="673" t="s">
        <v>1028</v>
      </c>
      <c r="C83" s="673" t="s">
        <v>3118</v>
      </c>
      <c r="D83" s="674" t="s">
        <v>1914</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1919</v>
      </c>
      <c r="M83" s="679"/>
      <c r="N83" s="680"/>
      <c r="O83" s="678"/>
      <c r="P83" s="679" t="s">
        <v>1919</v>
      </c>
      <c r="Q83" s="679"/>
      <c r="R83" s="680"/>
      <c r="S83" s="678"/>
      <c r="T83" s="679" t="s">
        <v>2870</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2781</v>
      </c>
      <c r="AI83" s="728" t="s">
        <v>2810</v>
      </c>
      <c r="AJ83" s="728" t="s">
        <v>2810</v>
      </c>
      <c r="AK83" s="728" t="s">
        <v>3043</v>
      </c>
      <c r="AL83" s="687"/>
      <c r="AM83" s="797"/>
      <c r="AN83" s="797"/>
      <c r="AO83" s="797"/>
      <c r="AP83" s="797"/>
      <c r="AQ83" s="797"/>
      <c r="AR83" s="689"/>
      <c r="AS83" s="676" t="str">
        <f t="shared" si="46"/>
        <v>雙</v>
      </c>
      <c r="AT83" s="676" t="str">
        <f t="shared" si="47"/>
        <v>全</v>
      </c>
      <c r="AU83" s="676" t="str">
        <f t="shared" si="48"/>
        <v>150</v>
      </c>
      <c r="AV83" s="676" t="str">
        <f t="shared" si="42"/>
        <v/>
      </c>
    </row>
    <row r="84" spans="1:48">
      <c r="A84" s="672">
        <f t="shared" si="49"/>
        <v>46176</v>
      </c>
      <c r="B84" s="673" t="s">
        <v>1047</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2781</v>
      </c>
      <c r="AI84" s="728" t="s">
        <v>884</v>
      </c>
      <c r="AJ84" s="728" t="s">
        <v>884</v>
      </c>
      <c r="AK84" s="728" t="s">
        <v>884</v>
      </c>
      <c r="AL84" s="687"/>
      <c r="AM84" s="797"/>
      <c r="AN84" s="797"/>
      <c r="AO84" s="797"/>
      <c r="AP84" s="797"/>
      <c r="AQ84" s="797"/>
      <c r="AR84" s="689"/>
      <c r="AS84" s="676" t="str">
        <f t="shared" si="46"/>
        <v>單</v>
      </c>
      <c r="AT84" s="676" t="str">
        <f t="shared" si="47"/>
        <v>全</v>
      </c>
      <c r="AU84" s="676" t="str">
        <f t="shared" si="48"/>
        <v/>
      </c>
      <c r="AV84" s="676" t="str">
        <f t="shared" si="42"/>
        <v/>
      </c>
    </row>
    <row r="85" spans="1:48">
      <c r="A85" s="672">
        <f t="shared" si="49"/>
        <v>46176</v>
      </c>
      <c r="B85" s="673" t="s">
        <v>1048</v>
      </c>
      <c r="C85" s="673" t="s">
        <v>2971</v>
      </c>
      <c r="D85" s="674" t="s">
        <v>1914</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2820</v>
      </c>
      <c r="AI85" s="734" t="s">
        <v>2813</v>
      </c>
      <c r="AJ85" s="734" t="s">
        <v>2813</v>
      </c>
      <c r="AK85" s="728" t="s">
        <v>2874</v>
      </c>
      <c r="AL85" s="687">
        <v>56</v>
      </c>
      <c r="AM85" s="797">
        <v>46173</v>
      </c>
      <c r="AN85" s="797">
        <v>46174</v>
      </c>
      <c r="AO85" s="797">
        <v>46175</v>
      </c>
      <c r="AP85" s="797"/>
      <c r="AQ85" s="797"/>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1049</v>
      </c>
      <c r="C86" s="673" t="s">
        <v>2973</v>
      </c>
      <c r="D86" s="674" t="s">
        <v>1914</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2820</v>
      </c>
      <c r="AI86" s="734" t="s">
        <v>2811</v>
      </c>
      <c r="AJ86" s="734" t="s">
        <v>2811</v>
      </c>
      <c r="AK86" s="728" t="s">
        <v>2873</v>
      </c>
      <c r="AL86" s="687">
        <v>55</v>
      </c>
      <c r="AM86" s="797">
        <v>46173</v>
      </c>
      <c r="AN86" s="797">
        <v>46174</v>
      </c>
      <c r="AO86" s="797"/>
      <c r="AP86" s="797"/>
      <c r="AQ86" s="797"/>
      <c r="AR86" s="689"/>
      <c r="AS86" s="676" t="str">
        <f t="shared" si="46"/>
        <v>雙</v>
      </c>
      <c r="AT86" s="676" t="str">
        <f t="shared" si="47"/>
        <v>全</v>
      </c>
      <c r="AU86" s="676" t="str">
        <f t="shared" si="48"/>
        <v>150</v>
      </c>
      <c r="AV86" s="676">
        <f t="shared" si="51"/>
        <v>6.4907136000000003</v>
      </c>
    </row>
    <row r="87" spans="1:48">
      <c r="A87" s="672">
        <f t="shared" si="49"/>
        <v>46176</v>
      </c>
      <c r="B87" s="673" t="s">
        <v>1050</v>
      </c>
      <c r="C87" s="673" t="s">
        <v>1906</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2939</v>
      </c>
      <c r="AI87" s="728" t="s">
        <v>2813</v>
      </c>
      <c r="AJ87" s="728" t="s">
        <v>2813</v>
      </c>
      <c r="AK87" s="728" t="s">
        <v>2874</v>
      </c>
      <c r="AL87" s="687">
        <v>48</v>
      </c>
      <c r="AM87" s="797">
        <v>46164</v>
      </c>
      <c r="AN87" s="797">
        <v>46165</v>
      </c>
      <c r="AO87" s="797">
        <v>46166</v>
      </c>
      <c r="AP87" s="797"/>
      <c r="AQ87" s="797"/>
      <c r="AR87" s="689"/>
      <c r="AS87" s="676" t="str">
        <f t="shared" si="46"/>
        <v>雙</v>
      </c>
      <c r="AT87" s="676" t="str">
        <f t="shared" si="47"/>
        <v>半</v>
      </c>
      <c r="AU87" s="676" t="str">
        <f t="shared" si="48"/>
        <v>150</v>
      </c>
      <c r="AV87" s="676">
        <f t="shared" si="51"/>
        <v>3.0131861760000005</v>
      </c>
    </row>
    <row r="88" spans="1:48">
      <c r="A88" s="672">
        <f t="shared" si="49"/>
        <v>46176</v>
      </c>
      <c r="B88" s="673" t="s">
        <v>1050</v>
      </c>
      <c r="C88" s="673" t="s">
        <v>1907</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2939</v>
      </c>
      <c r="AI88" s="734" t="s">
        <v>2813</v>
      </c>
      <c r="AJ88" s="734" t="s">
        <v>2813</v>
      </c>
      <c r="AK88" s="728" t="s">
        <v>2874</v>
      </c>
      <c r="AL88" s="687">
        <v>48</v>
      </c>
      <c r="AM88" s="797">
        <v>46164</v>
      </c>
      <c r="AN88" s="797">
        <v>46165</v>
      </c>
      <c r="AO88" s="797">
        <v>46166</v>
      </c>
      <c r="AP88" s="797"/>
      <c r="AQ88" s="797"/>
      <c r="AR88" s="689"/>
      <c r="AS88" s="676" t="str">
        <f t="shared" si="46"/>
        <v>雙</v>
      </c>
      <c r="AT88" s="676" t="str">
        <f t="shared" si="47"/>
        <v>半</v>
      </c>
      <c r="AU88" s="676" t="str">
        <f t="shared" si="48"/>
        <v>150</v>
      </c>
      <c r="AV88" s="676">
        <f t="shared" si="51"/>
        <v>3.3123513600000001</v>
      </c>
    </row>
    <row r="89" spans="1:48">
      <c r="A89" s="672">
        <f t="shared" si="49"/>
        <v>46176</v>
      </c>
      <c r="B89" s="673" t="s">
        <v>1051</v>
      </c>
      <c r="C89" s="673" t="s">
        <v>1908</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1917</v>
      </c>
      <c r="Q89" s="679"/>
      <c r="R89" s="680"/>
      <c r="S89" s="678"/>
      <c r="T89" s="679" t="s">
        <v>1917</v>
      </c>
      <c r="U89" s="679"/>
      <c r="V89" s="680"/>
      <c r="W89" s="678"/>
      <c r="X89" s="679" t="s">
        <v>1917</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2939</v>
      </c>
      <c r="AI89" s="734" t="s">
        <v>2811</v>
      </c>
      <c r="AJ89" s="734" t="s">
        <v>2811</v>
      </c>
      <c r="AK89" s="728" t="s">
        <v>2873</v>
      </c>
      <c r="AL89" s="687">
        <v>52</v>
      </c>
      <c r="AM89" s="797">
        <v>46169</v>
      </c>
      <c r="AN89" s="797">
        <v>46170</v>
      </c>
      <c r="AO89" s="797"/>
      <c r="AP89" s="797"/>
      <c r="AQ89" s="797"/>
      <c r="AR89" s="689"/>
      <c r="AS89" s="676" t="str">
        <f t="shared" si="46"/>
        <v>雙</v>
      </c>
      <c r="AT89" s="676" t="str">
        <f t="shared" si="47"/>
        <v>半</v>
      </c>
      <c r="AU89" s="676" t="str">
        <f t="shared" si="48"/>
        <v>75</v>
      </c>
      <c r="AV89" s="676" t="str">
        <f t="shared" si="51"/>
        <v/>
      </c>
    </row>
    <row r="90" spans="1:48">
      <c r="A90" s="672">
        <f t="shared" si="49"/>
        <v>46176</v>
      </c>
      <c r="B90" s="673" t="s">
        <v>1051</v>
      </c>
      <c r="C90" s="673" t="s">
        <v>1916</v>
      </c>
      <c r="D90" s="674" t="s">
        <v>1914</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2939</v>
      </c>
      <c r="AI90" s="734" t="s">
        <v>2811</v>
      </c>
      <c r="AJ90" s="734" t="s">
        <v>2811</v>
      </c>
      <c r="AK90" s="728" t="s">
        <v>2873</v>
      </c>
      <c r="AL90" s="687">
        <v>53</v>
      </c>
      <c r="AM90" s="797">
        <v>46146</v>
      </c>
      <c r="AN90" s="797">
        <v>46147</v>
      </c>
      <c r="AO90" s="797">
        <v>46148</v>
      </c>
      <c r="AP90" s="797"/>
      <c r="AQ90" s="797"/>
      <c r="AR90" s="689"/>
      <c r="AS90" s="676" t="str">
        <f t="shared" si="46"/>
        <v>雙</v>
      </c>
      <c r="AT90" s="676" t="str">
        <f t="shared" si="47"/>
        <v>半</v>
      </c>
      <c r="AU90" s="676" t="str">
        <f t="shared" si="48"/>
        <v>225</v>
      </c>
      <c r="AV90" s="676">
        <f t="shared" si="51"/>
        <v>3.8662272000000004</v>
      </c>
    </row>
    <row r="91" spans="1:48">
      <c r="A91" s="672">
        <f t="shared" si="49"/>
        <v>46176</v>
      </c>
      <c r="B91" s="673" t="s">
        <v>1547</v>
      </c>
      <c r="C91" s="673" t="s">
        <v>1910</v>
      </c>
      <c r="D91" s="674" t="s">
        <v>578</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1918</v>
      </c>
      <c r="Q91" s="679" t="s">
        <v>116</v>
      </c>
      <c r="R91" s="680"/>
      <c r="S91" s="678"/>
      <c r="T91" s="679" t="s">
        <v>1918</v>
      </c>
      <c r="U91" s="679" t="s">
        <v>116</v>
      </c>
      <c r="V91" s="680"/>
      <c r="W91" s="678"/>
      <c r="X91" s="679" t="s">
        <v>1918</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2939</v>
      </c>
      <c r="AI91" s="734" t="s">
        <v>2811</v>
      </c>
      <c r="AJ91" s="734" t="s">
        <v>2811</v>
      </c>
      <c r="AK91" s="728" t="s">
        <v>2873</v>
      </c>
      <c r="AL91" s="687">
        <v>56</v>
      </c>
      <c r="AM91" s="797">
        <v>46165</v>
      </c>
      <c r="AN91" s="797">
        <v>46167</v>
      </c>
      <c r="AO91" s="797">
        <v>46168</v>
      </c>
      <c r="AP91" s="797"/>
      <c r="AQ91" s="797"/>
      <c r="AR91" s="689"/>
      <c r="AS91" s="676" t="str">
        <f t="shared" si="46"/>
        <v>雙</v>
      </c>
      <c r="AT91" s="676" t="str">
        <f t="shared" si="47"/>
        <v>全</v>
      </c>
      <c r="AU91" s="676" t="str">
        <f t="shared" si="48"/>
        <v>150</v>
      </c>
      <c r="AV91" s="676" t="str">
        <f t="shared" si="51"/>
        <v/>
      </c>
    </row>
    <row r="92" spans="1:48">
      <c r="A92" s="672">
        <f t="shared" si="49"/>
        <v>46176</v>
      </c>
      <c r="B92" s="673" t="s">
        <v>1548</v>
      </c>
      <c r="C92" s="673" t="s">
        <v>2943</v>
      </c>
      <c r="D92" s="674" t="s">
        <v>578</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2939</v>
      </c>
      <c r="AI92" s="734" t="s">
        <v>2813</v>
      </c>
      <c r="AJ92" s="734" t="s">
        <v>2813</v>
      </c>
      <c r="AK92" s="728" t="s">
        <v>2874</v>
      </c>
      <c r="AL92" s="687">
        <v>56</v>
      </c>
      <c r="AM92" s="797">
        <v>46173</v>
      </c>
      <c r="AN92" s="797">
        <v>46174</v>
      </c>
      <c r="AO92" s="797"/>
      <c r="AP92" s="797"/>
      <c r="AQ92" s="797"/>
      <c r="AR92" s="689"/>
      <c r="AS92" s="676" t="str">
        <f t="shared" si="46"/>
        <v>雙</v>
      </c>
      <c r="AT92" s="676" t="str">
        <f t="shared" si="47"/>
        <v>全</v>
      </c>
      <c r="AU92" s="676" t="str">
        <f t="shared" si="48"/>
        <v>150</v>
      </c>
      <c r="AV92" s="676">
        <f t="shared" si="51"/>
        <v>6.8935104000000003</v>
      </c>
    </row>
    <row r="93" spans="1:48">
      <c r="A93" s="672">
        <f t="shared" si="49"/>
        <v>46176</v>
      </c>
      <c r="B93" s="673" t="s">
        <v>1052</v>
      </c>
      <c r="C93" s="673" t="s">
        <v>1913</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1917</v>
      </c>
      <c r="Q93" s="679"/>
      <c r="R93" s="680"/>
      <c r="S93" s="678"/>
      <c r="T93" s="679" t="s">
        <v>1917</v>
      </c>
      <c r="U93" s="679"/>
      <c r="V93" s="680"/>
      <c r="W93" s="678"/>
      <c r="X93" s="679" t="s">
        <v>1917</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2783</v>
      </c>
      <c r="AI93" s="734" t="s">
        <v>3003</v>
      </c>
      <c r="AJ93" s="728" t="s">
        <v>3003</v>
      </c>
      <c r="AK93" s="728" t="s">
        <v>3043</v>
      </c>
      <c r="AL93" s="687">
        <v>50</v>
      </c>
      <c r="AM93" s="797">
        <v>46088</v>
      </c>
      <c r="AN93" s="797"/>
      <c r="AO93" s="797"/>
      <c r="AP93" s="797"/>
      <c r="AQ93" s="797"/>
      <c r="AR93" s="689"/>
      <c r="AS93" s="676" t="str">
        <f t="shared" si="46"/>
        <v>雙</v>
      </c>
      <c r="AT93" s="676" t="str">
        <f t="shared" si="47"/>
        <v>3sec</v>
      </c>
      <c r="AU93" s="676" t="str">
        <f t="shared" si="48"/>
        <v>75</v>
      </c>
      <c r="AV93" s="676" t="str">
        <f t="shared" si="51"/>
        <v/>
      </c>
    </row>
    <row r="94" spans="1:48" ht="17.25" thickBot="1">
      <c r="A94" s="690">
        <f t="shared" si="49"/>
        <v>46176</v>
      </c>
      <c r="B94" s="691" t="s">
        <v>1563</v>
      </c>
      <c r="C94" s="711" t="s">
        <v>1613</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1613</v>
      </c>
      <c r="M94" s="697"/>
      <c r="N94" s="698"/>
      <c r="O94" s="696"/>
      <c r="P94" s="697" t="s">
        <v>445</v>
      </c>
      <c r="Q94" s="697"/>
      <c r="R94" s="698"/>
      <c r="S94" s="696"/>
      <c r="T94" s="697" t="s">
        <v>445</v>
      </c>
      <c r="U94" s="697"/>
      <c r="V94" s="698"/>
      <c r="W94" s="696"/>
      <c r="X94" s="697" t="s">
        <v>445</v>
      </c>
      <c r="Y94" s="699"/>
      <c r="Z94" s="888" t="str">
        <f>IFERROR(VLOOKUP(C94, 條件!$A:$L, 3, 0), "")</f>
        <v/>
      </c>
      <c r="AA94" s="888" t="str">
        <f>IF(OR(L94={"改紡","檢修","了機","清車","FINAL","停機","SAMPLE","TEST","絲開發","待料","跳車"}), L94, IFERROR(IF(C94="", "", (SUM(J94, N94, R94, V94)/3 * AG94) * IF(AND(AF94="S", AS94="雙"), 0.5, 1)), ""))</f>
        <v>絲開發</v>
      </c>
      <c r="AB94" s="889" t="str">
        <f t="shared" si="43"/>
        <v/>
      </c>
      <c r="AC94" s="888" t="str">
        <f>IF(OR(L94={"改紡","檢修","了機","清車","FINAL","停機","SAMPLE","TEST"}), "", IFERROR(IF(C94="", "", AVERAGE(L94:M94, P94:Q94, T94:U94, X94:Y94)/100), ""))</f>
        <v/>
      </c>
      <c r="AD94" s="888" t="str">
        <f t="shared" si="44"/>
        <v/>
      </c>
      <c r="AE94" s="888" t="str">
        <f t="shared" si="45"/>
        <v/>
      </c>
      <c r="AF94" s="890" t="str">
        <f t="shared" si="50"/>
        <v>S</v>
      </c>
      <c r="AG94" s="890">
        <v>5</v>
      </c>
      <c r="AH94" s="729" t="s">
        <v>2783</v>
      </c>
      <c r="AI94" s="907" t="s">
        <v>3003</v>
      </c>
      <c r="AJ94" s="907" t="s">
        <v>3003</v>
      </c>
      <c r="AK94" s="730" t="s">
        <v>3043</v>
      </c>
      <c r="AL94" s="705"/>
      <c r="AM94" s="799"/>
      <c r="AN94" s="799"/>
      <c r="AO94" s="799"/>
      <c r="AP94" s="799"/>
      <c r="AQ94" s="799"/>
      <c r="AR94" s="707"/>
      <c r="AS94" s="694" t="str">
        <f t="shared" si="46"/>
        <v>單</v>
      </c>
      <c r="AT94" s="694" t="str">
        <f t="shared" si="47"/>
        <v>5sec</v>
      </c>
      <c r="AU94" s="694" t="str">
        <f t="shared" si="48"/>
        <v/>
      </c>
      <c r="AV94" s="694" t="str">
        <f t="shared" si="51"/>
        <v/>
      </c>
    </row>
    <row r="95" spans="1:48">
      <c r="A95" s="891">
        <v>46177</v>
      </c>
      <c r="B95" s="892" t="s">
        <v>1030</v>
      </c>
      <c r="C95" s="892" t="s">
        <v>114</v>
      </c>
      <c r="D95" s="893"/>
      <c r="E95" s="894" t="str">
        <f>IF(ISNA(VLOOKUP(C95,條件!$A$1:$G$1021,5,0)),"",(VLOOKUP(C95,條件!$A$1:$G$1021,5,0)))</f>
        <v/>
      </c>
      <c r="F95" s="895" t="str">
        <f>IF(ISNA(VLOOKUP(C95,條件!$A$1:$G$1021,6,0)),"",(VLOOKUP(C95,條件!$A$1:$G$1021,6,0)))</f>
        <v/>
      </c>
      <c r="G95" s="895" t="str">
        <f>IF(ISNA(VLOOKUP(C95,條件!$A$1:$G$1021,7,0)),"",(VLOOKUP(C95,條件!$A$1:$G$1021,7,0)))</f>
        <v/>
      </c>
      <c r="H95" s="895" t="str">
        <f>IF(ISNA(VLOOKUP(C95,條件!$A$1:$K$1021,11,0)),"",(VLOOKUP(C95,條件!$A$1:$K$1021,11,0)))</f>
        <v/>
      </c>
      <c r="I95" s="896" t="str">
        <f>IF(ISNA(VLOOKUP(C95,條件!$A$1:$L$1021,12,0)),"",(VLOOKUP(C95,條件!$A$1:$L$1021,12,0)))</f>
        <v/>
      </c>
      <c r="J95" s="897"/>
      <c r="K95" s="898"/>
      <c r="L95" s="899" t="s">
        <v>114</v>
      </c>
      <c r="M95" s="900"/>
      <c r="N95" s="897"/>
      <c r="O95" s="898"/>
      <c r="P95" s="899" t="s">
        <v>114</v>
      </c>
      <c r="Q95" s="900"/>
      <c r="R95" s="897"/>
      <c r="S95" s="898"/>
      <c r="T95" s="899" t="s">
        <v>114</v>
      </c>
      <c r="U95" s="900"/>
      <c r="V95" s="897"/>
      <c r="W95" s="898"/>
      <c r="X95" s="899" t="s">
        <v>114</v>
      </c>
      <c r="Y95" s="900"/>
      <c r="Z95" s="901" t="str">
        <f>IFERROR(VLOOKUP(C95, 條件!$A:$L, 3, 0), "")</f>
        <v/>
      </c>
      <c r="AA95" s="901" t="str">
        <f>IF(OR(L95={"改紡","檢修","了機","清車","FINAL","停機","SAMPLE","TEST","絲開發","待料","跳車"}), L95, IFERROR(IF(C95="", "", (SUM(J95, N95, R95, V95)/3 * AG95) * IF(AND(AF95="S", AS95="雙"), 0.5, 1)), ""))</f>
        <v>停機</v>
      </c>
      <c r="AB95" s="902" t="str">
        <f t="shared" si="43"/>
        <v/>
      </c>
      <c r="AC95" s="901" t="str">
        <f>IF(OR(L95={"改紡","檢修","了機","清車","FINAL","停機","SAMPLE","TEST"}), "", IFERROR(IF(C95="", "", AVERAGE(L95:M95, P95:Q95, T95:U95, X95:Y95)/100), ""))</f>
        <v/>
      </c>
      <c r="AD95" s="901" t="str">
        <f t="shared" si="44"/>
        <v/>
      </c>
      <c r="AE95" s="901" t="str">
        <f t="shared" si="45"/>
        <v/>
      </c>
      <c r="AF95" s="903" t="str">
        <f t="shared" si="50"/>
        <v>A</v>
      </c>
      <c r="AG95" s="903">
        <v>1</v>
      </c>
      <c r="AH95" s="904" t="s">
        <v>2781</v>
      </c>
      <c r="AI95" s="737" t="s">
        <v>1065</v>
      </c>
      <c r="AJ95" s="905" t="s">
        <v>1065</v>
      </c>
      <c r="AK95" s="905" t="s">
        <v>1065</v>
      </c>
      <c r="AL95" s="741"/>
      <c r="AM95" s="798"/>
      <c r="AN95" s="798"/>
      <c r="AO95" s="798"/>
      <c r="AP95" s="798"/>
      <c r="AQ95" s="798"/>
      <c r="AR95" s="906"/>
      <c r="AS95" s="895" t="str">
        <f>IF(TEXT(RIGHT(F95,2),) = "×2","雙","單")</f>
        <v>單</v>
      </c>
      <c r="AT95" s="895" t="str">
        <f>IF(OR(AF95="J", AF95="T", AF95="M"), IF(AG95=1, "全", "半"),
   IF(AF95="A", IF(AG95=0.5, IF(AS95="雙", "全", ""),
                 IF(AG95=1, IF(AS95="雙", "半", "全"),
                    IF(AG95=2, "半", "")
                   )
                ),
   IF(AF95="S", TEXT(AG95 &amp; "sec", "text"), "")
))</f>
        <v>全</v>
      </c>
      <c r="AU95" s="895" t="str">
        <f>IF(MID(E95,3,1)="/",LEFT(E95,2),LEFT(E95,3))</f>
        <v/>
      </c>
      <c r="AV95" s="895" t="str">
        <f t="shared" si="51"/>
        <v/>
      </c>
    </row>
    <row r="96" spans="1:48">
      <c r="A96" s="672">
        <f>A95</f>
        <v>46177</v>
      </c>
      <c r="B96" s="673" t="s">
        <v>1031</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1065</v>
      </c>
      <c r="AI96" s="728" t="s">
        <v>1065</v>
      </c>
      <c r="AJ96" s="739" t="s">
        <v>1065</v>
      </c>
      <c r="AK96" s="740" t="s">
        <v>1065</v>
      </c>
      <c r="AL96" s="736"/>
      <c r="AM96" s="797"/>
      <c r="AN96" s="797"/>
      <c r="AO96" s="797"/>
      <c r="AP96" s="797"/>
      <c r="AQ96" s="797"/>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1026</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1065</v>
      </c>
      <c r="AI97" s="728" t="s">
        <v>1065</v>
      </c>
      <c r="AJ97" s="739" t="s">
        <v>1065</v>
      </c>
      <c r="AK97" s="743" t="s">
        <v>1065</v>
      </c>
      <c r="AL97" s="736"/>
      <c r="AM97" s="797"/>
      <c r="AN97" s="797"/>
      <c r="AO97" s="797"/>
      <c r="AP97" s="797"/>
      <c r="AQ97" s="797"/>
      <c r="AR97" s="689"/>
      <c r="AS97" s="676" t="str">
        <f t="shared" si="55"/>
        <v>單</v>
      </c>
      <c r="AT97" s="676" t="str">
        <f t="shared" si="56"/>
        <v>全</v>
      </c>
      <c r="AU97" s="676" t="str">
        <f t="shared" si="57"/>
        <v/>
      </c>
      <c r="AV97" s="676" t="str">
        <f t="shared" si="51"/>
        <v/>
      </c>
    </row>
    <row r="98" spans="1:48">
      <c r="A98" s="672">
        <f t="shared" si="58"/>
        <v>46177</v>
      </c>
      <c r="B98" s="673" t="s">
        <v>1032</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2814</v>
      </c>
      <c r="AI98" s="734" t="s">
        <v>1065</v>
      </c>
      <c r="AJ98" s="728" t="s">
        <v>1065</v>
      </c>
      <c r="AK98" s="728" t="s">
        <v>1065</v>
      </c>
      <c r="AL98" s="687"/>
      <c r="AM98" s="797"/>
      <c r="AN98" s="797"/>
      <c r="AO98" s="797"/>
      <c r="AP98" s="797"/>
      <c r="AQ98" s="797"/>
      <c r="AR98" s="689"/>
      <c r="AS98" s="676" t="str">
        <f t="shared" si="55"/>
        <v>單</v>
      </c>
      <c r="AT98" s="676" t="str">
        <f t="shared" si="56"/>
        <v>全</v>
      </c>
      <c r="AU98" s="676" t="str">
        <f t="shared" si="57"/>
        <v/>
      </c>
      <c r="AV98" s="676" t="str">
        <f t="shared" si="51"/>
        <v/>
      </c>
    </row>
    <row r="99" spans="1:48">
      <c r="A99" s="672">
        <f t="shared" si="58"/>
        <v>46177</v>
      </c>
      <c r="B99" s="673" t="s">
        <v>1033</v>
      </c>
      <c r="C99" s="673" t="s">
        <v>1899</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3158</v>
      </c>
      <c r="AI99" s="734" t="s">
        <v>2940</v>
      </c>
      <c r="AJ99" s="734" t="s">
        <v>2940</v>
      </c>
      <c r="AK99" s="728" t="s">
        <v>2871</v>
      </c>
      <c r="AL99" s="687">
        <v>54</v>
      </c>
      <c r="AM99" s="797">
        <v>46051</v>
      </c>
      <c r="AN99" s="797">
        <v>46052</v>
      </c>
      <c r="AO99" s="797">
        <v>46053</v>
      </c>
      <c r="AP99" s="797"/>
      <c r="AQ99" s="797"/>
      <c r="AR99" s="689"/>
      <c r="AS99" s="676" t="str">
        <f t="shared" si="55"/>
        <v>單</v>
      </c>
      <c r="AT99" s="676" t="str">
        <f t="shared" si="56"/>
        <v>全</v>
      </c>
      <c r="AU99" s="676" t="str">
        <f t="shared" si="57"/>
        <v>75</v>
      </c>
      <c r="AV99" s="676">
        <f t="shared" si="51"/>
        <v>1.41499872</v>
      </c>
    </row>
    <row r="100" spans="1:48">
      <c r="A100" s="672">
        <f t="shared" si="58"/>
        <v>46177</v>
      </c>
      <c r="B100" s="673" t="s">
        <v>1034</v>
      </c>
      <c r="C100" s="673" t="s">
        <v>2830</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3225</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3158</v>
      </c>
      <c r="AI100" s="734" t="s">
        <v>2940</v>
      </c>
      <c r="AJ100" s="734" t="s">
        <v>2940</v>
      </c>
      <c r="AK100" s="728" t="s">
        <v>2871</v>
      </c>
      <c r="AL100" s="687">
        <v>53</v>
      </c>
      <c r="AM100" s="797">
        <v>46119</v>
      </c>
      <c r="AN100" s="797">
        <v>46120</v>
      </c>
      <c r="AO100" s="797">
        <v>46121</v>
      </c>
      <c r="AP100" s="797"/>
      <c r="AQ100" s="797"/>
      <c r="AR100" s="689"/>
      <c r="AS100" s="676" t="str">
        <f t="shared" si="55"/>
        <v>雙</v>
      </c>
      <c r="AT100" s="676" t="str">
        <f t="shared" si="56"/>
        <v>全</v>
      </c>
      <c r="AU100" s="676" t="str">
        <f t="shared" si="57"/>
        <v>75</v>
      </c>
      <c r="AV100" s="676">
        <f t="shared" si="51"/>
        <v>1.4651228159999998</v>
      </c>
    </row>
    <row r="101" spans="1:48">
      <c r="A101" s="672">
        <f t="shared" si="58"/>
        <v>46177</v>
      </c>
      <c r="B101" s="673" t="s">
        <v>1035</v>
      </c>
      <c r="C101" s="673" t="s">
        <v>1900</v>
      </c>
      <c r="D101" s="674" t="s">
        <v>571</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3158</v>
      </c>
      <c r="AI101" s="734" t="s">
        <v>2940</v>
      </c>
      <c r="AJ101" s="734" t="s">
        <v>2940</v>
      </c>
      <c r="AK101" s="728" t="s">
        <v>2871</v>
      </c>
      <c r="AL101" s="687">
        <v>57</v>
      </c>
      <c r="AM101" s="797">
        <v>46092</v>
      </c>
      <c r="AN101" s="797">
        <v>46093</v>
      </c>
      <c r="AO101" s="797">
        <v>46094</v>
      </c>
      <c r="AP101" s="797"/>
      <c r="AQ101" s="797"/>
      <c r="AR101" s="689"/>
      <c r="AS101" s="676" t="str">
        <f t="shared" si="55"/>
        <v>單</v>
      </c>
      <c r="AT101" s="676" t="str">
        <f t="shared" si="56"/>
        <v>全</v>
      </c>
      <c r="AU101" s="676" t="str">
        <f t="shared" si="57"/>
        <v>50</v>
      </c>
      <c r="AV101" s="676">
        <f t="shared" si="51"/>
        <v>0.99864576000000005</v>
      </c>
    </row>
    <row r="102" spans="1:48">
      <c r="A102" s="672">
        <f t="shared" si="58"/>
        <v>46177</v>
      </c>
      <c r="B102" s="673" t="s">
        <v>1036</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2814</v>
      </c>
      <c r="AI102" s="728" t="s">
        <v>2814</v>
      </c>
      <c r="AJ102" s="728" t="s">
        <v>2814</v>
      </c>
      <c r="AK102" s="728"/>
      <c r="AL102" s="687"/>
      <c r="AM102" s="797"/>
      <c r="AN102" s="797"/>
      <c r="AO102" s="797"/>
      <c r="AP102" s="797"/>
      <c r="AQ102" s="797"/>
      <c r="AR102" s="689"/>
      <c r="AS102" s="676" t="str">
        <f t="shared" si="55"/>
        <v>單</v>
      </c>
      <c r="AT102" s="676" t="str">
        <f t="shared" si="56"/>
        <v>全</v>
      </c>
      <c r="AU102" s="676" t="str">
        <f t="shared" si="57"/>
        <v/>
      </c>
      <c r="AV102" s="676" t="str">
        <f t="shared" si="51"/>
        <v/>
      </c>
    </row>
    <row r="103" spans="1:48">
      <c r="A103" s="672">
        <f t="shared" si="58"/>
        <v>46177</v>
      </c>
      <c r="B103" s="673" t="s">
        <v>1037</v>
      </c>
      <c r="C103" s="673" t="s">
        <v>1901</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3226</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3158</v>
      </c>
      <c r="AI103" s="734" t="s">
        <v>2940</v>
      </c>
      <c r="AJ103" s="734" t="s">
        <v>2940</v>
      </c>
      <c r="AK103" s="728" t="s">
        <v>2871</v>
      </c>
      <c r="AL103" s="687">
        <v>54</v>
      </c>
      <c r="AM103" s="798">
        <v>46149</v>
      </c>
      <c r="AN103" s="797">
        <v>46150</v>
      </c>
      <c r="AO103" s="797">
        <v>46151</v>
      </c>
      <c r="AP103" s="797">
        <v>46153</v>
      </c>
      <c r="AQ103" s="797">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1038</v>
      </c>
      <c r="C104" s="673" t="s">
        <v>2970</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3158</v>
      </c>
      <c r="AI104" s="734" t="s">
        <v>2940</v>
      </c>
      <c r="AJ104" s="734" t="s">
        <v>2940</v>
      </c>
      <c r="AK104" s="728" t="s">
        <v>2871</v>
      </c>
      <c r="AL104" s="687">
        <v>57</v>
      </c>
      <c r="AM104" s="797">
        <v>46172</v>
      </c>
      <c r="AN104" s="797">
        <v>46173</v>
      </c>
      <c r="AO104" s="797">
        <v>46174</v>
      </c>
      <c r="AP104" s="797"/>
      <c r="AQ104" s="797"/>
      <c r="AR104" s="689"/>
      <c r="AS104" s="676" t="str">
        <f t="shared" si="55"/>
        <v>單</v>
      </c>
      <c r="AT104" s="676" t="str">
        <f t="shared" si="56"/>
        <v>全</v>
      </c>
      <c r="AU104" s="676" t="str">
        <f t="shared" si="57"/>
        <v>50</v>
      </c>
      <c r="AV104" s="676">
        <f t="shared" si="51"/>
        <v>0.93409991999999997</v>
      </c>
    </row>
    <row r="105" spans="1:48">
      <c r="A105" s="672">
        <f t="shared" si="58"/>
        <v>46177</v>
      </c>
      <c r="B105" s="673" t="s">
        <v>1039</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2814</v>
      </c>
      <c r="AI105" s="728" t="s">
        <v>2814</v>
      </c>
      <c r="AJ105" s="728" t="s">
        <v>2814</v>
      </c>
      <c r="AK105" s="728" t="s">
        <v>2814</v>
      </c>
      <c r="AL105" s="687"/>
      <c r="AM105" s="797"/>
      <c r="AN105" s="797"/>
      <c r="AO105" s="797"/>
      <c r="AP105" s="797"/>
      <c r="AQ105" s="797"/>
      <c r="AR105" s="689"/>
      <c r="AS105" s="676" t="str">
        <f t="shared" si="55"/>
        <v>單</v>
      </c>
      <c r="AT105" s="676" t="str">
        <f t="shared" si="56"/>
        <v>全</v>
      </c>
      <c r="AU105" s="676" t="str">
        <f t="shared" si="57"/>
        <v/>
      </c>
      <c r="AV105" s="676" t="str">
        <f t="shared" si="51"/>
        <v/>
      </c>
    </row>
    <row r="106" spans="1:48">
      <c r="A106" s="672">
        <f t="shared" si="58"/>
        <v>46177</v>
      </c>
      <c r="B106" s="673" t="s">
        <v>1040</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2814</v>
      </c>
      <c r="AI106" s="728" t="s">
        <v>2814</v>
      </c>
      <c r="AJ106" s="728" t="s">
        <v>2814</v>
      </c>
      <c r="AK106" s="728" t="s">
        <v>2814</v>
      </c>
      <c r="AL106" s="687"/>
      <c r="AM106" s="797"/>
      <c r="AN106" s="797"/>
      <c r="AO106" s="797"/>
      <c r="AP106" s="797"/>
      <c r="AQ106" s="797"/>
      <c r="AR106" s="689"/>
      <c r="AS106" s="676" t="str">
        <f t="shared" si="55"/>
        <v>單</v>
      </c>
      <c r="AT106" s="676" t="str">
        <f t="shared" si="56"/>
        <v>全</v>
      </c>
      <c r="AU106" s="676" t="str">
        <f t="shared" si="57"/>
        <v/>
      </c>
      <c r="AV106" s="676" t="str">
        <f t="shared" si="51"/>
        <v/>
      </c>
    </row>
    <row r="107" spans="1:48">
      <c r="A107" s="672">
        <f t="shared" si="58"/>
        <v>46177</v>
      </c>
      <c r="B107" s="673" t="s">
        <v>1041</v>
      </c>
      <c r="C107" s="673" t="s">
        <v>2968</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3.0638297872340425</v>
      </c>
      <c r="AA107" s="682">
        <f>IF(OR(L107={"改紡","檢修","了機","清車","FINAL","停機","SAMPLE","TEST","絲開發","待料","跳車"}), L107, IFERROR(IF(C107="", "", (SUM(J107, N107, R107, V107)/3 * AG107) * IF(AND(AF107="S", AS107="雙"), 0.5, 1)), ""))</f>
        <v>28.333333333333332</v>
      </c>
      <c r="AB107" s="716">
        <f t="shared" si="52"/>
        <v>0.98430822649572647</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2783</v>
      </c>
      <c r="AI107" s="728" t="s">
        <v>3208</v>
      </c>
      <c r="AJ107" s="728" t="s">
        <v>3208</v>
      </c>
      <c r="AK107" s="728" t="s">
        <v>2872</v>
      </c>
      <c r="AL107" s="687">
        <v>48</v>
      </c>
      <c r="AM107" s="798">
        <v>46171</v>
      </c>
      <c r="AN107" s="797">
        <v>46172</v>
      </c>
      <c r="AO107" s="797"/>
      <c r="AP107" s="797"/>
      <c r="AQ107" s="797"/>
      <c r="AR107" s="689"/>
      <c r="AS107" s="676" t="str">
        <f t="shared" si="55"/>
        <v>單</v>
      </c>
      <c r="AT107" s="676" t="str">
        <f t="shared" si="56"/>
        <v>全</v>
      </c>
      <c r="AU107" s="676" t="str">
        <f t="shared" si="57"/>
        <v>150</v>
      </c>
      <c r="AV107" s="676">
        <f t="shared" si="51"/>
        <v>3.0720081599999998</v>
      </c>
    </row>
    <row r="108" spans="1:48">
      <c r="A108" s="672">
        <f t="shared" si="58"/>
        <v>46177</v>
      </c>
      <c r="B108" s="673" t="s">
        <v>1042</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884</v>
      </c>
      <c r="AI108" s="728" t="s">
        <v>2814</v>
      </c>
      <c r="AJ108" s="728" t="s">
        <v>2814</v>
      </c>
      <c r="AK108" s="728" t="s">
        <v>2814</v>
      </c>
      <c r="AL108" s="687"/>
      <c r="AM108" s="797"/>
      <c r="AN108" s="797"/>
      <c r="AO108" s="797"/>
      <c r="AP108" s="797"/>
      <c r="AQ108" s="797"/>
      <c r="AR108" s="689"/>
      <c r="AS108" s="676" t="str">
        <f t="shared" si="55"/>
        <v>單</v>
      </c>
      <c r="AT108" s="676" t="str">
        <f t="shared" si="56"/>
        <v>全</v>
      </c>
      <c r="AU108" s="676" t="str">
        <f t="shared" si="57"/>
        <v/>
      </c>
      <c r="AV108" s="676" t="str">
        <f t="shared" si="51"/>
        <v/>
      </c>
    </row>
    <row r="109" spans="1:48">
      <c r="A109" s="672">
        <f t="shared" si="58"/>
        <v>46177</v>
      </c>
      <c r="B109" s="673" t="s">
        <v>1043</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884</v>
      </c>
      <c r="AI109" s="728" t="s">
        <v>2814</v>
      </c>
      <c r="AJ109" s="728" t="s">
        <v>2814</v>
      </c>
      <c r="AK109" s="728" t="s">
        <v>2814</v>
      </c>
      <c r="AL109" s="687"/>
      <c r="AM109" s="797"/>
      <c r="AN109" s="797"/>
      <c r="AO109" s="797"/>
      <c r="AP109" s="797"/>
      <c r="AQ109" s="797"/>
      <c r="AR109" s="689"/>
      <c r="AS109" s="676" t="str">
        <f t="shared" si="55"/>
        <v>單</v>
      </c>
      <c r="AT109" s="676" t="str">
        <f t="shared" si="56"/>
        <v>全</v>
      </c>
      <c r="AU109" s="676" t="str">
        <f t="shared" si="57"/>
        <v/>
      </c>
      <c r="AV109" s="676" t="str">
        <f t="shared" si="51"/>
        <v/>
      </c>
    </row>
    <row r="110" spans="1:48">
      <c r="A110" s="672">
        <f t="shared" si="58"/>
        <v>46177</v>
      </c>
      <c r="B110" s="673" t="s">
        <v>1044</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884</v>
      </c>
      <c r="AI110" s="728" t="s">
        <v>2814</v>
      </c>
      <c r="AJ110" s="728" t="s">
        <v>2814</v>
      </c>
      <c r="AK110" s="728" t="s">
        <v>2814</v>
      </c>
      <c r="AL110" s="687"/>
      <c r="AM110" s="797"/>
      <c r="AN110" s="797"/>
      <c r="AO110" s="797"/>
      <c r="AP110" s="797"/>
      <c r="AQ110" s="797"/>
      <c r="AR110" s="689"/>
      <c r="AS110" s="676" t="str">
        <f t="shared" si="55"/>
        <v>單</v>
      </c>
      <c r="AT110" s="676" t="str">
        <f t="shared" si="56"/>
        <v>全</v>
      </c>
      <c r="AU110" s="676" t="str">
        <f t="shared" si="57"/>
        <v/>
      </c>
      <c r="AV110" s="676" t="str">
        <f t="shared" si="51"/>
        <v/>
      </c>
    </row>
    <row r="111" spans="1:48">
      <c r="A111" s="672">
        <f t="shared" si="58"/>
        <v>46177</v>
      </c>
      <c r="B111" s="673" t="s">
        <v>1045</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884</v>
      </c>
      <c r="AI111" s="728" t="s">
        <v>2814</v>
      </c>
      <c r="AJ111" s="728" t="s">
        <v>2814</v>
      </c>
      <c r="AK111" s="728" t="s">
        <v>2814</v>
      </c>
      <c r="AL111" s="687"/>
      <c r="AM111" s="797"/>
      <c r="AN111" s="797"/>
      <c r="AO111" s="797"/>
      <c r="AP111" s="797"/>
      <c r="AQ111" s="797"/>
      <c r="AR111" s="689"/>
      <c r="AS111" s="676" t="str">
        <f t="shared" si="55"/>
        <v>單</v>
      </c>
      <c r="AT111" s="676" t="str">
        <f t="shared" si="56"/>
        <v>全</v>
      </c>
      <c r="AU111" s="676" t="str">
        <f t="shared" si="57"/>
        <v/>
      </c>
      <c r="AV111" s="676" t="str">
        <f t="shared" si="51"/>
        <v/>
      </c>
    </row>
    <row r="112" spans="1:48">
      <c r="A112" s="672">
        <f t="shared" si="58"/>
        <v>46177</v>
      </c>
      <c r="B112" s="673" t="s">
        <v>1027</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884</v>
      </c>
      <c r="AI112" s="728" t="s">
        <v>2814</v>
      </c>
      <c r="AJ112" s="728" t="s">
        <v>2814</v>
      </c>
      <c r="AK112" s="728" t="s">
        <v>2814</v>
      </c>
      <c r="AL112" s="742"/>
      <c r="AM112" s="797"/>
      <c r="AN112" s="797"/>
      <c r="AO112" s="797"/>
      <c r="AP112" s="797"/>
      <c r="AQ112" s="797"/>
      <c r="AR112" s="689"/>
      <c r="AS112" s="676" t="str">
        <f t="shared" si="55"/>
        <v>單</v>
      </c>
      <c r="AT112" s="676" t="str">
        <f t="shared" si="56"/>
        <v>全</v>
      </c>
      <c r="AU112" s="676" t="str">
        <f t="shared" si="57"/>
        <v/>
      </c>
      <c r="AV112" s="676" t="str">
        <f t="shared" si="51"/>
        <v/>
      </c>
    </row>
    <row r="113" spans="1:48">
      <c r="A113" s="672">
        <f t="shared" si="58"/>
        <v>46177</v>
      </c>
      <c r="B113" s="673" t="s">
        <v>1046</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884</v>
      </c>
      <c r="AI113" s="728" t="s">
        <v>2814</v>
      </c>
      <c r="AJ113" s="728" t="s">
        <v>2814</v>
      </c>
      <c r="AK113" s="728" t="s">
        <v>2814</v>
      </c>
      <c r="AL113" s="741"/>
      <c r="AM113" s="797"/>
      <c r="AN113" s="797"/>
      <c r="AO113" s="797"/>
      <c r="AP113" s="797"/>
      <c r="AQ113" s="797"/>
      <c r="AR113" s="689"/>
      <c r="AS113" s="676" t="str">
        <f t="shared" si="55"/>
        <v>單</v>
      </c>
      <c r="AT113" s="676" t="str">
        <f t="shared" si="56"/>
        <v>全</v>
      </c>
      <c r="AU113" s="676" t="str">
        <f t="shared" si="57"/>
        <v/>
      </c>
      <c r="AV113" s="676" t="str">
        <f t="shared" si="51"/>
        <v/>
      </c>
    </row>
    <row r="114" spans="1:48">
      <c r="A114" s="672">
        <f t="shared" si="58"/>
        <v>46177</v>
      </c>
      <c r="B114" s="673" t="s">
        <v>1028</v>
      </c>
      <c r="C114" s="673" t="s">
        <v>3117</v>
      </c>
      <c r="D114" s="674" t="s">
        <v>578</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2782</v>
      </c>
      <c r="AI114" s="728" t="s">
        <v>2810</v>
      </c>
      <c r="AJ114" s="728" t="s">
        <v>2810</v>
      </c>
      <c r="AK114" s="728" t="s">
        <v>2872</v>
      </c>
      <c r="AL114" s="687">
        <v>55</v>
      </c>
      <c r="AM114" s="797">
        <v>46175</v>
      </c>
      <c r="AN114" s="797">
        <v>46176</v>
      </c>
      <c r="AO114" s="797"/>
      <c r="AP114" s="797"/>
      <c r="AQ114" s="797"/>
      <c r="AR114" s="689"/>
      <c r="AS114" s="676" t="str">
        <f t="shared" si="55"/>
        <v>雙</v>
      </c>
      <c r="AT114" s="676" t="str">
        <f t="shared" si="56"/>
        <v>全</v>
      </c>
      <c r="AU114" s="676" t="str">
        <f t="shared" si="57"/>
        <v>150</v>
      </c>
      <c r="AV114" s="676">
        <f t="shared" si="51"/>
        <v>3.9377664000000001</v>
      </c>
    </row>
    <row r="115" spans="1:48">
      <c r="A115" s="672">
        <f t="shared" si="58"/>
        <v>46177</v>
      </c>
      <c r="B115" s="673" t="s">
        <v>1047</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884</v>
      </c>
      <c r="AI115" s="728" t="s">
        <v>2814</v>
      </c>
      <c r="AJ115" s="728" t="s">
        <v>2814</v>
      </c>
      <c r="AK115" s="728" t="s">
        <v>2814</v>
      </c>
      <c r="AL115" s="687"/>
      <c r="AM115" s="797"/>
      <c r="AN115" s="797"/>
      <c r="AO115" s="797"/>
      <c r="AP115" s="797"/>
      <c r="AQ115" s="797"/>
      <c r="AR115" s="689"/>
      <c r="AS115" s="676" t="str">
        <f t="shared" si="55"/>
        <v>單</v>
      </c>
      <c r="AT115" s="676" t="str">
        <f t="shared" si="56"/>
        <v>全</v>
      </c>
      <c r="AU115" s="676" t="str">
        <f t="shared" si="57"/>
        <v/>
      </c>
      <c r="AV115" s="676" t="str">
        <f t="shared" si="51"/>
        <v/>
      </c>
    </row>
    <row r="116" spans="1:48">
      <c r="A116" s="672">
        <f t="shared" si="58"/>
        <v>46177</v>
      </c>
      <c r="B116" s="673" t="s">
        <v>1048</v>
      </c>
      <c r="C116" s="673" t="s">
        <v>2971</v>
      </c>
      <c r="D116" s="674" t="s">
        <v>1914</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2939</v>
      </c>
      <c r="AI116" s="734" t="s">
        <v>2813</v>
      </c>
      <c r="AJ116" s="734" t="s">
        <v>2813</v>
      </c>
      <c r="AK116" s="728" t="s">
        <v>2874</v>
      </c>
      <c r="AL116" s="687">
        <v>56</v>
      </c>
      <c r="AM116" s="797">
        <v>46172</v>
      </c>
      <c r="AN116" s="797">
        <v>46173</v>
      </c>
      <c r="AO116" s="797"/>
      <c r="AP116" s="797"/>
      <c r="AQ116" s="797"/>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1049</v>
      </c>
      <c r="C117" s="673" t="s">
        <v>2973</v>
      </c>
      <c r="D117" s="674" t="s">
        <v>1914</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2939</v>
      </c>
      <c r="AI117" s="734" t="s">
        <v>2813</v>
      </c>
      <c r="AJ117" s="734" t="s">
        <v>2813</v>
      </c>
      <c r="AK117" s="728" t="s">
        <v>2874</v>
      </c>
      <c r="AL117" s="687">
        <v>55</v>
      </c>
      <c r="AM117" s="797">
        <v>46175</v>
      </c>
      <c r="AN117" s="797">
        <v>46176</v>
      </c>
      <c r="AO117" s="797"/>
      <c r="AP117" s="797"/>
      <c r="AQ117" s="797"/>
      <c r="AR117" s="689"/>
      <c r="AS117" s="676" t="str">
        <f t="shared" si="55"/>
        <v>雙</v>
      </c>
      <c r="AT117" s="676" t="str">
        <f t="shared" si="56"/>
        <v>全</v>
      </c>
      <c r="AU117" s="676" t="str">
        <f t="shared" si="57"/>
        <v>150</v>
      </c>
      <c r="AV117" s="676">
        <f t="shared" si="60"/>
        <v>5.9476032000000005</v>
      </c>
    </row>
    <row r="118" spans="1:48">
      <c r="A118" s="672">
        <f t="shared" si="58"/>
        <v>46177</v>
      </c>
      <c r="B118" s="673" t="s">
        <v>1050</v>
      </c>
      <c r="C118" s="673" t="s">
        <v>1906</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2939</v>
      </c>
      <c r="AI118" s="728" t="s">
        <v>2813</v>
      </c>
      <c r="AJ118" s="728" t="s">
        <v>2813</v>
      </c>
      <c r="AK118" s="728" t="s">
        <v>2874</v>
      </c>
      <c r="AL118" s="687">
        <v>48</v>
      </c>
      <c r="AM118" s="797">
        <v>46165</v>
      </c>
      <c r="AN118" s="797">
        <v>46166</v>
      </c>
      <c r="AO118" s="797"/>
      <c r="AP118" s="797"/>
      <c r="AQ118" s="797"/>
      <c r="AR118" s="689"/>
      <c r="AS118" s="676" t="str">
        <f t="shared" si="55"/>
        <v>雙</v>
      </c>
      <c r="AT118" s="676" t="str">
        <f t="shared" si="56"/>
        <v>半</v>
      </c>
      <c r="AU118" s="676" t="str">
        <f t="shared" si="57"/>
        <v>150</v>
      </c>
      <c r="AV118" s="676">
        <f t="shared" si="60"/>
        <v>2.77630848</v>
      </c>
    </row>
    <row r="119" spans="1:48">
      <c r="A119" s="672">
        <f t="shared" si="58"/>
        <v>46177</v>
      </c>
      <c r="B119" s="673" t="s">
        <v>1050</v>
      </c>
      <c r="C119" s="673" t="s">
        <v>1907</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2939</v>
      </c>
      <c r="AI119" s="734" t="s">
        <v>2813</v>
      </c>
      <c r="AJ119" s="734" t="s">
        <v>2813</v>
      </c>
      <c r="AK119" s="728" t="s">
        <v>2874</v>
      </c>
      <c r="AL119" s="687">
        <v>48</v>
      </c>
      <c r="AM119" s="797">
        <v>46161</v>
      </c>
      <c r="AN119" s="797">
        <v>46165</v>
      </c>
      <c r="AO119" s="797">
        <v>46166</v>
      </c>
      <c r="AP119" s="797"/>
      <c r="AQ119" s="797"/>
      <c r="AR119" s="689"/>
      <c r="AS119" s="676" t="str">
        <f t="shared" si="55"/>
        <v>雙</v>
      </c>
      <c r="AT119" s="676" t="str">
        <f t="shared" si="56"/>
        <v>半</v>
      </c>
      <c r="AU119" s="676" t="str">
        <f t="shared" si="57"/>
        <v>150</v>
      </c>
      <c r="AV119" s="676">
        <f t="shared" si="60"/>
        <v>2.7126316799999994</v>
      </c>
    </row>
    <row r="120" spans="1:48">
      <c r="A120" s="672">
        <f t="shared" si="58"/>
        <v>46177</v>
      </c>
      <c r="B120" s="673" t="s">
        <v>1051</v>
      </c>
      <c r="C120" s="673" t="s">
        <v>3157</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1919</v>
      </c>
      <c r="M120" s="681"/>
      <c r="N120" s="680"/>
      <c r="O120" s="678"/>
      <c r="P120" s="679" t="s">
        <v>1919</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2784</v>
      </c>
      <c r="AI120" s="734" t="s">
        <v>2820</v>
      </c>
      <c r="AJ120" s="734" t="s">
        <v>2820</v>
      </c>
      <c r="AK120" s="728" t="s">
        <v>2873</v>
      </c>
      <c r="AL120" s="687"/>
      <c r="AM120" s="797"/>
      <c r="AN120" s="797"/>
      <c r="AO120" s="797"/>
      <c r="AP120" s="797"/>
      <c r="AQ120" s="797"/>
      <c r="AR120" s="689"/>
      <c r="AS120" s="676" t="str">
        <f t="shared" si="55"/>
        <v>單</v>
      </c>
      <c r="AT120" s="676" t="str">
        <f t="shared" si="56"/>
        <v>半</v>
      </c>
      <c r="AU120" s="676" t="str">
        <f t="shared" si="57"/>
        <v/>
      </c>
      <c r="AV120" s="676" t="str">
        <f t="shared" si="60"/>
        <v/>
      </c>
    </row>
    <row r="121" spans="1:48">
      <c r="A121" s="672">
        <f t="shared" si="58"/>
        <v>46177</v>
      </c>
      <c r="B121" s="673" t="s">
        <v>1051</v>
      </c>
      <c r="C121" s="673" t="s">
        <v>1916</v>
      </c>
      <c r="D121" s="674" t="s">
        <v>1914</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2784</v>
      </c>
      <c r="AI121" s="734" t="s">
        <v>2820</v>
      </c>
      <c r="AJ121" s="734" t="s">
        <v>2820</v>
      </c>
      <c r="AK121" s="728" t="s">
        <v>2873</v>
      </c>
      <c r="AL121" s="687">
        <v>53</v>
      </c>
      <c r="AM121" s="797">
        <v>46149</v>
      </c>
      <c r="AN121" s="797">
        <v>46150</v>
      </c>
      <c r="AO121" s="797">
        <v>46151</v>
      </c>
      <c r="AP121" s="797">
        <v>46152</v>
      </c>
      <c r="AQ121" s="797"/>
      <c r="AR121" s="689"/>
      <c r="AS121" s="676" t="str">
        <f t="shared" si="55"/>
        <v>雙</v>
      </c>
      <c r="AT121" s="676" t="str">
        <f t="shared" si="56"/>
        <v>半</v>
      </c>
      <c r="AU121" s="676" t="str">
        <f t="shared" si="57"/>
        <v>225</v>
      </c>
      <c r="AV121" s="676">
        <f t="shared" si="60"/>
        <v>3.9332303999999989</v>
      </c>
    </row>
    <row r="122" spans="1:48">
      <c r="A122" s="672">
        <f t="shared" si="58"/>
        <v>46177</v>
      </c>
      <c r="B122" s="673" t="s">
        <v>1547</v>
      </c>
      <c r="C122" s="673" t="s">
        <v>1910</v>
      </c>
      <c r="D122" s="674" t="s">
        <v>578</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1918</v>
      </c>
      <c r="M122" s="681"/>
      <c r="N122" s="680"/>
      <c r="O122" s="678"/>
      <c r="P122" s="679" t="s">
        <v>1918</v>
      </c>
      <c r="Q122" s="681"/>
      <c r="R122" s="680"/>
      <c r="S122" s="678"/>
      <c r="T122" s="679" t="s">
        <v>1918</v>
      </c>
      <c r="U122" s="681"/>
      <c r="V122" s="680"/>
      <c r="W122" s="678"/>
      <c r="X122" s="679" t="s">
        <v>1918</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2784</v>
      </c>
      <c r="AI122" s="734" t="s">
        <v>2820</v>
      </c>
      <c r="AJ122" s="734" t="s">
        <v>2820</v>
      </c>
      <c r="AK122" s="728" t="s">
        <v>2873</v>
      </c>
      <c r="AL122" s="687">
        <v>56</v>
      </c>
      <c r="AM122" s="797">
        <v>46167</v>
      </c>
      <c r="AN122" s="797">
        <v>46168</v>
      </c>
      <c r="AO122" s="797"/>
      <c r="AP122" s="797"/>
      <c r="AQ122" s="797"/>
      <c r="AR122" s="689"/>
      <c r="AS122" s="676" t="str">
        <f t="shared" si="55"/>
        <v>雙</v>
      </c>
      <c r="AT122" s="676" t="str">
        <f t="shared" si="56"/>
        <v>全</v>
      </c>
      <c r="AU122" s="676" t="str">
        <f t="shared" si="57"/>
        <v>150</v>
      </c>
      <c r="AV122" s="676" t="str">
        <f t="shared" si="60"/>
        <v/>
      </c>
    </row>
    <row r="123" spans="1:48">
      <c r="A123" s="672">
        <f t="shared" si="58"/>
        <v>46177</v>
      </c>
      <c r="B123" s="673" t="s">
        <v>1548</v>
      </c>
      <c r="C123" s="673" t="s">
        <v>2943</v>
      </c>
      <c r="D123" s="674" t="s">
        <v>578</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2784</v>
      </c>
      <c r="AI123" s="734" t="s">
        <v>2820</v>
      </c>
      <c r="AJ123" s="734" t="s">
        <v>2820</v>
      </c>
      <c r="AK123" s="728" t="s">
        <v>2873</v>
      </c>
      <c r="AL123" s="687">
        <v>56</v>
      </c>
      <c r="AM123" s="797">
        <v>46172</v>
      </c>
      <c r="AN123" s="797">
        <v>46173</v>
      </c>
      <c r="AO123" s="797">
        <v>46174</v>
      </c>
      <c r="AP123" s="797">
        <v>46175</v>
      </c>
      <c r="AQ123" s="797"/>
      <c r="AR123" s="689"/>
      <c r="AS123" s="676" t="str">
        <f t="shared" si="55"/>
        <v>雙</v>
      </c>
      <c r="AT123" s="676" t="str">
        <f t="shared" si="56"/>
        <v>全</v>
      </c>
      <c r="AU123" s="676" t="str">
        <f t="shared" si="57"/>
        <v>150</v>
      </c>
      <c r="AV123" s="676">
        <f t="shared" si="60"/>
        <v>6.5451456000000006</v>
      </c>
    </row>
    <row r="124" spans="1:48">
      <c r="A124" s="672">
        <f t="shared" si="58"/>
        <v>46177</v>
      </c>
      <c r="B124" s="673" t="s">
        <v>1052</v>
      </c>
      <c r="C124" s="673" t="s">
        <v>1913</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1917</v>
      </c>
      <c r="M124" s="681"/>
      <c r="N124" s="680"/>
      <c r="O124" s="678"/>
      <c r="P124" s="679" t="s">
        <v>1917</v>
      </c>
      <c r="Q124" s="681"/>
      <c r="R124" s="680"/>
      <c r="S124" s="678"/>
      <c r="T124" s="679" t="s">
        <v>1917</v>
      </c>
      <c r="U124" s="681"/>
      <c r="V124" s="680"/>
      <c r="W124" s="678"/>
      <c r="X124" s="679" t="s">
        <v>1917</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2783</v>
      </c>
      <c r="AI124" s="734" t="s">
        <v>3208</v>
      </c>
      <c r="AJ124" s="734" t="s">
        <v>3208</v>
      </c>
      <c r="AK124" s="728" t="s">
        <v>2872</v>
      </c>
      <c r="AL124" s="687"/>
      <c r="AM124" s="797"/>
      <c r="AN124" s="797"/>
      <c r="AO124" s="797"/>
      <c r="AP124" s="797"/>
      <c r="AQ124" s="797"/>
      <c r="AR124" s="689"/>
      <c r="AS124" s="676" t="str">
        <f t="shared" si="55"/>
        <v>雙</v>
      </c>
      <c r="AT124" s="676" t="str">
        <f t="shared" si="56"/>
        <v>3sec</v>
      </c>
      <c r="AU124" s="676" t="str">
        <f t="shared" si="57"/>
        <v>75</v>
      </c>
      <c r="AV124" s="676" t="str">
        <f t="shared" si="60"/>
        <v/>
      </c>
    </row>
    <row r="125" spans="1:48" ht="17.25" thickBot="1">
      <c r="A125" s="690">
        <f t="shared" si="58"/>
        <v>46177</v>
      </c>
      <c r="B125" s="691" t="s">
        <v>1563</v>
      </c>
      <c r="C125" s="711" t="s">
        <v>1613</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445</v>
      </c>
      <c r="M125" s="699"/>
      <c r="N125" s="698"/>
      <c r="O125" s="696"/>
      <c r="P125" s="697" t="s">
        <v>445</v>
      </c>
      <c r="Q125" s="699"/>
      <c r="R125" s="698"/>
      <c r="S125" s="696"/>
      <c r="T125" s="697" t="s">
        <v>445</v>
      </c>
      <c r="U125" s="699"/>
      <c r="V125" s="698"/>
      <c r="W125" s="696"/>
      <c r="X125" s="697" t="s">
        <v>445</v>
      </c>
      <c r="Y125" s="699"/>
      <c r="Z125" s="888" t="str">
        <f>IFERROR(VLOOKUP(C125, 條件!$A:$L, 3, 0), "")</f>
        <v/>
      </c>
      <c r="AA125" s="888" t="str">
        <f>IF(OR(L125={"改紡","檢修","了機","清車","FINAL","停機","SAMPLE","TEST","絲開發","待料","跳車"}), L125, IFERROR(IF(C125="", "", (SUM(J125, N125, R125, V125)/3 * AG125) * IF(AND(AF125="S", AS125="雙"), 0.5, 1)), ""))</f>
        <v>絲開發</v>
      </c>
      <c r="AB125" s="889" t="str">
        <f t="shared" si="52"/>
        <v/>
      </c>
      <c r="AC125" s="888" t="str">
        <f>IF(OR(L125={"改紡","檢修","了機","清車","FINAL","停機","SAMPLE","TEST"}), "", IFERROR(IF(C125="", "", AVERAGE(L125:M125, P125:Q125, T125:U125, X125:Y125)/100), ""))</f>
        <v/>
      </c>
      <c r="AD125" s="888" t="str">
        <f t="shared" si="53"/>
        <v/>
      </c>
      <c r="AE125" s="888" t="str">
        <f t="shared" si="54"/>
        <v/>
      </c>
      <c r="AF125" s="890" t="str">
        <f t="shared" si="59"/>
        <v>S</v>
      </c>
      <c r="AG125" s="890">
        <v>5</v>
      </c>
      <c r="AH125" s="729" t="s">
        <v>2783</v>
      </c>
      <c r="AI125" s="907" t="s">
        <v>3208</v>
      </c>
      <c r="AJ125" s="907" t="s">
        <v>3208</v>
      </c>
      <c r="AK125" s="730" t="s">
        <v>2872</v>
      </c>
      <c r="AL125" s="705"/>
      <c r="AM125" s="799"/>
      <c r="AN125" s="799"/>
      <c r="AO125" s="799"/>
      <c r="AP125" s="799"/>
      <c r="AQ125" s="799"/>
      <c r="AR125" s="707"/>
      <c r="AS125" s="694" t="str">
        <f t="shared" si="55"/>
        <v>單</v>
      </c>
      <c r="AT125" s="694" t="str">
        <f t="shared" si="56"/>
        <v>5sec</v>
      </c>
      <c r="AU125" s="694" t="str">
        <f t="shared" si="57"/>
        <v/>
      </c>
      <c r="AV125" s="694" t="str">
        <f t="shared" si="60"/>
        <v/>
      </c>
    </row>
    <row r="126" spans="1:48">
      <c r="A126" s="891">
        <v>46178</v>
      </c>
      <c r="B126" s="892" t="s">
        <v>1030</v>
      </c>
      <c r="C126" s="892" t="s">
        <v>114</v>
      </c>
      <c r="D126" s="893"/>
      <c r="E126" s="894" t="str">
        <f>IF(ISNA(VLOOKUP(C126,條件!$A$1:$G$1021,5,0)),"",(VLOOKUP(C126,條件!$A$1:$G$1021,5,0)))</f>
        <v/>
      </c>
      <c r="F126" s="895" t="str">
        <f>IF(ISNA(VLOOKUP(C126,條件!$A$1:$G$1021,6,0)),"",(VLOOKUP(C126,條件!$A$1:$G$1021,6,0)))</f>
        <v/>
      </c>
      <c r="G126" s="895" t="str">
        <f>IF(ISNA(VLOOKUP(C126,條件!$A$1:$G$1021,7,0)),"",(VLOOKUP(C126,條件!$A$1:$G$1021,7,0)))</f>
        <v/>
      </c>
      <c r="H126" s="895" t="str">
        <f>IF(ISNA(VLOOKUP(C126,條件!$A$1:$K$1021,11,0)),"",(VLOOKUP(C126,條件!$A$1:$K$1021,11,0)))</f>
        <v/>
      </c>
      <c r="I126" s="896" t="str">
        <f>IF(ISNA(VLOOKUP(C126,條件!$A$1:$L$1021,12,0)),"",(VLOOKUP(C126,條件!$A$1:$L$1021,12,0)))</f>
        <v/>
      </c>
      <c r="J126" s="897"/>
      <c r="K126" s="898"/>
      <c r="L126" s="899" t="s">
        <v>114</v>
      </c>
      <c r="M126" s="900"/>
      <c r="N126" s="897"/>
      <c r="O126" s="898"/>
      <c r="P126" s="899" t="s">
        <v>114</v>
      </c>
      <c r="Q126" s="900"/>
      <c r="R126" s="897"/>
      <c r="S126" s="898"/>
      <c r="T126" s="899" t="s">
        <v>114</v>
      </c>
      <c r="U126" s="900"/>
      <c r="V126" s="897"/>
      <c r="W126" s="898"/>
      <c r="X126" s="899" t="s">
        <v>114</v>
      </c>
      <c r="Y126" s="900"/>
      <c r="Z126" s="901" t="str">
        <f>IFERROR(VLOOKUP(C126, 條件!$A:$L, 3, 0), "")</f>
        <v/>
      </c>
      <c r="AA126" s="901" t="str">
        <f>IF(OR(L126={"改紡","檢修","了機","清車","FINAL","停機","SAMPLE","TEST","絲開發","待料","跳車"}), L126, IFERROR(IF(C126="", "", (SUM(J126, N126, R126, V126)/3 * AG126) * IF(AND(AF126="S", AS126="雙"), 0.5, 1)), ""))</f>
        <v>停機</v>
      </c>
      <c r="AB126" s="902" t="str">
        <f t="shared" si="52"/>
        <v/>
      </c>
      <c r="AC126" s="901" t="str">
        <f>IF(OR(L126={"改紡","檢修","了機","清車","FINAL","停機","SAMPLE","TEST"}), "", IFERROR(IF(C126="", "", AVERAGE(L126:M126, P126:Q126, T126:U126, X126:Y126)/100), ""))</f>
        <v/>
      </c>
      <c r="AD126" s="901" t="str">
        <f t="shared" si="53"/>
        <v/>
      </c>
      <c r="AE126" s="901" t="str">
        <f t="shared" si="54"/>
        <v/>
      </c>
      <c r="AF126" s="903" t="str">
        <f t="shared" si="59"/>
        <v>A</v>
      </c>
      <c r="AG126" s="903">
        <v>1</v>
      </c>
      <c r="AH126" s="904" t="s">
        <v>2781</v>
      </c>
      <c r="AI126" s="737" t="s">
        <v>1065</v>
      </c>
      <c r="AJ126" s="905" t="s">
        <v>1065</v>
      </c>
      <c r="AK126" s="905" t="s">
        <v>1065</v>
      </c>
      <c r="AL126" s="741"/>
      <c r="AM126" s="798"/>
      <c r="AN126" s="798"/>
      <c r="AO126" s="798"/>
      <c r="AP126" s="798"/>
      <c r="AQ126" s="798"/>
      <c r="AR126" s="906"/>
      <c r="AS126" s="895" t="str">
        <f>IF(TEXT(RIGHT(F126,2),) = "×2","雙","單")</f>
        <v>單</v>
      </c>
      <c r="AT126" s="895" t="str">
        <f>IF(OR(AF126="J", AF126="T", AF126="M"), IF(AG126=1, "全", "半"),
   IF(AF126="A", IF(AG126=0.5, IF(AS126="雙", "全", ""),
                 IF(AG126=1, IF(AS126="雙", "半", "全"),
                    IF(AG126=2, "半", "")
                   )
                ),
   IF(AF126="S", TEXT(AG126 &amp; "sec", "text"), "")
))</f>
        <v>全</v>
      </c>
      <c r="AU126" s="895" t="str">
        <f>IF(MID(E126,3,1)="/",LEFT(E126,2),LEFT(E126,3))</f>
        <v/>
      </c>
      <c r="AV126" s="895" t="str">
        <f t="shared" si="60"/>
        <v/>
      </c>
    </row>
    <row r="127" spans="1:48">
      <c r="A127" s="672">
        <f>A126</f>
        <v>46178</v>
      </c>
      <c r="B127" s="673" t="s">
        <v>1031</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1065</v>
      </c>
      <c r="AI127" s="728" t="s">
        <v>1065</v>
      </c>
      <c r="AJ127" s="739" t="s">
        <v>1065</v>
      </c>
      <c r="AK127" s="740" t="s">
        <v>1065</v>
      </c>
      <c r="AL127" s="736"/>
      <c r="AM127" s="797"/>
      <c r="AN127" s="797"/>
      <c r="AO127" s="797"/>
      <c r="AP127" s="797"/>
      <c r="AQ127" s="797"/>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1026</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1065</v>
      </c>
      <c r="AI128" s="728" t="s">
        <v>1065</v>
      </c>
      <c r="AJ128" s="739" t="s">
        <v>1065</v>
      </c>
      <c r="AK128" s="743" t="s">
        <v>1065</v>
      </c>
      <c r="AL128" s="736"/>
      <c r="AM128" s="797"/>
      <c r="AN128" s="797"/>
      <c r="AO128" s="797"/>
      <c r="AP128" s="797"/>
      <c r="AQ128" s="797"/>
      <c r="AR128" s="689"/>
      <c r="AS128" s="676" t="str">
        <f t="shared" si="64"/>
        <v>單</v>
      </c>
      <c r="AT128" s="676" t="str">
        <f t="shared" si="65"/>
        <v>全</v>
      </c>
      <c r="AU128" s="676" t="str">
        <f t="shared" si="66"/>
        <v/>
      </c>
      <c r="AV128" s="676" t="str">
        <f t="shared" si="60"/>
        <v/>
      </c>
    </row>
    <row r="129" spans="1:48">
      <c r="A129" s="672">
        <f t="shared" si="67"/>
        <v>46178</v>
      </c>
      <c r="B129" s="673" t="s">
        <v>1032</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2814</v>
      </c>
      <c r="AI129" s="734" t="s">
        <v>1065</v>
      </c>
      <c r="AJ129" s="728" t="s">
        <v>1065</v>
      </c>
      <c r="AK129" s="728" t="s">
        <v>1065</v>
      </c>
      <c r="AL129" s="687"/>
      <c r="AM129" s="797"/>
      <c r="AN129" s="797"/>
      <c r="AO129" s="797"/>
      <c r="AP129" s="797"/>
      <c r="AQ129" s="797"/>
      <c r="AR129" s="689"/>
      <c r="AS129" s="676" t="str">
        <f t="shared" si="64"/>
        <v>單</v>
      </c>
      <c r="AT129" s="676" t="str">
        <f t="shared" si="65"/>
        <v>全</v>
      </c>
      <c r="AU129" s="676" t="str">
        <f t="shared" si="66"/>
        <v/>
      </c>
      <c r="AV129" s="676" t="str">
        <f t="shared" si="60"/>
        <v/>
      </c>
    </row>
    <row r="130" spans="1:48">
      <c r="A130" s="672">
        <f t="shared" si="67"/>
        <v>46178</v>
      </c>
      <c r="B130" s="673" t="s">
        <v>1033</v>
      </c>
      <c r="C130" s="673" t="s">
        <v>1899</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3050</v>
      </c>
      <c r="AI130" s="734" t="s">
        <v>3042</v>
      </c>
      <c r="AJ130" s="734" t="s">
        <v>3042</v>
      </c>
      <c r="AK130" s="728" t="s">
        <v>3116</v>
      </c>
      <c r="AL130" s="687">
        <v>54</v>
      </c>
      <c r="AM130" s="797">
        <v>46051</v>
      </c>
      <c r="AN130" s="797">
        <v>46053</v>
      </c>
      <c r="AO130" s="797">
        <v>46042</v>
      </c>
      <c r="AP130" s="797"/>
      <c r="AQ130" s="797"/>
      <c r="AR130" s="689"/>
      <c r="AS130" s="676" t="str">
        <f t="shared" si="64"/>
        <v>單</v>
      </c>
      <c r="AT130" s="676" t="str">
        <f t="shared" si="65"/>
        <v>全</v>
      </c>
      <c r="AU130" s="676" t="str">
        <f t="shared" si="66"/>
        <v>75</v>
      </c>
      <c r="AV130" s="676">
        <f t="shared" si="60"/>
        <v>1.4087520000000002</v>
      </c>
    </row>
    <row r="131" spans="1:48">
      <c r="A131" s="672">
        <f t="shared" si="67"/>
        <v>46178</v>
      </c>
      <c r="B131" s="673" t="s">
        <v>1034</v>
      </c>
      <c r="C131" s="673" t="s">
        <v>2830</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3050</v>
      </c>
      <c r="AI131" s="734" t="s">
        <v>3042</v>
      </c>
      <c r="AJ131" s="734" t="s">
        <v>3042</v>
      </c>
      <c r="AK131" s="728" t="s">
        <v>3116</v>
      </c>
      <c r="AL131" s="687">
        <v>53</v>
      </c>
      <c r="AM131" s="797">
        <v>46116</v>
      </c>
      <c r="AN131" s="797">
        <v>46117</v>
      </c>
      <c r="AO131" s="797">
        <v>46120</v>
      </c>
      <c r="AP131" s="797">
        <v>46121</v>
      </c>
      <c r="AQ131" s="797"/>
      <c r="AR131" s="689"/>
      <c r="AS131" s="676" t="str">
        <f t="shared" si="64"/>
        <v>雙</v>
      </c>
      <c r="AT131" s="676" t="str">
        <f t="shared" si="65"/>
        <v>全</v>
      </c>
      <c r="AU131" s="676" t="str">
        <f t="shared" si="66"/>
        <v>75</v>
      </c>
      <c r="AV131" s="676">
        <f t="shared" si="60"/>
        <v>1.48998528</v>
      </c>
    </row>
    <row r="132" spans="1:48">
      <c r="A132" s="672">
        <f t="shared" si="67"/>
        <v>46178</v>
      </c>
      <c r="B132" s="673" t="s">
        <v>1035</v>
      </c>
      <c r="C132" s="673" t="s">
        <v>1900</v>
      </c>
      <c r="D132" s="674" t="s">
        <v>571</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3050</v>
      </c>
      <c r="AI132" s="734" t="s">
        <v>3042</v>
      </c>
      <c r="AJ132" s="734" t="s">
        <v>3042</v>
      </c>
      <c r="AK132" s="728" t="s">
        <v>3116</v>
      </c>
      <c r="AL132" s="687">
        <v>57</v>
      </c>
      <c r="AM132" s="797">
        <v>46094</v>
      </c>
      <c r="AN132" s="797">
        <v>46095</v>
      </c>
      <c r="AO132" s="797"/>
      <c r="AP132" s="797"/>
      <c r="AQ132" s="797"/>
      <c r="AR132" s="689"/>
      <c r="AS132" s="676" t="str">
        <f t="shared" si="64"/>
        <v>單</v>
      </c>
      <c r="AT132" s="676" t="str">
        <f t="shared" si="65"/>
        <v>全</v>
      </c>
      <c r="AU132" s="676" t="str">
        <f t="shared" si="66"/>
        <v>50</v>
      </c>
      <c r="AV132" s="676">
        <f t="shared" si="60"/>
        <v>1.0053046080000001</v>
      </c>
    </row>
    <row r="133" spans="1:48">
      <c r="A133" s="672">
        <f t="shared" si="67"/>
        <v>46178</v>
      </c>
      <c r="B133" s="673" t="s">
        <v>1036</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2814</v>
      </c>
      <c r="AI133" s="728" t="s">
        <v>2814</v>
      </c>
      <c r="AJ133" s="728" t="s">
        <v>2814</v>
      </c>
      <c r="AK133" s="728" t="s">
        <v>2814</v>
      </c>
      <c r="AL133" s="687"/>
      <c r="AM133" s="797"/>
      <c r="AN133" s="797"/>
      <c r="AO133" s="797"/>
      <c r="AP133" s="797"/>
      <c r="AQ133" s="797"/>
      <c r="AR133" s="689"/>
      <c r="AS133" s="676" t="str">
        <f t="shared" si="64"/>
        <v>單</v>
      </c>
      <c r="AT133" s="676" t="str">
        <f t="shared" si="65"/>
        <v>全</v>
      </c>
      <c r="AU133" s="676" t="str">
        <f t="shared" si="66"/>
        <v/>
      </c>
      <c r="AV133" s="676" t="str">
        <f t="shared" si="60"/>
        <v/>
      </c>
    </row>
    <row r="134" spans="1:48">
      <c r="A134" s="672">
        <f t="shared" si="67"/>
        <v>46178</v>
      </c>
      <c r="B134" s="673" t="s">
        <v>1037</v>
      </c>
      <c r="C134" s="673" t="s">
        <v>1901</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3226</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3050</v>
      </c>
      <c r="AI134" s="734" t="s">
        <v>3042</v>
      </c>
      <c r="AJ134" s="734" t="s">
        <v>3042</v>
      </c>
      <c r="AK134" s="728" t="s">
        <v>3116</v>
      </c>
      <c r="AL134" s="687">
        <v>54</v>
      </c>
      <c r="AM134" s="798">
        <v>46147</v>
      </c>
      <c r="AN134" s="797">
        <v>46148</v>
      </c>
      <c r="AO134" s="797">
        <v>46149</v>
      </c>
      <c r="AP134" s="797">
        <v>46150</v>
      </c>
      <c r="AQ134" s="797">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1038</v>
      </c>
      <c r="C135" s="673" t="s">
        <v>2970</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3050</v>
      </c>
      <c r="AI135" s="734" t="s">
        <v>3042</v>
      </c>
      <c r="AJ135" s="734" t="s">
        <v>3042</v>
      </c>
      <c r="AK135" s="728" t="s">
        <v>3116</v>
      </c>
      <c r="AL135" s="687">
        <v>57</v>
      </c>
      <c r="AM135" s="797">
        <v>46172</v>
      </c>
      <c r="AN135" s="797">
        <v>46173</v>
      </c>
      <c r="AO135" s="797">
        <v>46174</v>
      </c>
      <c r="AP135" s="797"/>
      <c r="AQ135" s="797"/>
      <c r="AR135" s="689"/>
      <c r="AS135" s="676" t="str">
        <f t="shared" si="64"/>
        <v>單</v>
      </c>
      <c r="AT135" s="676" t="str">
        <f t="shared" si="65"/>
        <v>全</v>
      </c>
      <c r="AU135" s="676" t="str">
        <f t="shared" si="66"/>
        <v>50</v>
      </c>
      <c r="AV135" s="676">
        <f t="shared" si="60"/>
        <v>0.91394640000000005</v>
      </c>
    </row>
    <row r="136" spans="1:48">
      <c r="A136" s="672">
        <f t="shared" si="67"/>
        <v>46178</v>
      </c>
      <c r="B136" s="673" t="s">
        <v>1039</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2814</v>
      </c>
      <c r="AI136" s="728" t="s">
        <v>2814</v>
      </c>
      <c r="AJ136" s="728" t="s">
        <v>2814</v>
      </c>
      <c r="AK136" s="728" t="s">
        <v>2814</v>
      </c>
      <c r="AL136" s="687"/>
      <c r="AM136" s="797"/>
      <c r="AN136" s="797"/>
      <c r="AO136" s="797"/>
      <c r="AP136" s="797"/>
      <c r="AQ136" s="797"/>
      <c r="AR136" s="689"/>
      <c r="AS136" s="676" t="str">
        <f t="shared" si="64"/>
        <v>單</v>
      </c>
      <c r="AT136" s="676" t="str">
        <f t="shared" si="65"/>
        <v>全</v>
      </c>
      <c r="AU136" s="676" t="str">
        <f t="shared" si="66"/>
        <v/>
      </c>
      <c r="AV136" s="676" t="str">
        <f t="shared" si="60"/>
        <v/>
      </c>
    </row>
    <row r="137" spans="1:48">
      <c r="A137" s="672">
        <f t="shared" si="67"/>
        <v>46178</v>
      </c>
      <c r="B137" s="673" t="s">
        <v>1040</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2814</v>
      </c>
      <c r="AI137" s="728" t="s">
        <v>2814</v>
      </c>
      <c r="AJ137" s="728" t="s">
        <v>2814</v>
      </c>
      <c r="AK137" s="728" t="s">
        <v>2814</v>
      </c>
      <c r="AL137" s="687"/>
      <c r="AM137" s="797"/>
      <c r="AN137" s="797"/>
      <c r="AO137" s="797"/>
      <c r="AP137" s="797"/>
      <c r="AQ137" s="797"/>
      <c r="AR137" s="689"/>
      <c r="AS137" s="676" t="str">
        <f t="shared" si="64"/>
        <v>單</v>
      </c>
      <c r="AT137" s="676" t="str">
        <f t="shared" si="65"/>
        <v>全</v>
      </c>
      <c r="AU137" s="676" t="str">
        <f t="shared" si="66"/>
        <v/>
      </c>
      <c r="AV137" s="676" t="str">
        <f t="shared" si="60"/>
        <v/>
      </c>
    </row>
    <row r="138" spans="1:48">
      <c r="A138" s="672">
        <f t="shared" si="67"/>
        <v>46178</v>
      </c>
      <c r="B138" s="673" t="s">
        <v>1041</v>
      </c>
      <c r="C138" s="673" t="s">
        <v>2968</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3.0638297872340425</v>
      </c>
      <c r="AA138" s="682">
        <f>IF(OR(L138={"改紡","檢修","了機","清車","FINAL","停機","SAMPLE","TEST","絲開發","待料","跳車"}), L138, IFERROR(IF(C138="", "", (SUM(J138, N138, R138, V138)/3 * AG138) * IF(AND(AF138="S", AS138="雙"), 0.5, 1)), ""))</f>
        <v>13.666666666666666</v>
      </c>
      <c r="AB138" s="716">
        <f t="shared" si="61"/>
        <v>0.9905849358974359</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3003</v>
      </c>
      <c r="AI138" s="728" t="s">
        <v>3208</v>
      </c>
      <c r="AJ138" s="728" t="s">
        <v>3208</v>
      </c>
      <c r="AK138" s="728" t="s">
        <v>2872</v>
      </c>
      <c r="AL138" s="687">
        <v>48</v>
      </c>
      <c r="AM138" s="798">
        <v>46172</v>
      </c>
      <c r="AN138" s="797">
        <v>46173</v>
      </c>
      <c r="AO138" s="797"/>
      <c r="AP138" s="797"/>
      <c r="AQ138" s="797"/>
      <c r="AR138" s="689"/>
      <c r="AS138" s="676" t="str">
        <f t="shared" si="64"/>
        <v>單</v>
      </c>
      <c r="AT138" s="676" t="str">
        <f t="shared" si="65"/>
        <v>全</v>
      </c>
      <c r="AU138" s="676" t="str">
        <f t="shared" si="66"/>
        <v>150</v>
      </c>
      <c r="AV138" s="676">
        <f t="shared" si="60"/>
        <v>3.0065255999999998</v>
      </c>
    </row>
    <row r="139" spans="1:48">
      <c r="A139" s="672">
        <f t="shared" si="67"/>
        <v>46178</v>
      </c>
      <c r="B139" s="673" t="s">
        <v>1042</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884</v>
      </c>
      <c r="AI139" s="728" t="s">
        <v>2814</v>
      </c>
      <c r="AJ139" s="728" t="s">
        <v>2814</v>
      </c>
      <c r="AK139" s="728" t="s">
        <v>2814</v>
      </c>
      <c r="AL139" s="687"/>
      <c r="AM139" s="797"/>
      <c r="AN139" s="797"/>
      <c r="AO139" s="797"/>
      <c r="AP139" s="797"/>
      <c r="AQ139" s="797"/>
      <c r="AR139" s="689"/>
      <c r="AS139" s="676" t="str">
        <f t="shared" si="64"/>
        <v>單</v>
      </c>
      <c r="AT139" s="676" t="str">
        <f t="shared" si="65"/>
        <v>全</v>
      </c>
      <c r="AU139" s="676" t="str">
        <f t="shared" si="66"/>
        <v/>
      </c>
      <c r="AV139" s="676" t="str">
        <f t="shared" si="60"/>
        <v/>
      </c>
    </row>
    <row r="140" spans="1:48">
      <c r="A140" s="672">
        <f t="shared" si="67"/>
        <v>46178</v>
      </c>
      <c r="B140" s="673" t="s">
        <v>1043</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884</v>
      </c>
      <c r="AI140" s="728" t="s">
        <v>2814</v>
      </c>
      <c r="AJ140" s="728" t="s">
        <v>2814</v>
      </c>
      <c r="AK140" s="728" t="s">
        <v>2814</v>
      </c>
      <c r="AL140" s="687"/>
      <c r="AM140" s="797"/>
      <c r="AN140" s="797"/>
      <c r="AO140" s="797"/>
      <c r="AP140" s="797"/>
      <c r="AQ140" s="797"/>
      <c r="AR140" s="689"/>
      <c r="AS140" s="676" t="str">
        <f t="shared" si="64"/>
        <v>單</v>
      </c>
      <c r="AT140" s="676" t="str">
        <f t="shared" si="65"/>
        <v>全</v>
      </c>
      <c r="AU140" s="676" t="str">
        <f t="shared" si="66"/>
        <v/>
      </c>
      <c r="AV140" s="676" t="str">
        <f t="shared" si="60"/>
        <v/>
      </c>
    </row>
    <row r="141" spans="1:48">
      <c r="A141" s="672">
        <f t="shared" si="67"/>
        <v>46178</v>
      </c>
      <c r="B141" s="673" t="s">
        <v>1044</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884</v>
      </c>
      <c r="AI141" s="728" t="s">
        <v>2814</v>
      </c>
      <c r="AJ141" s="728" t="s">
        <v>2814</v>
      </c>
      <c r="AK141" s="728" t="s">
        <v>2814</v>
      </c>
      <c r="AL141" s="687"/>
      <c r="AM141" s="797"/>
      <c r="AN141" s="797"/>
      <c r="AO141" s="797"/>
      <c r="AP141" s="797"/>
      <c r="AQ141" s="797"/>
      <c r="AR141" s="689"/>
      <c r="AS141" s="676" t="str">
        <f t="shared" si="64"/>
        <v>單</v>
      </c>
      <c r="AT141" s="676" t="str">
        <f t="shared" si="65"/>
        <v>全</v>
      </c>
      <c r="AU141" s="676" t="str">
        <f t="shared" si="66"/>
        <v/>
      </c>
      <c r="AV141" s="676" t="str">
        <f t="shared" si="60"/>
        <v/>
      </c>
    </row>
    <row r="142" spans="1:48">
      <c r="A142" s="672">
        <f t="shared" si="67"/>
        <v>46178</v>
      </c>
      <c r="B142" s="673" t="s">
        <v>1045</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884</v>
      </c>
      <c r="AI142" s="728" t="s">
        <v>2814</v>
      </c>
      <c r="AJ142" s="728" t="s">
        <v>2814</v>
      </c>
      <c r="AK142" s="728" t="s">
        <v>2814</v>
      </c>
      <c r="AL142" s="687"/>
      <c r="AM142" s="797"/>
      <c r="AN142" s="797"/>
      <c r="AO142" s="797"/>
      <c r="AP142" s="797"/>
      <c r="AQ142" s="797"/>
      <c r="AR142" s="689"/>
      <c r="AS142" s="676" t="str">
        <f t="shared" si="64"/>
        <v>單</v>
      </c>
      <c r="AT142" s="676" t="str">
        <f t="shared" si="65"/>
        <v>全</v>
      </c>
      <c r="AU142" s="676" t="str">
        <f t="shared" si="66"/>
        <v/>
      </c>
      <c r="AV142" s="676" t="str">
        <f t="shared" si="60"/>
        <v/>
      </c>
    </row>
    <row r="143" spans="1:48">
      <c r="A143" s="672">
        <f t="shared" si="67"/>
        <v>46178</v>
      </c>
      <c r="B143" s="673" t="s">
        <v>1027</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884</v>
      </c>
      <c r="AI143" s="728" t="s">
        <v>2814</v>
      </c>
      <c r="AJ143" s="728" t="s">
        <v>2814</v>
      </c>
      <c r="AK143" s="728" t="s">
        <v>2814</v>
      </c>
      <c r="AL143" s="742"/>
      <c r="AM143" s="797"/>
      <c r="AN143" s="797"/>
      <c r="AO143" s="797"/>
      <c r="AP143" s="797"/>
      <c r="AQ143" s="797"/>
      <c r="AR143" s="689"/>
      <c r="AS143" s="676" t="str">
        <f t="shared" si="64"/>
        <v>單</v>
      </c>
      <c r="AT143" s="676" t="str">
        <f t="shared" si="65"/>
        <v>全</v>
      </c>
      <c r="AU143" s="676" t="str">
        <f t="shared" si="66"/>
        <v/>
      </c>
      <c r="AV143" s="676" t="str">
        <f t="shared" si="60"/>
        <v/>
      </c>
    </row>
    <row r="144" spans="1:48">
      <c r="A144" s="672">
        <f t="shared" si="67"/>
        <v>46178</v>
      </c>
      <c r="B144" s="673" t="s">
        <v>1046</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884</v>
      </c>
      <c r="AI144" s="728" t="s">
        <v>2814</v>
      </c>
      <c r="AJ144" s="728" t="s">
        <v>2814</v>
      </c>
      <c r="AK144" s="728" t="s">
        <v>2814</v>
      </c>
      <c r="AL144" s="741"/>
      <c r="AM144" s="797"/>
      <c r="AN144" s="797"/>
      <c r="AO144" s="797"/>
      <c r="AP144" s="797"/>
      <c r="AQ144" s="797"/>
      <c r="AR144" s="689"/>
      <c r="AS144" s="676" t="str">
        <f t="shared" si="64"/>
        <v>單</v>
      </c>
      <c r="AT144" s="676" t="str">
        <f t="shared" si="65"/>
        <v>全</v>
      </c>
      <c r="AU144" s="676" t="str">
        <f t="shared" si="66"/>
        <v/>
      </c>
      <c r="AV144" s="676" t="str">
        <f t="shared" si="60"/>
        <v/>
      </c>
    </row>
    <row r="145" spans="1:48">
      <c r="A145" s="672">
        <f t="shared" si="67"/>
        <v>46178</v>
      </c>
      <c r="B145" s="673" t="s">
        <v>1028</v>
      </c>
      <c r="C145" s="673" t="s">
        <v>3117</v>
      </c>
      <c r="D145" s="674" t="s">
        <v>578</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2782</v>
      </c>
      <c r="AI145" s="728" t="s">
        <v>3043</v>
      </c>
      <c r="AJ145" s="728" t="s">
        <v>3043</v>
      </c>
      <c r="AK145" s="728" t="s">
        <v>2872</v>
      </c>
      <c r="AL145" s="687">
        <v>55</v>
      </c>
      <c r="AM145" s="797">
        <v>46172</v>
      </c>
      <c r="AN145" s="797">
        <v>46173</v>
      </c>
      <c r="AO145" s="797">
        <v>46175</v>
      </c>
      <c r="AP145" s="797">
        <v>46177</v>
      </c>
      <c r="AQ145" s="797"/>
      <c r="AR145" s="689"/>
      <c r="AS145" s="676" t="str">
        <f t="shared" si="64"/>
        <v>雙</v>
      </c>
      <c r="AT145" s="676" t="str">
        <f t="shared" si="65"/>
        <v>全</v>
      </c>
      <c r="AU145" s="676" t="str">
        <f t="shared" si="66"/>
        <v>150</v>
      </c>
      <c r="AV145" s="676">
        <f t="shared" si="60"/>
        <v>3.9211776</v>
      </c>
    </row>
    <row r="146" spans="1:48">
      <c r="A146" s="672">
        <f t="shared" si="67"/>
        <v>46178</v>
      </c>
      <c r="B146" s="673" t="s">
        <v>1047</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884</v>
      </c>
      <c r="AI146" s="728" t="s">
        <v>2814</v>
      </c>
      <c r="AJ146" s="728" t="s">
        <v>2814</v>
      </c>
      <c r="AK146" s="728" t="s">
        <v>2814</v>
      </c>
      <c r="AL146" s="687"/>
      <c r="AM146" s="797"/>
      <c r="AN146" s="797"/>
      <c r="AO146" s="797"/>
      <c r="AP146" s="797"/>
      <c r="AQ146" s="797"/>
      <c r="AR146" s="689"/>
      <c r="AS146" s="676" t="str">
        <f t="shared" si="64"/>
        <v>單</v>
      </c>
      <c r="AT146" s="676" t="str">
        <f t="shared" si="65"/>
        <v>全</v>
      </c>
      <c r="AU146" s="676" t="str">
        <f t="shared" si="66"/>
        <v/>
      </c>
      <c r="AV146" s="676" t="str">
        <f t="shared" si="60"/>
        <v/>
      </c>
    </row>
    <row r="147" spans="1:48">
      <c r="A147" s="672">
        <f t="shared" si="67"/>
        <v>46178</v>
      </c>
      <c r="B147" s="673" t="s">
        <v>1048</v>
      </c>
      <c r="C147" s="673" t="s">
        <v>2971</v>
      </c>
      <c r="D147" s="674" t="s">
        <v>1914</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2939</v>
      </c>
      <c r="AI147" s="734" t="s">
        <v>2813</v>
      </c>
      <c r="AJ147" s="734" t="s">
        <v>2813</v>
      </c>
      <c r="AK147" s="728" t="s">
        <v>2874</v>
      </c>
      <c r="AL147" s="687">
        <v>56</v>
      </c>
      <c r="AM147" s="797">
        <v>46172</v>
      </c>
      <c r="AN147" s="797">
        <v>46173</v>
      </c>
      <c r="AO147" s="797"/>
      <c r="AP147" s="797"/>
      <c r="AQ147" s="797"/>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1049</v>
      </c>
      <c r="C148" s="673" t="s">
        <v>2973</v>
      </c>
      <c r="D148" s="674" t="s">
        <v>1914</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2939</v>
      </c>
      <c r="AI148" s="734" t="s">
        <v>2813</v>
      </c>
      <c r="AJ148" s="734" t="s">
        <v>2813</v>
      </c>
      <c r="AK148" s="728" t="s">
        <v>2874</v>
      </c>
      <c r="AL148" s="687">
        <v>55</v>
      </c>
      <c r="AM148" s="797">
        <v>46176</v>
      </c>
      <c r="AN148" s="797">
        <v>46177</v>
      </c>
      <c r="AO148" s="797"/>
      <c r="AP148" s="797"/>
      <c r="AQ148" s="797"/>
      <c r="AR148" s="689"/>
      <c r="AS148" s="676" t="str">
        <f t="shared" si="64"/>
        <v>雙</v>
      </c>
      <c r="AT148" s="676" t="str">
        <f t="shared" si="65"/>
        <v>全</v>
      </c>
      <c r="AU148" s="676" t="str">
        <f t="shared" si="66"/>
        <v>150</v>
      </c>
      <c r="AV148" s="676">
        <f t="shared" si="69"/>
        <v>5.7383423999999996</v>
      </c>
    </row>
    <row r="149" spans="1:48">
      <c r="A149" s="672">
        <f t="shared" si="67"/>
        <v>46178</v>
      </c>
      <c r="B149" s="673" t="s">
        <v>1050</v>
      </c>
      <c r="C149" s="673" t="s">
        <v>1906</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2939</v>
      </c>
      <c r="AI149" s="728" t="s">
        <v>2813</v>
      </c>
      <c r="AJ149" s="728" t="s">
        <v>2813</v>
      </c>
      <c r="AK149" s="728" t="s">
        <v>2874</v>
      </c>
      <c r="AL149" s="687">
        <v>48</v>
      </c>
      <c r="AM149" s="797">
        <v>46165</v>
      </c>
      <c r="AN149" s="797">
        <v>46166</v>
      </c>
      <c r="AO149" s="797">
        <v>46167</v>
      </c>
      <c r="AP149" s="797"/>
      <c r="AQ149" s="797"/>
      <c r="AR149" s="689"/>
      <c r="AS149" s="676" t="str">
        <f t="shared" si="64"/>
        <v>雙</v>
      </c>
      <c r="AT149" s="676" t="str">
        <f t="shared" si="65"/>
        <v>半</v>
      </c>
      <c r="AU149" s="676" t="str">
        <f t="shared" si="66"/>
        <v>150</v>
      </c>
      <c r="AV149" s="676">
        <f t="shared" si="69"/>
        <v>2.8087257600000006</v>
      </c>
    </row>
    <row r="150" spans="1:48">
      <c r="A150" s="672">
        <f t="shared" si="67"/>
        <v>46178</v>
      </c>
      <c r="B150" s="673" t="s">
        <v>1050</v>
      </c>
      <c r="C150" s="673" t="s">
        <v>1907</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2939</v>
      </c>
      <c r="AI150" s="734" t="s">
        <v>2813</v>
      </c>
      <c r="AJ150" s="734" t="s">
        <v>2813</v>
      </c>
      <c r="AK150" s="728" t="s">
        <v>2874</v>
      </c>
      <c r="AL150" s="687"/>
      <c r="AM150" s="797"/>
      <c r="AN150" s="797"/>
      <c r="AO150" s="797"/>
      <c r="AP150" s="797"/>
      <c r="AQ150" s="797"/>
      <c r="AR150" s="689"/>
      <c r="AS150" s="676" t="str">
        <f t="shared" si="64"/>
        <v>雙</v>
      </c>
      <c r="AT150" s="676" t="str">
        <f t="shared" si="65"/>
        <v>半</v>
      </c>
      <c r="AU150" s="676" t="str">
        <f t="shared" si="66"/>
        <v>150</v>
      </c>
      <c r="AV150" s="676">
        <f t="shared" si="69"/>
        <v>2.70105408</v>
      </c>
    </row>
    <row r="151" spans="1:48">
      <c r="A151" s="672">
        <f t="shared" si="67"/>
        <v>46178</v>
      </c>
      <c r="B151" s="673" t="s">
        <v>1051</v>
      </c>
      <c r="C151" s="673" t="s">
        <v>3157</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3001</v>
      </c>
      <c r="AI151" s="734" t="s">
        <v>2820</v>
      </c>
      <c r="AJ151" s="734" t="s">
        <v>2820</v>
      </c>
      <c r="AK151" s="728" t="s">
        <v>2811</v>
      </c>
      <c r="AL151" s="687">
        <v>52</v>
      </c>
      <c r="AM151" s="797">
        <v>46177</v>
      </c>
      <c r="AN151" s="797"/>
      <c r="AO151" s="797"/>
      <c r="AP151" s="797"/>
      <c r="AQ151" s="797"/>
      <c r="AR151" s="689" t="s">
        <v>3488</v>
      </c>
      <c r="AS151" s="676" t="str">
        <f t="shared" si="64"/>
        <v>單</v>
      </c>
      <c r="AT151" s="676" t="str">
        <f t="shared" si="65"/>
        <v>半</v>
      </c>
      <c r="AU151" s="676" t="str">
        <f t="shared" si="66"/>
        <v/>
      </c>
      <c r="AV151" s="676" t="str">
        <f t="shared" si="69"/>
        <v/>
      </c>
    </row>
    <row r="152" spans="1:48">
      <c r="A152" s="672">
        <f t="shared" si="67"/>
        <v>46178</v>
      </c>
      <c r="B152" s="673" t="s">
        <v>1051</v>
      </c>
      <c r="C152" s="673" t="s">
        <v>1916</v>
      </c>
      <c r="D152" s="674" t="s">
        <v>1914</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3001</v>
      </c>
      <c r="AI152" s="734" t="s">
        <v>2820</v>
      </c>
      <c r="AJ152" s="734" t="s">
        <v>2820</v>
      </c>
      <c r="AK152" s="728" t="s">
        <v>2811</v>
      </c>
      <c r="AL152" s="687">
        <v>53</v>
      </c>
      <c r="AM152" s="797">
        <v>46150</v>
      </c>
      <c r="AN152" s="797">
        <v>46151</v>
      </c>
      <c r="AO152" s="797">
        <v>46152</v>
      </c>
      <c r="AP152" s="797">
        <v>46153</v>
      </c>
      <c r="AQ152" s="797"/>
      <c r="AR152" s="689"/>
      <c r="AS152" s="676" t="str">
        <f t="shared" si="64"/>
        <v>雙</v>
      </c>
      <c r="AT152" s="676" t="str">
        <f t="shared" si="65"/>
        <v>半</v>
      </c>
      <c r="AU152" s="676" t="str">
        <f t="shared" si="66"/>
        <v>225</v>
      </c>
      <c r="AV152" s="676">
        <f t="shared" si="69"/>
        <v>3.5297856000000007</v>
      </c>
    </row>
    <row r="153" spans="1:48">
      <c r="A153" s="672">
        <f t="shared" si="67"/>
        <v>46178</v>
      </c>
      <c r="B153" s="673" t="s">
        <v>1547</v>
      </c>
      <c r="C153" s="673" t="s">
        <v>3300</v>
      </c>
      <c r="D153" s="674" t="s">
        <v>578</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1919</v>
      </c>
      <c r="M153" s="681"/>
      <c r="N153" s="680"/>
      <c r="O153" s="678"/>
      <c r="P153" s="679" t="s">
        <v>1919</v>
      </c>
      <c r="Q153" s="681"/>
      <c r="R153" s="680"/>
      <c r="S153" s="678"/>
      <c r="T153" s="679" t="s">
        <v>2870</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3001</v>
      </c>
      <c r="AI153" s="734" t="s">
        <v>2820</v>
      </c>
      <c r="AJ153" s="734" t="s">
        <v>2820</v>
      </c>
      <c r="AK153" s="728" t="s">
        <v>2811</v>
      </c>
      <c r="AL153" s="687"/>
      <c r="AM153" s="797"/>
      <c r="AN153" s="797"/>
      <c r="AO153" s="797"/>
      <c r="AP153" s="797"/>
      <c r="AQ153" s="797"/>
      <c r="AR153" s="689"/>
      <c r="AS153" s="676" t="str">
        <f t="shared" si="64"/>
        <v>雙</v>
      </c>
      <c r="AT153" s="676" t="str">
        <f t="shared" si="65"/>
        <v>全</v>
      </c>
      <c r="AU153" s="676" t="str">
        <f t="shared" si="66"/>
        <v>150</v>
      </c>
      <c r="AV153" s="676" t="str">
        <f t="shared" si="69"/>
        <v/>
      </c>
    </row>
    <row r="154" spans="1:48">
      <c r="A154" s="672">
        <f t="shared" si="67"/>
        <v>46178</v>
      </c>
      <c r="B154" s="673" t="s">
        <v>1548</v>
      </c>
      <c r="C154" s="673" t="s">
        <v>2943</v>
      </c>
      <c r="D154" s="674" t="s">
        <v>578</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3001</v>
      </c>
      <c r="AI154" s="734" t="s">
        <v>2820</v>
      </c>
      <c r="AJ154" s="734" t="s">
        <v>2820</v>
      </c>
      <c r="AK154" s="728" t="s">
        <v>2811</v>
      </c>
      <c r="AL154" s="687">
        <v>56</v>
      </c>
      <c r="AM154" s="797">
        <v>46175</v>
      </c>
      <c r="AN154" s="797">
        <v>46176</v>
      </c>
      <c r="AO154" s="797"/>
      <c r="AP154" s="797"/>
      <c r="AQ154" s="797"/>
      <c r="AR154" s="689"/>
      <c r="AS154" s="676" t="str">
        <f t="shared" si="64"/>
        <v>雙</v>
      </c>
      <c r="AT154" s="676" t="str">
        <f t="shared" si="65"/>
        <v>全</v>
      </c>
      <c r="AU154" s="676" t="str">
        <f t="shared" si="66"/>
        <v>150</v>
      </c>
      <c r="AV154" s="676">
        <f t="shared" si="69"/>
        <v>5.6500415999999998</v>
      </c>
    </row>
    <row r="155" spans="1:48">
      <c r="A155" s="672">
        <f t="shared" si="67"/>
        <v>46178</v>
      </c>
      <c r="B155" s="673" t="s">
        <v>1052</v>
      </c>
      <c r="C155" s="673" t="s">
        <v>1913</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1917</v>
      </c>
      <c r="M155" s="681"/>
      <c r="N155" s="680"/>
      <c r="O155" s="678"/>
      <c r="P155" s="679" t="s">
        <v>1917</v>
      </c>
      <c r="Q155" s="681"/>
      <c r="R155" s="680"/>
      <c r="S155" s="678"/>
      <c r="T155" s="679" t="s">
        <v>1917</v>
      </c>
      <c r="U155" s="681"/>
      <c r="V155" s="680"/>
      <c r="W155" s="678"/>
      <c r="X155" s="679" t="s">
        <v>1917</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3003</v>
      </c>
      <c r="AI155" s="734" t="s">
        <v>3208</v>
      </c>
      <c r="AJ155" s="734" t="s">
        <v>3208</v>
      </c>
      <c r="AK155" s="728" t="s">
        <v>2872</v>
      </c>
      <c r="AL155" s="687"/>
      <c r="AM155" s="797"/>
      <c r="AN155" s="797"/>
      <c r="AO155" s="797"/>
      <c r="AP155" s="797"/>
      <c r="AQ155" s="797"/>
      <c r="AR155" s="689"/>
      <c r="AS155" s="676" t="str">
        <f t="shared" si="64"/>
        <v>雙</v>
      </c>
      <c r="AT155" s="676" t="str">
        <f t="shared" si="65"/>
        <v>3sec</v>
      </c>
      <c r="AU155" s="676" t="str">
        <f t="shared" si="66"/>
        <v>75</v>
      </c>
      <c r="AV155" s="676" t="str">
        <f t="shared" si="69"/>
        <v/>
      </c>
    </row>
    <row r="156" spans="1:48" ht="17.25" thickBot="1">
      <c r="A156" s="690">
        <f t="shared" si="67"/>
        <v>46178</v>
      </c>
      <c r="B156" s="691" t="s">
        <v>1563</v>
      </c>
      <c r="C156" s="711" t="s">
        <v>1613</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445</v>
      </c>
      <c r="M156" s="699"/>
      <c r="N156" s="698"/>
      <c r="O156" s="696"/>
      <c r="P156" s="697" t="s">
        <v>445</v>
      </c>
      <c r="Q156" s="699"/>
      <c r="R156" s="698"/>
      <c r="S156" s="696"/>
      <c r="T156" s="697" t="s">
        <v>445</v>
      </c>
      <c r="U156" s="699"/>
      <c r="V156" s="698"/>
      <c r="W156" s="696"/>
      <c r="X156" s="697" t="s">
        <v>445</v>
      </c>
      <c r="Y156" s="699"/>
      <c r="Z156" s="888" t="str">
        <f>IFERROR(VLOOKUP(C156, 條件!$A:$L, 3, 0), "")</f>
        <v/>
      </c>
      <c r="AA156" s="888" t="str">
        <f>IF(OR(L156={"改紡","檢修","了機","清車","FINAL","停機","SAMPLE","TEST","絲開發","待料","跳車"}), L156, IFERROR(IF(C156="", "", (SUM(J156, N156, R156, V156)/3 * AG156) * IF(AND(AF156="S", AS156="雙"), 0.5, 1)), ""))</f>
        <v>絲開發</v>
      </c>
      <c r="AB156" s="889" t="str">
        <f t="shared" si="61"/>
        <v/>
      </c>
      <c r="AC156" s="888" t="str">
        <f>IF(OR(L156={"改紡","檢修","了機","清車","FINAL","停機","SAMPLE","TEST"}), "", IFERROR(IF(C156="", "", AVERAGE(L156:M156, P156:Q156, T156:U156, X156:Y156)/100), ""))</f>
        <v/>
      </c>
      <c r="AD156" s="888" t="str">
        <f t="shared" si="62"/>
        <v/>
      </c>
      <c r="AE156" s="888" t="str">
        <f t="shared" si="63"/>
        <v/>
      </c>
      <c r="AF156" s="890" t="str">
        <f t="shared" si="68"/>
        <v>S</v>
      </c>
      <c r="AG156" s="890">
        <v>5</v>
      </c>
      <c r="AH156" s="729" t="s">
        <v>3003</v>
      </c>
      <c r="AI156" s="907" t="s">
        <v>3208</v>
      </c>
      <c r="AJ156" s="907" t="s">
        <v>3208</v>
      </c>
      <c r="AK156" s="730" t="s">
        <v>2872</v>
      </c>
      <c r="AL156" s="705"/>
      <c r="AM156" s="799"/>
      <c r="AN156" s="799"/>
      <c r="AO156" s="799"/>
      <c r="AP156" s="799"/>
      <c r="AQ156" s="799"/>
      <c r="AR156" s="707"/>
      <c r="AS156" s="694" t="str">
        <f t="shared" si="64"/>
        <v>單</v>
      </c>
      <c r="AT156" s="694" t="str">
        <f t="shared" si="65"/>
        <v>5sec</v>
      </c>
      <c r="AU156" s="694" t="str">
        <f t="shared" si="66"/>
        <v/>
      </c>
      <c r="AV156" s="694" t="str">
        <f t="shared" si="69"/>
        <v/>
      </c>
    </row>
    <row r="157" spans="1:48">
      <c r="A157" s="891">
        <v>46179</v>
      </c>
      <c r="B157" s="892" t="s">
        <v>1030</v>
      </c>
      <c r="C157" s="892" t="s">
        <v>114</v>
      </c>
      <c r="D157" s="893"/>
      <c r="E157" s="894" t="str">
        <f>IF(ISNA(VLOOKUP(C157,條件!$A$1:$G$1021,5,0)),"",(VLOOKUP(C157,條件!$A$1:$G$1021,5,0)))</f>
        <v/>
      </c>
      <c r="F157" s="895" t="str">
        <f>IF(ISNA(VLOOKUP(C157,條件!$A$1:$G$1021,6,0)),"",(VLOOKUP(C157,條件!$A$1:$G$1021,6,0)))</f>
        <v/>
      </c>
      <c r="G157" s="895" t="str">
        <f>IF(ISNA(VLOOKUP(C157,條件!$A$1:$G$1021,7,0)),"",(VLOOKUP(C157,條件!$A$1:$G$1021,7,0)))</f>
        <v/>
      </c>
      <c r="H157" s="895" t="str">
        <f>IF(ISNA(VLOOKUP(C157,條件!$A$1:$K$1021,11,0)),"",(VLOOKUP(C157,條件!$A$1:$K$1021,11,0)))</f>
        <v/>
      </c>
      <c r="I157" s="896" t="str">
        <f>IF(ISNA(VLOOKUP(C157,條件!$A$1:$L$1021,12,0)),"",(VLOOKUP(C157,條件!$A$1:$L$1021,12,0)))</f>
        <v/>
      </c>
      <c r="J157" s="897"/>
      <c r="K157" s="898"/>
      <c r="L157" s="899" t="s">
        <v>114</v>
      </c>
      <c r="M157" s="900"/>
      <c r="N157" s="897"/>
      <c r="O157" s="898"/>
      <c r="P157" s="899" t="s">
        <v>114</v>
      </c>
      <c r="Q157" s="900"/>
      <c r="R157" s="897"/>
      <c r="S157" s="898"/>
      <c r="T157" s="899" t="s">
        <v>114</v>
      </c>
      <c r="U157" s="900"/>
      <c r="V157" s="897"/>
      <c r="W157" s="898"/>
      <c r="X157" s="899" t="s">
        <v>114</v>
      </c>
      <c r="Y157" s="900"/>
      <c r="Z157" s="901" t="str">
        <f>IFERROR(VLOOKUP(C157, 條件!$A:$L, 3, 0), "")</f>
        <v/>
      </c>
      <c r="AA157" s="901" t="str">
        <f>IF(OR(L157={"改紡","檢修","了機","清車","FINAL","停機","SAMPLE","TEST","絲開發","待料","跳車"}), L157, IFERROR(IF(C157="", "", (SUM(J157, N157, R157, V157)/3 * AG157) * IF(AND(AF157="S", AS157="雙"), 0.5, 1)), ""))</f>
        <v>停機</v>
      </c>
      <c r="AB157" s="902" t="str">
        <f t="shared" si="61"/>
        <v/>
      </c>
      <c r="AC157" s="901" t="str">
        <f>IF(OR(L157={"改紡","檢修","了機","清車","FINAL","停機","SAMPLE","TEST"}), "", IFERROR(IF(C157="", "", AVERAGE(L157:M157, P157:Q157, T157:U157, X157:Y157)/100), ""))</f>
        <v/>
      </c>
      <c r="AD157" s="901" t="str">
        <f t="shared" si="62"/>
        <v/>
      </c>
      <c r="AE157" s="901" t="str">
        <f t="shared" si="63"/>
        <v/>
      </c>
      <c r="AF157" s="903" t="str">
        <f t="shared" si="68"/>
        <v>A</v>
      </c>
      <c r="AG157" s="903">
        <v>1</v>
      </c>
      <c r="AH157" s="904" t="s">
        <v>332</v>
      </c>
      <c r="AI157" s="737" t="s">
        <v>1065</v>
      </c>
      <c r="AJ157" s="737" t="s">
        <v>1065</v>
      </c>
      <c r="AK157" s="905" t="s">
        <v>1065</v>
      </c>
      <c r="AL157" s="741"/>
      <c r="AM157" s="798"/>
      <c r="AN157" s="798"/>
      <c r="AO157" s="798"/>
      <c r="AP157" s="798"/>
      <c r="AQ157" s="798"/>
      <c r="AR157" s="906"/>
      <c r="AS157" s="895" t="str">
        <f>IF(TEXT(RIGHT(F157,2),) = "×2","雙","單")</f>
        <v>單</v>
      </c>
      <c r="AT157" s="895" t="str">
        <f>IF(OR(AF157="J", AF157="T", AF157="M"), IF(AG157=1, "全", "半"),
   IF(AF157="A", IF(AG157=0.5, IF(AS157="雙", "全", ""),
                 IF(AG157=1, IF(AS157="雙", "半", "全"),
                    IF(AG157=2, "半", "")
                   )
                ),
   IF(AF157="S", TEXT(AG157 &amp; "sec", "text"), "")
))</f>
        <v>全</v>
      </c>
      <c r="AU157" s="895" t="str">
        <f>IF(MID(E157,3,1)="/",LEFT(E157,2),LEFT(E157,3))</f>
        <v/>
      </c>
      <c r="AV157" s="895" t="str">
        <f t="shared" si="69"/>
        <v/>
      </c>
    </row>
    <row r="158" spans="1:48">
      <c r="A158" s="672">
        <f>A157</f>
        <v>46179</v>
      </c>
      <c r="B158" s="673" t="s">
        <v>1031</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1065</v>
      </c>
      <c r="AI158" s="728" t="s">
        <v>1065</v>
      </c>
      <c r="AJ158" s="728" t="s">
        <v>1065</v>
      </c>
      <c r="AK158" s="740" t="s">
        <v>1065</v>
      </c>
      <c r="AL158" s="736"/>
      <c r="AM158" s="797"/>
      <c r="AN158" s="797"/>
      <c r="AO158" s="797"/>
      <c r="AP158" s="797"/>
      <c r="AQ158" s="797"/>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1026</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1065</v>
      </c>
      <c r="AI159" s="728" t="s">
        <v>1065</v>
      </c>
      <c r="AJ159" s="728" t="s">
        <v>1065</v>
      </c>
      <c r="AK159" s="743" t="s">
        <v>1065</v>
      </c>
      <c r="AL159" s="736"/>
      <c r="AM159" s="797"/>
      <c r="AN159" s="797"/>
      <c r="AO159" s="797"/>
      <c r="AP159" s="797"/>
      <c r="AQ159" s="797"/>
      <c r="AR159" s="689"/>
      <c r="AS159" s="676" t="str">
        <f t="shared" si="73"/>
        <v>單</v>
      </c>
      <c r="AT159" s="676" t="str">
        <f t="shared" si="74"/>
        <v>全</v>
      </c>
      <c r="AU159" s="676" t="str">
        <f t="shared" si="75"/>
        <v/>
      </c>
      <c r="AV159" s="676" t="str">
        <f t="shared" si="69"/>
        <v/>
      </c>
    </row>
    <row r="160" spans="1:48">
      <c r="A160" s="672">
        <f t="shared" si="76"/>
        <v>46179</v>
      </c>
      <c r="B160" s="673" t="s">
        <v>1032</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1656</v>
      </c>
      <c r="AI160" s="734" t="s">
        <v>1065</v>
      </c>
      <c r="AJ160" s="734" t="s">
        <v>1065</v>
      </c>
      <c r="AK160" s="728" t="s">
        <v>1065</v>
      </c>
      <c r="AL160" s="687"/>
      <c r="AM160" s="797"/>
      <c r="AN160" s="797"/>
      <c r="AO160" s="797"/>
      <c r="AP160" s="797"/>
      <c r="AQ160" s="797"/>
      <c r="AR160" s="689"/>
      <c r="AS160" s="676" t="str">
        <f t="shared" si="73"/>
        <v>單</v>
      </c>
      <c r="AT160" s="676" t="str">
        <f t="shared" si="74"/>
        <v>全</v>
      </c>
      <c r="AU160" s="676" t="str">
        <f t="shared" si="75"/>
        <v/>
      </c>
      <c r="AV160" s="676" t="str">
        <f t="shared" si="69"/>
        <v/>
      </c>
    </row>
    <row r="161" spans="1:48">
      <c r="A161" s="672">
        <f t="shared" si="76"/>
        <v>46179</v>
      </c>
      <c r="B161" s="673" t="s">
        <v>1033</v>
      </c>
      <c r="C161" s="673" t="s">
        <v>1899</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3331</v>
      </c>
      <c r="AI161" s="734" t="s">
        <v>3042</v>
      </c>
      <c r="AJ161" s="734" t="s">
        <v>3042</v>
      </c>
      <c r="AK161" s="728" t="s">
        <v>2871</v>
      </c>
      <c r="AL161" s="687">
        <v>54</v>
      </c>
      <c r="AM161" s="797">
        <v>46052</v>
      </c>
      <c r="AN161" s="797">
        <v>46053</v>
      </c>
      <c r="AO161" s="797">
        <v>46054</v>
      </c>
      <c r="AP161" s="797"/>
      <c r="AQ161" s="797"/>
      <c r="AR161" s="689"/>
      <c r="AS161" s="676" t="str">
        <f t="shared" si="73"/>
        <v>單</v>
      </c>
      <c r="AT161" s="676" t="str">
        <f t="shared" si="74"/>
        <v>全</v>
      </c>
      <c r="AU161" s="676" t="str">
        <f t="shared" si="75"/>
        <v>75</v>
      </c>
      <c r="AV161" s="676">
        <f t="shared" si="69"/>
        <v>1.37191968</v>
      </c>
    </row>
    <row r="162" spans="1:48">
      <c r="A162" s="672">
        <f t="shared" si="76"/>
        <v>46179</v>
      </c>
      <c r="B162" s="673" t="s">
        <v>1034</v>
      </c>
      <c r="C162" s="673" t="s">
        <v>2830</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3331</v>
      </c>
      <c r="AI162" s="734" t="s">
        <v>3042</v>
      </c>
      <c r="AJ162" s="734" t="s">
        <v>3042</v>
      </c>
      <c r="AK162" s="728" t="s">
        <v>2871</v>
      </c>
      <c r="AL162" s="687">
        <v>53</v>
      </c>
      <c r="AM162" s="797">
        <v>46120</v>
      </c>
      <c r="AN162" s="797">
        <v>46121</v>
      </c>
      <c r="AO162" s="797"/>
      <c r="AP162" s="797"/>
      <c r="AQ162" s="797"/>
      <c r="AR162" s="689"/>
      <c r="AS162" s="676" t="str">
        <f t="shared" si="73"/>
        <v>雙</v>
      </c>
      <c r="AT162" s="676" t="str">
        <f t="shared" si="74"/>
        <v>全</v>
      </c>
      <c r="AU162" s="676" t="str">
        <f t="shared" si="75"/>
        <v>75</v>
      </c>
      <c r="AV162" s="676">
        <f t="shared" si="69"/>
        <v>1.4681088</v>
      </c>
    </row>
    <row r="163" spans="1:48">
      <c r="A163" s="672">
        <f t="shared" si="76"/>
        <v>46179</v>
      </c>
      <c r="B163" s="673" t="s">
        <v>1035</v>
      </c>
      <c r="C163" s="673" t="s">
        <v>1900</v>
      </c>
      <c r="D163" s="674" t="s">
        <v>571</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3331</v>
      </c>
      <c r="AI163" s="734" t="s">
        <v>3042</v>
      </c>
      <c r="AJ163" s="734" t="s">
        <v>3042</v>
      </c>
      <c r="AK163" s="728" t="s">
        <v>2871</v>
      </c>
      <c r="AL163" s="687">
        <v>57</v>
      </c>
      <c r="AM163" s="797">
        <v>46093</v>
      </c>
      <c r="AN163" s="797">
        <v>46094</v>
      </c>
      <c r="AO163" s="797"/>
      <c r="AP163" s="797"/>
      <c r="AQ163" s="797"/>
      <c r="AR163" s="689"/>
      <c r="AS163" s="676" t="str">
        <f t="shared" si="73"/>
        <v>單</v>
      </c>
      <c r="AT163" s="676" t="str">
        <f t="shared" si="74"/>
        <v>全</v>
      </c>
      <c r="AU163" s="676" t="str">
        <f t="shared" si="75"/>
        <v>50</v>
      </c>
      <c r="AV163" s="676">
        <f t="shared" si="69"/>
        <v>1.009278144</v>
      </c>
    </row>
    <row r="164" spans="1:48">
      <c r="A164" s="672">
        <f t="shared" si="76"/>
        <v>46179</v>
      </c>
      <c r="B164" s="673" t="s">
        <v>1036</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1656</v>
      </c>
      <c r="AI164" s="728" t="s">
        <v>1656</v>
      </c>
      <c r="AJ164" s="728" t="s">
        <v>1656</v>
      </c>
      <c r="AK164" s="728" t="s">
        <v>1656</v>
      </c>
      <c r="AL164" s="687"/>
      <c r="AM164" s="797"/>
      <c r="AN164" s="797"/>
      <c r="AO164" s="797"/>
      <c r="AP164" s="797"/>
      <c r="AQ164" s="797"/>
      <c r="AR164" s="689"/>
      <c r="AS164" s="676" t="str">
        <f t="shared" si="73"/>
        <v>單</v>
      </c>
      <c r="AT164" s="676" t="str">
        <f t="shared" si="74"/>
        <v>全</v>
      </c>
      <c r="AU164" s="676" t="str">
        <f t="shared" si="75"/>
        <v/>
      </c>
      <c r="AV164" s="676" t="str">
        <f t="shared" si="69"/>
        <v/>
      </c>
    </row>
    <row r="165" spans="1:48">
      <c r="A165" s="672">
        <f t="shared" si="76"/>
        <v>46179</v>
      </c>
      <c r="B165" s="673" t="s">
        <v>1037</v>
      </c>
      <c r="C165" s="673" t="s">
        <v>1901</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3331</v>
      </c>
      <c r="AI165" s="734" t="s">
        <v>3042</v>
      </c>
      <c r="AJ165" s="734" t="s">
        <v>3042</v>
      </c>
      <c r="AK165" s="728" t="s">
        <v>2871</v>
      </c>
      <c r="AL165" s="687">
        <v>54</v>
      </c>
      <c r="AM165" s="798">
        <v>46144</v>
      </c>
      <c r="AN165" s="797">
        <v>46145</v>
      </c>
      <c r="AO165" s="797">
        <v>46146</v>
      </c>
      <c r="AP165" s="797">
        <v>46152</v>
      </c>
      <c r="AQ165" s="797">
        <v>46153</v>
      </c>
      <c r="AR165" s="689"/>
      <c r="AS165" s="676" t="str">
        <f t="shared" si="73"/>
        <v>單</v>
      </c>
      <c r="AT165" s="676" t="str">
        <f t="shared" si="74"/>
        <v>全</v>
      </c>
      <c r="AU165" s="676" t="str">
        <f t="shared" si="75"/>
        <v>150</v>
      </c>
      <c r="AV165" s="676">
        <f t="shared" si="69"/>
        <v>2.6987904</v>
      </c>
    </row>
    <row r="166" spans="1:48">
      <c r="A166" s="672">
        <f t="shared" si="76"/>
        <v>46179</v>
      </c>
      <c r="B166" s="673" t="s">
        <v>1038</v>
      </c>
      <c r="C166" s="673" t="s">
        <v>2970</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3331</v>
      </c>
      <c r="AI166" s="734" t="s">
        <v>3042</v>
      </c>
      <c r="AJ166" s="734" t="s">
        <v>3042</v>
      </c>
      <c r="AK166" s="728" t="s">
        <v>2871</v>
      </c>
      <c r="AL166" s="687">
        <v>57</v>
      </c>
      <c r="AM166" s="797">
        <v>46172</v>
      </c>
      <c r="AN166" s="797">
        <v>46174</v>
      </c>
      <c r="AO166" s="797"/>
      <c r="AP166" s="797"/>
      <c r="AQ166" s="797"/>
      <c r="AR166" s="689"/>
      <c r="AS166" s="676" t="str">
        <f t="shared" si="73"/>
        <v>單</v>
      </c>
      <c r="AT166" s="676" t="str">
        <f t="shared" si="74"/>
        <v>全</v>
      </c>
      <c r="AU166" s="676" t="str">
        <f t="shared" si="75"/>
        <v>50</v>
      </c>
      <c r="AV166" s="676">
        <f t="shared" si="69"/>
        <v>0.93140064</v>
      </c>
    </row>
    <row r="167" spans="1:48">
      <c r="A167" s="672">
        <f t="shared" si="76"/>
        <v>46179</v>
      </c>
      <c r="B167" s="673" t="s">
        <v>1039</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1656</v>
      </c>
      <c r="AI167" s="728" t="s">
        <v>1656</v>
      </c>
      <c r="AJ167" s="728" t="s">
        <v>1656</v>
      </c>
      <c r="AK167" s="728" t="s">
        <v>1656</v>
      </c>
      <c r="AL167" s="687"/>
      <c r="AM167" s="797"/>
      <c r="AN167" s="797"/>
      <c r="AO167" s="797"/>
      <c r="AP167" s="797"/>
      <c r="AQ167" s="797"/>
      <c r="AR167" s="689"/>
      <c r="AS167" s="676" t="str">
        <f t="shared" si="73"/>
        <v>單</v>
      </c>
      <c r="AT167" s="676" t="str">
        <f t="shared" si="74"/>
        <v>全</v>
      </c>
      <c r="AU167" s="676" t="str">
        <f t="shared" si="75"/>
        <v/>
      </c>
      <c r="AV167" s="676" t="str">
        <f t="shared" si="69"/>
        <v/>
      </c>
    </row>
    <row r="168" spans="1:48">
      <c r="A168" s="672">
        <f t="shared" si="76"/>
        <v>46179</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1656</v>
      </c>
      <c r="AI168" s="728" t="s">
        <v>1656</v>
      </c>
      <c r="AJ168" s="728" t="s">
        <v>1656</v>
      </c>
      <c r="AK168" s="728" t="s">
        <v>1656</v>
      </c>
      <c r="AL168" s="687"/>
      <c r="AM168" s="797"/>
      <c r="AN168" s="797"/>
      <c r="AO168" s="797"/>
      <c r="AP168" s="797"/>
      <c r="AQ168" s="797"/>
      <c r="AR168" s="689"/>
      <c r="AS168" s="676" t="str">
        <f t="shared" si="73"/>
        <v>單</v>
      </c>
      <c r="AT168" s="676" t="str">
        <f t="shared" si="74"/>
        <v>全</v>
      </c>
      <c r="AU168" s="676" t="str">
        <f t="shared" si="75"/>
        <v/>
      </c>
      <c r="AV168" s="676" t="str">
        <f t="shared" si="69"/>
        <v/>
      </c>
    </row>
    <row r="169" spans="1:48">
      <c r="A169" s="672">
        <f t="shared" si="76"/>
        <v>46179</v>
      </c>
      <c r="B169" s="673" t="s">
        <v>1041</v>
      </c>
      <c r="C169" s="673" t="s">
        <v>2968</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3.0638297872340425</v>
      </c>
      <c r="AA169" s="682">
        <f>IF(OR(L169={"改紡","檢修","了機","清車","FINAL","停機","SAMPLE","TEST","絲開發","待料","跳車"}), L169, IFERROR(IF(C169="", "", (SUM(J169, N169, R169, V169)/3 * AG169) * IF(AND(AF169="S", AS169="雙"), 0.5, 1)), ""))</f>
        <v>52</v>
      </c>
      <c r="AB169" s="716">
        <f t="shared" si="70"/>
        <v>0.99215411324786329</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2783</v>
      </c>
      <c r="AI169" s="728" t="s">
        <v>3043</v>
      </c>
      <c r="AJ169" s="728" t="s">
        <v>3043</v>
      </c>
      <c r="AK169" s="728" t="s">
        <v>17</v>
      </c>
      <c r="AL169" s="687">
        <v>48</v>
      </c>
      <c r="AM169" s="798">
        <v>46172</v>
      </c>
      <c r="AN169" s="797">
        <v>46173</v>
      </c>
      <c r="AO169" s="797"/>
      <c r="AP169" s="797"/>
      <c r="AQ169" s="797"/>
      <c r="AR169" s="689"/>
      <c r="AS169" s="676" t="str">
        <f t="shared" si="73"/>
        <v>單</v>
      </c>
      <c r="AT169" s="676" t="str">
        <f t="shared" si="74"/>
        <v>全</v>
      </c>
      <c r="AU169" s="676" t="str">
        <f t="shared" si="75"/>
        <v>150</v>
      </c>
      <c r="AV169" s="676">
        <f t="shared" si="69"/>
        <v>2.8224331199999999</v>
      </c>
    </row>
    <row r="170" spans="1:48">
      <c r="A170" s="672">
        <f t="shared" si="76"/>
        <v>46179</v>
      </c>
      <c r="B170" s="673" t="s">
        <v>1042</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884</v>
      </c>
      <c r="AI170" s="728" t="s">
        <v>1656</v>
      </c>
      <c r="AJ170" s="728" t="s">
        <v>1656</v>
      </c>
      <c r="AK170" s="728" t="s">
        <v>1656</v>
      </c>
      <c r="AL170" s="687"/>
      <c r="AM170" s="797"/>
      <c r="AN170" s="797"/>
      <c r="AO170" s="797"/>
      <c r="AP170" s="797"/>
      <c r="AQ170" s="797"/>
      <c r="AR170" s="689"/>
      <c r="AS170" s="676" t="str">
        <f t="shared" si="73"/>
        <v>單</v>
      </c>
      <c r="AT170" s="676" t="str">
        <f t="shared" si="74"/>
        <v>全</v>
      </c>
      <c r="AU170" s="676" t="str">
        <f t="shared" si="75"/>
        <v/>
      </c>
      <c r="AV170" s="676" t="str">
        <f t="shared" si="69"/>
        <v/>
      </c>
    </row>
    <row r="171" spans="1:48">
      <c r="A171" s="672">
        <f t="shared" si="76"/>
        <v>46179</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884</v>
      </c>
      <c r="AI171" s="728" t="s">
        <v>1656</v>
      </c>
      <c r="AJ171" s="728" t="s">
        <v>1656</v>
      </c>
      <c r="AK171" s="728" t="s">
        <v>1656</v>
      </c>
      <c r="AL171" s="687"/>
      <c r="AM171" s="797"/>
      <c r="AN171" s="797"/>
      <c r="AO171" s="797"/>
      <c r="AP171" s="797"/>
      <c r="AQ171" s="797"/>
      <c r="AR171" s="689"/>
      <c r="AS171" s="676" t="str">
        <f t="shared" si="73"/>
        <v>單</v>
      </c>
      <c r="AT171" s="676" t="str">
        <f t="shared" si="74"/>
        <v>全</v>
      </c>
      <c r="AU171" s="676" t="str">
        <f t="shared" si="75"/>
        <v/>
      </c>
      <c r="AV171" s="676" t="str">
        <f t="shared" si="69"/>
        <v/>
      </c>
    </row>
    <row r="172" spans="1:48">
      <c r="A172" s="672">
        <f t="shared" si="76"/>
        <v>46179</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884</v>
      </c>
      <c r="AI172" s="728" t="s">
        <v>1656</v>
      </c>
      <c r="AJ172" s="728" t="s">
        <v>1656</v>
      </c>
      <c r="AK172" s="728" t="s">
        <v>1656</v>
      </c>
      <c r="AL172" s="687"/>
      <c r="AM172" s="797"/>
      <c r="AN172" s="797"/>
      <c r="AO172" s="797"/>
      <c r="AP172" s="797"/>
      <c r="AQ172" s="797"/>
      <c r="AR172" s="689"/>
      <c r="AS172" s="676" t="str">
        <f t="shared" si="73"/>
        <v>單</v>
      </c>
      <c r="AT172" s="676" t="str">
        <f t="shared" si="74"/>
        <v>全</v>
      </c>
      <c r="AU172" s="676" t="str">
        <f t="shared" si="75"/>
        <v/>
      </c>
      <c r="AV172" s="676" t="str">
        <f t="shared" si="69"/>
        <v/>
      </c>
    </row>
    <row r="173" spans="1:48">
      <c r="A173" s="672">
        <f t="shared" si="76"/>
        <v>46179</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884</v>
      </c>
      <c r="AI173" s="728" t="s">
        <v>1656</v>
      </c>
      <c r="AJ173" s="728" t="s">
        <v>1656</v>
      </c>
      <c r="AK173" s="728" t="s">
        <v>1656</v>
      </c>
      <c r="AL173" s="687"/>
      <c r="AM173" s="797"/>
      <c r="AN173" s="797"/>
      <c r="AO173" s="797"/>
      <c r="AP173" s="797"/>
      <c r="AQ173" s="797"/>
      <c r="AR173" s="689"/>
      <c r="AS173" s="676" t="str">
        <f t="shared" si="73"/>
        <v>單</v>
      </c>
      <c r="AT173" s="676" t="str">
        <f t="shared" si="74"/>
        <v>全</v>
      </c>
      <c r="AU173" s="676" t="str">
        <f t="shared" si="75"/>
        <v/>
      </c>
      <c r="AV173" s="676" t="str">
        <f t="shared" si="69"/>
        <v/>
      </c>
    </row>
    <row r="174" spans="1:48">
      <c r="A174" s="672">
        <f t="shared" si="76"/>
        <v>46179</v>
      </c>
      <c r="B174" s="673" t="s">
        <v>1027</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884</v>
      </c>
      <c r="AI174" s="728" t="s">
        <v>1656</v>
      </c>
      <c r="AJ174" s="728" t="s">
        <v>1656</v>
      </c>
      <c r="AK174" s="728" t="s">
        <v>1656</v>
      </c>
      <c r="AL174" s="742"/>
      <c r="AM174" s="797"/>
      <c r="AN174" s="797"/>
      <c r="AO174" s="797"/>
      <c r="AP174" s="797"/>
      <c r="AQ174" s="797"/>
      <c r="AR174" s="689"/>
      <c r="AS174" s="676" t="str">
        <f t="shared" si="73"/>
        <v>單</v>
      </c>
      <c r="AT174" s="676" t="str">
        <f t="shared" si="74"/>
        <v>全</v>
      </c>
      <c r="AU174" s="676" t="str">
        <f t="shared" si="75"/>
        <v/>
      </c>
      <c r="AV174" s="676" t="str">
        <f t="shared" si="69"/>
        <v/>
      </c>
    </row>
    <row r="175" spans="1:48">
      <c r="A175" s="672">
        <f t="shared" si="76"/>
        <v>46179</v>
      </c>
      <c r="B175" s="673" t="s">
        <v>1046</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884</v>
      </c>
      <c r="AI175" s="728" t="s">
        <v>1656</v>
      </c>
      <c r="AJ175" s="728" t="s">
        <v>1656</v>
      </c>
      <c r="AK175" s="728" t="s">
        <v>1656</v>
      </c>
      <c r="AL175" s="741"/>
      <c r="AM175" s="797"/>
      <c r="AN175" s="797"/>
      <c r="AO175" s="797"/>
      <c r="AP175" s="797"/>
      <c r="AQ175" s="797"/>
      <c r="AR175" s="689"/>
      <c r="AS175" s="676" t="str">
        <f t="shared" si="73"/>
        <v>單</v>
      </c>
      <c r="AT175" s="676" t="str">
        <f t="shared" si="74"/>
        <v>全</v>
      </c>
      <c r="AU175" s="676" t="str">
        <f t="shared" si="75"/>
        <v/>
      </c>
      <c r="AV175" s="676" t="str">
        <f t="shared" si="69"/>
        <v/>
      </c>
    </row>
    <row r="176" spans="1:48">
      <c r="A176" s="672">
        <f t="shared" si="76"/>
        <v>46179</v>
      </c>
      <c r="B176" s="673" t="s">
        <v>1028</v>
      </c>
      <c r="C176" s="673" t="s">
        <v>3117</v>
      </c>
      <c r="D176" s="674" t="s">
        <v>578</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2782</v>
      </c>
      <c r="AI176" s="728" t="s">
        <v>3043</v>
      </c>
      <c r="AJ176" s="728" t="s">
        <v>3043</v>
      </c>
      <c r="AK176" s="728" t="s">
        <v>17</v>
      </c>
      <c r="AL176" s="687">
        <v>55</v>
      </c>
      <c r="AM176" s="797">
        <v>46172</v>
      </c>
      <c r="AN176" s="797">
        <v>46173</v>
      </c>
      <c r="AO176" s="797">
        <v>46176</v>
      </c>
      <c r="AP176" s="797">
        <v>46178</v>
      </c>
      <c r="AQ176" s="797"/>
      <c r="AR176" s="689"/>
      <c r="AS176" s="676" t="str">
        <f t="shared" si="73"/>
        <v>雙</v>
      </c>
      <c r="AT176" s="676" t="str">
        <f t="shared" si="74"/>
        <v>全</v>
      </c>
      <c r="AU176" s="676" t="str">
        <f t="shared" si="75"/>
        <v>150</v>
      </c>
      <c r="AV176" s="676">
        <f t="shared" si="69"/>
        <v>4.3670016000000009</v>
      </c>
    </row>
    <row r="177" spans="1:48">
      <c r="A177" s="672">
        <f t="shared" si="76"/>
        <v>46179</v>
      </c>
      <c r="B177" s="673" t="s">
        <v>1047</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884</v>
      </c>
      <c r="AI177" s="728" t="s">
        <v>1656</v>
      </c>
      <c r="AJ177" s="728" t="s">
        <v>1656</v>
      </c>
      <c r="AK177" s="728" t="s">
        <v>1656</v>
      </c>
      <c r="AL177" s="687"/>
      <c r="AM177" s="797"/>
      <c r="AN177" s="797"/>
      <c r="AO177" s="797"/>
      <c r="AP177" s="797"/>
      <c r="AQ177" s="797"/>
      <c r="AR177" s="689"/>
      <c r="AS177" s="676" t="str">
        <f t="shared" si="73"/>
        <v>單</v>
      </c>
      <c r="AT177" s="676" t="str">
        <f t="shared" si="74"/>
        <v>全</v>
      </c>
      <c r="AU177" s="676" t="str">
        <f t="shared" si="75"/>
        <v/>
      </c>
      <c r="AV177" s="676" t="str">
        <f t="shared" si="69"/>
        <v/>
      </c>
    </row>
    <row r="178" spans="1:48">
      <c r="A178" s="672">
        <f t="shared" si="76"/>
        <v>46179</v>
      </c>
      <c r="B178" s="673" t="s">
        <v>1048</v>
      </c>
      <c r="C178" s="673" t="s">
        <v>2971</v>
      </c>
      <c r="D178" s="674" t="s">
        <v>1914</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3001</v>
      </c>
      <c r="AI178" s="734" t="s">
        <v>2820</v>
      </c>
      <c r="AJ178" s="734" t="s">
        <v>2820</v>
      </c>
      <c r="AK178" s="728" t="s">
        <v>952</v>
      </c>
      <c r="AL178" s="687">
        <v>56</v>
      </c>
      <c r="AM178" s="797">
        <v>46174</v>
      </c>
      <c r="AN178" s="797">
        <v>46176</v>
      </c>
      <c r="AO178" s="797">
        <v>46177</v>
      </c>
      <c r="AP178" s="797"/>
      <c r="AQ178" s="797"/>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1049</v>
      </c>
      <c r="C179" s="673" t="s">
        <v>2973</v>
      </c>
      <c r="D179" s="674" t="s">
        <v>1914</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3001</v>
      </c>
      <c r="AI179" s="734" t="s">
        <v>2820</v>
      </c>
      <c r="AJ179" s="734" t="s">
        <v>2820</v>
      </c>
      <c r="AK179" s="728" t="s">
        <v>952</v>
      </c>
      <c r="AL179" s="687">
        <v>55</v>
      </c>
      <c r="AM179" s="797">
        <v>46173</v>
      </c>
      <c r="AN179" s="797">
        <v>46176</v>
      </c>
      <c r="AO179" s="797">
        <v>46177</v>
      </c>
      <c r="AP179" s="797">
        <v>46178</v>
      </c>
      <c r="AQ179" s="797"/>
      <c r="AR179" s="689"/>
      <c r="AS179" s="676" t="str">
        <f t="shared" si="73"/>
        <v>雙</v>
      </c>
      <c r="AT179" s="676" t="str">
        <f t="shared" si="74"/>
        <v>全</v>
      </c>
      <c r="AU179" s="676" t="str">
        <f t="shared" si="75"/>
        <v>150</v>
      </c>
      <c r="AV179" s="676">
        <f t="shared" si="78"/>
        <v>6.2149247999999995</v>
      </c>
    </row>
    <row r="180" spans="1:48">
      <c r="A180" s="672">
        <f t="shared" si="76"/>
        <v>46179</v>
      </c>
      <c r="B180" s="673" t="s">
        <v>1050</v>
      </c>
      <c r="C180" s="673" t="s">
        <v>1906</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2784</v>
      </c>
      <c r="AI180" s="728" t="s">
        <v>2813</v>
      </c>
      <c r="AJ180" s="728" t="s">
        <v>2813</v>
      </c>
      <c r="AK180" s="728" t="s">
        <v>704</v>
      </c>
      <c r="AL180" s="687">
        <v>48</v>
      </c>
      <c r="AM180" s="797">
        <v>46167</v>
      </c>
      <c r="AN180" s="797"/>
      <c r="AO180" s="797"/>
      <c r="AP180" s="797"/>
      <c r="AQ180" s="797"/>
      <c r="AR180" s="689"/>
      <c r="AS180" s="676" t="str">
        <f t="shared" si="73"/>
        <v>雙</v>
      </c>
      <c r="AT180" s="676" t="str">
        <f t="shared" si="74"/>
        <v>半</v>
      </c>
      <c r="AU180" s="676" t="str">
        <f t="shared" si="75"/>
        <v>150</v>
      </c>
      <c r="AV180" s="676">
        <f t="shared" si="78"/>
        <v>2.5725427199999999</v>
      </c>
    </row>
    <row r="181" spans="1:48">
      <c r="A181" s="672">
        <f t="shared" si="76"/>
        <v>46179</v>
      </c>
      <c r="B181" s="673" t="s">
        <v>1050</v>
      </c>
      <c r="C181" s="673" t="s">
        <v>1907</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2784</v>
      </c>
      <c r="AI181" s="734" t="s">
        <v>2813</v>
      </c>
      <c r="AJ181" s="734" t="s">
        <v>2813</v>
      </c>
      <c r="AK181" s="728" t="s">
        <v>704</v>
      </c>
      <c r="AL181" s="687">
        <v>48</v>
      </c>
      <c r="AM181" s="797">
        <v>46166</v>
      </c>
      <c r="AN181" s="797">
        <v>46167</v>
      </c>
      <c r="AO181" s="797"/>
      <c r="AP181" s="797"/>
      <c r="AQ181" s="797"/>
      <c r="AR181" s="689"/>
      <c r="AS181" s="676" t="str">
        <f t="shared" si="73"/>
        <v>雙</v>
      </c>
      <c r="AT181" s="676" t="str">
        <f t="shared" si="74"/>
        <v>半</v>
      </c>
      <c r="AU181" s="676" t="str">
        <f t="shared" si="75"/>
        <v>150</v>
      </c>
      <c r="AV181" s="676">
        <f t="shared" si="78"/>
        <v>3.1085856000000001</v>
      </c>
    </row>
    <row r="182" spans="1:48">
      <c r="A182" s="672">
        <f t="shared" si="76"/>
        <v>46179</v>
      </c>
      <c r="B182" s="673" t="s">
        <v>1051</v>
      </c>
      <c r="C182" s="673" t="s">
        <v>3156</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2782</v>
      </c>
      <c r="AI182" s="734" t="s">
        <v>2820</v>
      </c>
      <c r="AJ182" s="734" t="s">
        <v>2820</v>
      </c>
      <c r="AK182" s="728" t="s">
        <v>952</v>
      </c>
      <c r="AL182" s="687">
        <v>52</v>
      </c>
      <c r="AM182" s="797">
        <v>46177</v>
      </c>
      <c r="AN182" s="797">
        <v>46178</v>
      </c>
      <c r="AO182" s="797"/>
      <c r="AP182" s="797"/>
      <c r="AQ182" s="797"/>
      <c r="AR182" s="689" t="s">
        <v>3488</v>
      </c>
      <c r="AS182" s="676" t="str">
        <f t="shared" si="73"/>
        <v>單</v>
      </c>
      <c r="AT182" s="676" t="str">
        <f t="shared" si="74"/>
        <v>半</v>
      </c>
      <c r="AU182" s="676" t="str">
        <f t="shared" si="75"/>
        <v/>
      </c>
      <c r="AV182" s="676" t="str">
        <f t="shared" si="78"/>
        <v/>
      </c>
    </row>
    <row r="183" spans="1:48">
      <c r="A183" s="672">
        <f t="shared" si="76"/>
        <v>46179</v>
      </c>
      <c r="B183" s="673" t="s">
        <v>1051</v>
      </c>
      <c r="C183" s="673" t="s">
        <v>1916</v>
      </c>
      <c r="D183" s="674" t="s">
        <v>1914</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2782</v>
      </c>
      <c r="AI183" s="734" t="s">
        <v>2820</v>
      </c>
      <c r="AJ183" s="734" t="s">
        <v>2820</v>
      </c>
      <c r="AK183" s="728" t="s">
        <v>952</v>
      </c>
      <c r="AL183" s="687">
        <v>53</v>
      </c>
      <c r="AM183" s="797">
        <v>46150</v>
      </c>
      <c r="AN183" s="797">
        <v>46151</v>
      </c>
      <c r="AO183" s="797">
        <v>46152</v>
      </c>
      <c r="AP183" s="797">
        <v>46153</v>
      </c>
      <c r="AQ183" s="797"/>
      <c r="AR183" s="689"/>
      <c r="AS183" s="676" t="str">
        <f t="shared" si="73"/>
        <v>雙</v>
      </c>
      <c r="AT183" s="676" t="str">
        <f t="shared" si="74"/>
        <v>半</v>
      </c>
      <c r="AU183" s="676" t="str">
        <f t="shared" si="75"/>
        <v>225</v>
      </c>
      <c r="AV183" s="676" t="str">
        <f t="shared" si="78"/>
        <v/>
      </c>
    </row>
    <row r="184" spans="1:48">
      <c r="A184" s="672">
        <f t="shared" si="76"/>
        <v>46179</v>
      </c>
      <c r="B184" s="673" t="s">
        <v>1547</v>
      </c>
      <c r="C184" s="673" t="s">
        <v>3300</v>
      </c>
      <c r="D184" s="674" t="s">
        <v>578</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2784</v>
      </c>
      <c r="AI184" s="734" t="s">
        <v>2813</v>
      </c>
      <c r="AJ184" s="734" t="s">
        <v>2813</v>
      </c>
      <c r="AK184" s="728" t="s">
        <v>704</v>
      </c>
      <c r="AL184" s="687">
        <v>56</v>
      </c>
      <c r="AM184" s="797">
        <v>46173</v>
      </c>
      <c r="AN184" s="797">
        <v>46176</v>
      </c>
      <c r="AO184" s="797">
        <v>46177</v>
      </c>
      <c r="AP184" s="797"/>
      <c r="AQ184" s="797"/>
      <c r="AR184" s="689"/>
      <c r="AS184" s="676" t="str">
        <f t="shared" si="73"/>
        <v>雙</v>
      </c>
      <c r="AT184" s="676" t="str">
        <f t="shared" si="74"/>
        <v>全</v>
      </c>
      <c r="AU184" s="676" t="str">
        <f t="shared" si="75"/>
        <v>150</v>
      </c>
      <c r="AV184" s="676">
        <f t="shared" si="78"/>
        <v>5.8907519999999991</v>
      </c>
    </row>
    <row r="185" spans="1:48">
      <c r="A185" s="672">
        <f t="shared" si="76"/>
        <v>46179</v>
      </c>
      <c r="B185" s="673" t="s">
        <v>1548</v>
      </c>
      <c r="C185" s="673" t="s">
        <v>2943</v>
      </c>
      <c r="D185" s="674" t="s">
        <v>578</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2784</v>
      </c>
      <c r="AI185" s="734" t="s">
        <v>2813</v>
      </c>
      <c r="AJ185" s="734" t="s">
        <v>2813</v>
      </c>
      <c r="AK185" s="728" t="s">
        <v>704</v>
      </c>
      <c r="AL185" s="687">
        <v>56</v>
      </c>
      <c r="AM185" s="797">
        <v>46174</v>
      </c>
      <c r="AN185" s="797">
        <v>46175</v>
      </c>
      <c r="AO185" s="797">
        <v>46176</v>
      </c>
      <c r="AP185" s="797"/>
      <c r="AQ185" s="797"/>
      <c r="AR185" s="689"/>
      <c r="AS185" s="676" t="str">
        <f t="shared" si="73"/>
        <v>雙</v>
      </c>
      <c r="AT185" s="676" t="str">
        <f t="shared" si="74"/>
        <v>全</v>
      </c>
      <c r="AU185" s="676" t="str">
        <f t="shared" si="75"/>
        <v>150</v>
      </c>
      <c r="AV185" s="676">
        <f t="shared" si="78"/>
        <v>6.1568640000000014</v>
      </c>
    </row>
    <row r="186" spans="1:48">
      <c r="A186" s="672">
        <f t="shared" si="76"/>
        <v>46179</v>
      </c>
      <c r="B186" s="673" t="s">
        <v>1052</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3363</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2783</v>
      </c>
      <c r="AI186" s="734" t="s">
        <v>3208</v>
      </c>
      <c r="AJ186" s="734" t="s">
        <v>3208</v>
      </c>
      <c r="AK186" s="728" t="s">
        <v>17</v>
      </c>
      <c r="AL186" s="687"/>
      <c r="AM186" s="797"/>
      <c r="AN186" s="797"/>
      <c r="AO186" s="797"/>
      <c r="AP186" s="797"/>
      <c r="AQ186" s="797"/>
      <c r="AR186" s="689"/>
      <c r="AS186" s="676" t="str">
        <f t="shared" si="73"/>
        <v>單</v>
      </c>
      <c r="AT186" s="676" t="str">
        <f t="shared" si="74"/>
        <v>12sec</v>
      </c>
      <c r="AU186" s="676" t="str">
        <f t="shared" si="75"/>
        <v/>
      </c>
      <c r="AV186" s="676" t="str">
        <f t="shared" si="78"/>
        <v/>
      </c>
    </row>
    <row r="187" spans="1:48" ht="17.25" thickBot="1">
      <c r="A187" s="690">
        <f t="shared" si="76"/>
        <v>46179</v>
      </c>
      <c r="B187" s="691" t="s">
        <v>1563</v>
      </c>
      <c r="C187" s="711" t="s">
        <v>1613</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445</v>
      </c>
      <c r="M187" s="699"/>
      <c r="N187" s="698"/>
      <c r="O187" s="696"/>
      <c r="P187" s="697" t="s">
        <v>445</v>
      </c>
      <c r="Q187" s="699"/>
      <c r="R187" s="698"/>
      <c r="S187" s="696"/>
      <c r="T187" s="697" t="s">
        <v>445</v>
      </c>
      <c r="U187" s="699"/>
      <c r="V187" s="698"/>
      <c r="W187" s="696"/>
      <c r="X187" s="697" t="s">
        <v>445</v>
      </c>
      <c r="Y187" s="699"/>
      <c r="Z187" s="888" t="str">
        <f>IFERROR(VLOOKUP(C187, 條件!$A:$L, 3, 0), "")</f>
        <v/>
      </c>
      <c r="AA187" s="888" t="str">
        <f>IF(OR(L187={"改紡","檢修","了機","清車","FINAL","停機","SAMPLE","TEST","絲開發","待料","跳車"}), L187, IFERROR(IF(C187="", "", (SUM(J187, N187, R187, V187)/3 * AG187) * IF(AND(AF187="S", AS187="雙"), 0.5, 1)), ""))</f>
        <v>絲開發</v>
      </c>
      <c r="AB187" s="889" t="str">
        <f t="shared" si="70"/>
        <v/>
      </c>
      <c r="AC187" s="888" t="str">
        <f>IF(OR(L187={"改紡","檢修","了機","清車","FINAL","停機","SAMPLE","TEST"}), "", IFERROR(IF(C187="", "", AVERAGE(L187:M187, P187:Q187, T187:U187, X187:Y187)/100), ""))</f>
        <v/>
      </c>
      <c r="AD187" s="888" t="str">
        <f t="shared" si="71"/>
        <v/>
      </c>
      <c r="AE187" s="888" t="str">
        <f t="shared" si="72"/>
        <v/>
      </c>
      <c r="AF187" s="890" t="str">
        <f t="shared" si="77"/>
        <v>S</v>
      </c>
      <c r="AG187" s="890">
        <v>5</v>
      </c>
      <c r="AH187" s="729" t="s">
        <v>2783</v>
      </c>
      <c r="AI187" s="907" t="s">
        <v>3208</v>
      </c>
      <c r="AJ187" s="907" t="s">
        <v>3208</v>
      </c>
      <c r="AK187" s="730" t="s">
        <v>17</v>
      </c>
      <c r="AL187" s="705"/>
      <c r="AM187" s="799"/>
      <c r="AN187" s="799"/>
      <c r="AO187" s="799"/>
      <c r="AP187" s="799"/>
      <c r="AQ187" s="799"/>
      <c r="AR187" s="707"/>
      <c r="AS187" s="694" t="str">
        <f t="shared" si="73"/>
        <v>單</v>
      </c>
      <c r="AT187" s="694" t="str">
        <f t="shared" si="74"/>
        <v>5sec</v>
      </c>
      <c r="AU187" s="694" t="str">
        <f t="shared" si="75"/>
        <v/>
      </c>
      <c r="AV187" s="694" t="str">
        <f t="shared" si="78"/>
        <v/>
      </c>
    </row>
    <row r="188" spans="1:48">
      <c r="A188" s="891">
        <v>46180</v>
      </c>
      <c r="B188" s="892" t="s">
        <v>1030</v>
      </c>
      <c r="C188" s="892" t="s">
        <v>114</v>
      </c>
      <c r="D188" s="893"/>
      <c r="E188" s="894" t="str">
        <f>IF(ISNA(VLOOKUP(C188,條件!$A$1:$G$1021,5,0)),"",(VLOOKUP(C188,條件!$A$1:$G$1021,5,0)))</f>
        <v/>
      </c>
      <c r="F188" s="895" t="str">
        <f>IF(ISNA(VLOOKUP(C188,條件!$A$1:$G$1021,6,0)),"",(VLOOKUP(C188,條件!$A$1:$G$1021,6,0)))</f>
        <v/>
      </c>
      <c r="G188" s="895" t="str">
        <f>IF(ISNA(VLOOKUP(C188,條件!$A$1:$G$1021,7,0)),"",(VLOOKUP(C188,條件!$A$1:$G$1021,7,0)))</f>
        <v/>
      </c>
      <c r="H188" s="895" t="str">
        <f>IF(ISNA(VLOOKUP(C188,條件!$A$1:$K$1021,11,0)),"",(VLOOKUP(C188,條件!$A$1:$K$1021,11,0)))</f>
        <v/>
      </c>
      <c r="I188" s="896" t="str">
        <f>IF(ISNA(VLOOKUP(C188,條件!$A$1:$L$1021,12,0)),"",(VLOOKUP(C188,條件!$A$1:$L$1021,12,0)))</f>
        <v/>
      </c>
      <c r="J188" s="897"/>
      <c r="K188" s="898"/>
      <c r="L188" s="899" t="s">
        <v>114</v>
      </c>
      <c r="M188" s="900"/>
      <c r="N188" s="897"/>
      <c r="O188" s="898"/>
      <c r="P188" s="899" t="s">
        <v>114</v>
      </c>
      <c r="Q188" s="900"/>
      <c r="R188" s="897"/>
      <c r="S188" s="898"/>
      <c r="T188" s="899" t="s">
        <v>114</v>
      </c>
      <c r="U188" s="900"/>
      <c r="V188" s="897"/>
      <c r="W188" s="898"/>
      <c r="X188" s="899" t="s">
        <v>114</v>
      </c>
      <c r="Y188" s="900"/>
      <c r="Z188" s="901" t="str">
        <f>IFERROR(VLOOKUP(C188, 條件!$A:$L, 3, 0), "")</f>
        <v/>
      </c>
      <c r="AA188" s="901" t="str">
        <f>IF(OR(L188={"改紡","檢修","了機","清車","FINAL","停機","SAMPLE","TEST","絲開發","待料","跳車"}), L188, IFERROR(IF(C188="", "", (SUM(J188, N188, R188, V188)/3 * AG188) * IF(AND(AF188="S", AS188="雙"), 0.5, 1)), ""))</f>
        <v>停機</v>
      </c>
      <c r="AB188" s="902" t="str">
        <f t="shared" si="70"/>
        <v/>
      </c>
      <c r="AC188" s="901" t="str">
        <f>IF(OR(L188={"改紡","檢修","了機","清車","FINAL","停機","SAMPLE","TEST"}), "", IFERROR(IF(C188="", "", AVERAGE(L188:M188, P188:Q188, T188:U188, X188:Y188)/100), ""))</f>
        <v/>
      </c>
      <c r="AD188" s="901" t="str">
        <f t="shared" si="71"/>
        <v/>
      </c>
      <c r="AE188" s="901" t="str">
        <f t="shared" si="72"/>
        <v/>
      </c>
      <c r="AF188" s="903" t="str">
        <f t="shared" si="77"/>
        <v>A</v>
      </c>
      <c r="AG188" s="903">
        <v>1</v>
      </c>
      <c r="AH188" s="904" t="s">
        <v>332</v>
      </c>
      <c r="AI188" s="737" t="s">
        <v>1065</v>
      </c>
      <c r="AJ188" s="737" t="s">
        <v>1065</v>
      </c>
      <c r="AK188" s="905" t="s">
        <v>1065</v>
      </c>
      <c r="AL188" s="741"/>
      <c r="AM188" s="798"/>
      <c r="AN188" s="798"/>
      <c r="AO188" s="798"/>
      <c r="AP188" s="798"/>
      <c r="AQ188" s="798"/>
      <c r="AR188" s="906"/>
      <c r="AS188" s="895" t="str">
        <f>IF(TEXT(RIGHT(F188,2),) = "×2","雙","單")</f>
        <v>單</v>
      </c>
      <c r="AT188" s="895" t="str">
        <f>IF(OR(AF188="J", AF188="T", AF188="M"), IF(AG188=1, "全", "半"),
   IF(AF188="A", IF(AG188=0.5, IF(AS188="雙", "全", ""),
                 IF(AG188=1, IF(AS188="雙", "半", "全"),
                    IF(AG188=2, "半", "")
                   )
                ),
   IF(AF188="S", TEXT(AG188 &amp; "sec", "text"), "")
))</f>
        <v>全</v>
      </c>
      <c r="AU188" s="895" t="str">
        <f>IF(MID(E188,3,1)="/",LEFT(E188,2),LEFT(E188,3))</f>
        <v/>
      </c>
      <c r="AV188" s="895" t="str">
        <f t="shared" si="78"/>
        <v/>
      </c>
    </row>
    <row r="189" spans="1:48">
      <c r="A189" s="672">
        <f>A188</f>
        <v>46180</v>
      </c>
      <c r="B189" s="673" t="s">
        <v>1031</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1065</v>
      </c>
      <c r="AI189" s="728" t="s">
        <v>1065</v>
      </c>
      <c r="AJ189" s="728" t="s">
        <v>1065</v>
      </c>
      <c r="AK189" s="740" t="s">
        <v>1065</v>
      </c>
      <c r="AL189" s="736"/>
      <c r="AM189" s="797"/>
      <c r="AN189" s="797"/>
      <c r="AO189" s="797"/>
      <c r="AP189" s="797"/>
      <c r="AQ189" s="797"/>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1026</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1065</v>
      </c>
      <c r="AI190" s="728" t="s">
        <v>1065</v>
      </c>
      <c r="AJ190" s="728" t="s">
        <v>1065</v>
      </c>
      <c r="AK190" s="743" t="s">
        <v>1065</v>
      </c>
      <c r="AL190" s="736"/>
      <c r="AM190" s="797"/>
      <c r="AN190" s="797"/>
      <c r="AO190" s="797"/>
      <c r="AP190" s="797"/>
      <c r="AQ190" s="797"/>
      <c r="AR190" s="689"/>
      <c r="AS190" s="676" t="str">
        <f t="shared" si="82"/>
        <v>單</v>
      </c>
      <c r="AT190" s="676" t="str">
        <f t="shared" si="83"/>
        <v>全</v>
      </c>
      <c r="AU190" s="676" t="str">
        <f t="shared" si="84"/>
        <v/>
      </c>
      <c r="AV190" s="676" t="str">
        <f t="shared" si="78"/>
        <v/>
      </c>
    </row>
    <row r="191" spans="1:48">
      <c r="A191" s="672">
        <f t="shared" si="85"/>
        <v>46180</v>
      </c>
      <c r="B191" s="673" t="s">
        <v>1032</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1656</v>
      </c>
      <c r="AI191" s="734" t="s">
        <v>1065</v>
      </c>
      <c r="AJ191" s="734" t="s">
        <v>1065</v>
      </c>
      <c r="AK191" s="728" t="s">
        <v>1065</v>
      </c>
      <c r="AL191" s="687"/>
      <c r="AM191" s="797"/>
      <c r="AN191" s="797"/>
      <c r="AO191" s="797"/>
      <c r="AP191" s="797"/>
      <c r="AQ191" s="797"/>
      <c r="AR191" s="689"/>
      <c r="AS191" s="676" t="str">
        <f t="shared" si="82"/>
        <v>單</v>
      </c>
      <c r="AT191" s="676" t="str">
        <f t="shared" si="83"/>
        <v>全</v>
      </c>
      <c r="AU191" s="676" t="str">
        <f t="shared" si="84"/>
        <v/>
      </c>
      <c r="AV191" s="676" t="str">
        <f t="shared" si="78"/>
        <v/>
      </c>
    </row>
    <row r="192" spans="1:48">
      <c r="A192" s="672">
        <f t="shared" si="85"/>
        <v>46180</v>
      </c>
      <c r="B192" s="673" t="s">
        <v>1033</v>
      </c>
      <c r="C192" s="673" t="s">
        <v>1899</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3430</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3003</v>
      </c>
      <c r="AI192" s="734" t="s">
        <v>3042</v>
      </c>
      <c r="AJ192" s="734" t="s">
        <v>3042</v>
      </c>
      <c r="AK192" s="728" t="s">
        <v>3431</v>
      </c>
      <c r="AL192" s="687">
        <v>54</v>
      </c>
      <c r="AM192" s="797">
        <v>46052</v>
      </c>
      <c r="AN192" s="797">
        <v>46053</v>
      </c>
      <c r="AO192" s="797"/>
      <c r="AP192" s="797"/>
      <c r="AQ192" s="797"/>
      <c r="AR192" s="689"/>
      <c r="AS192" s="676" t="str">
        <f t="shared" si="82"/>
        <v>單</v>
      </c>
      <c r="AT192" s="676" t="str">
        <f t="shared" si="83"/>
        <v>全</v>
      </c>
      <c r="AU192" s="676" t="str">
        <f t="shared" si="84"/>
        <v>75</v>
      </c>
      <c r="AV192" s="676">
        <f t="shared" si="78"/>
        <v>1.4118105600000002</v>
      </c>
    </row>
    <row r="193" spans="1:48">
      <c r="A193" s="672">
        <f t="shared" si="85"/>
        <v>46180</v>
      </c>
      <c r="B193" s="673" t="s">
        <v>1034</v>
      </c>
      <c r="C193" s="673" t="s">
        <v>2830</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3003</v>
      </c>
      <c r="AI193" s="734" t="s">
        <v>3042</v>
      </c>
      <c r="AJ193" s="734" t="s">
        <v>3042</v>
      </c>
      <c r="AK193" s="728" t="s">
        <v>3431</v>
      </c>
      <c r="AL193" s="687">
        <v>53</v>
      </c>
      <c r="AM193" s="797">
        <v>46119</v>
      </c>
      <c r="AN193" s="797">
        <v>46121</v>
      </c>
      <c r="AO193" s="797">
        <v>46122</v>
      </c>
      <c r="AP193" s="797"/>
      <c r="AQ193" s="797"/>
      <c r="AR193" s="689"/>
      <c r="AS193" s="676" t="str">
        <f t="shared" si="82"/>
        <v>雙</v>
      </c>
      <c r="AT193" s="676" t="str">
        <f t="shared" si="83"/>
        <v>全</v>
      </c>
      <c r="AU193" s="676" t="str">
        <f t="shared" si="84"/>
        <v>75</v>
      </c>
      <c r="AV193" s="676">
        <f t="shared" si="78"/>
        <v>1.4571964800000001</v>
      </c>
    </row>
    <row r="194" spans="1:48">
      <c r="A194" s="672">
        <f t="shared" si="85"/>
        <v>46180</v>
      </c>
      <c r="B194" s="673" t="s">
        <v>1035</v>
      </c>
      <c r="C194" s="673" t="s">
        <v>1900</v>
      </c>
      <c r="D194" s="674" t="s">
        <v>571</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3003</v>
      </c>
      <c r="AI194" s="734" t="s">
        <v>3042</v>
      </c>
      <c r="AJ194" s="734" t="s">
        <v>3042</v>
      </c>
      <c r="AK194" s="728" t="s">
        <v>3431</v>
      </c>
      <c r="AL194" s="687">
        <v>57</v>
      </c>
      <c r="AM194" s="797">
        <v>46092</v>
      </c>
      <c r="AN194" s="797">
        <v>46094</v>
      </c>
      <c r="AO194" s="797">
        <v>46095</v>
      </c>
      <c r="AP194" s="797"/>
      <c r="AQ194" s="797"/>
      <c r="AR194" s="689"/>
      <c r="AS194" s="676" t="str">
        <f t="shared" si="82"/>
        <v>單</v>
      </c>
      <c r="AT194" s="676" t="str">
        <f t="shared" si="83"/>
        <v>全</v>
      </c>
      <c r="AU194" s="676" t="str">
        <f t="shared" si="84"/>
        <v>50</v>
      </c>
      <c r="AV194" s="676">
        <f t="shared" si="78"/>
        <v>1.023376032</v>
      </c>
    </row>
    <row r="195" spans="1:48">
      <c r="A195" s="672">
        <f t="shared" si="85"/>
        <v>46180</v>
      </c>
      <c r="B195" s="673" t="s">
        <v>1036</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1656</v>
      </c>
      <c r="AI195" s="728" t="s">
        <v>1656</v>
      </c>
      <c r="AJ195" s="728" t="s">
        <v>1656</v>
      </c>
      <c r="AK195" s="728" t="s">
        <v>884</v>
      </c>
      <c r="AL195" s="687"/>
      <c r="AM195" s="797"/>
      <c r="AN195" s="797"/>
      <c r="AO195" s="797"/>
      <c r="AP195" s="797"/>
      <c r="AQ195" s="797"/>
      <c r="AR195" s="689"/>
      <c r="AS195" s="676" t="str">
        <f t="shared" si="82"/>
        <v>單</v>
      </c>
      <c r="AT195" s="676" t="str">
        <f t="shared" si="83"/>
        <v>全</v>
      </c>
      <c r="AU195" s="676" t="str">
        <f t="shared" si="84"/>
        <v/>
      </c>
      <c r="AV195" s="676" t="str">
        <f t="shared" si="78"/>
        <v/>
      </c>
    </row>
    <row r="196" spans="1:48">
      <c r="A196" s="672">
        <f t="shared" si="85"/>
        <v>46180</v>
      </c>
      <c r="B196" s="673" t="s">
        <v>1037</v>
      </c>
      <c r="C196" s="673" t="s">
        <v>1901</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3003</v>
      </c>
      <c r="AI196" s="734" t="s">
        <v>3042</v>
      </c>
      <c r="AJ196" s="734" t="s">
        <v>3042</v>
      </c>
      <c r="AK196" s="728" t="s">
        <v>3431</v>
      </c>
      <c r="AL196" s="687">
        <v>54</v>
      </c>
      <c r="AM196" s="798">
        <v>46141</v>
      </c>
      <c r="AN196" s="797">
        <v>46142</v>
      </c>
      <c r="AO196" s="797">
        <v>46143</v>
      </c>
      <c r="AP196" s="797"/>
      <c r="AQ196" s="797"/>
      <c r="AR196" s="689"/>
      <c r="AS196" s="676" t="str">
        <f t="shared" si="82"/>
        <v>單</v>
      </c>
      <c r="AT196" s="676" t="str">
        <f t="shared" si="83"/>
        <v>全</v>
      </c>
      <c r="AU196" s="676" t="str">
        <f t="shared" si="84"/>
        <v>150</v>
      </c>
      <c r="AV196" s="676">
        <f t="shared" si="78"/>
        <v>2.6898739200000001</v>
      </c>
    </row>
    <row r="197" spans="1:48">
      <c r="A197" s="672">
        <f t="shared" si="85"/>
        <v>46180</v>
      </c>
      <c r="B197" s="673" t="s">
        <v>1038</v>
      </c>
      <c r="C197" s="673" t="s">
        <v>2970</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3003</v>
      </c>
      <c r="AI197" s="734" t="s">
        <v>3042</v>
      </c>
      <c r="AJ197" s="734" t="s">
        <v>3042</v>
      </c>
      <c r="AK197" s="728" t="s">
        <v>3431</v>
      </c>
      <c r="AL197" s="687">
        <v>57</v>
      </c>
      <c r="AM197" s="797">
        <v>46174</v>
      </c>
      <c r="AN197" s="797">
        <v>46175</v>
      </c>
      <c r="AO197" s="797"/>
      <c r="AP197" s="797"/>
      <c r="AQ197" s="797"/>
      <c r="AR197" s="689"/>
      <c r="AS197" s="676" t="str">
        <f t="shared" si="82"/>
        <v>單</v>
      </c>
      <c r="AT197" s="676" t="str">
        <f t="shared" si="83"/>
        <v>全</v>
      </c>
      <c r="AU197" s="676" t="str">
        <f t="shared" si="84"/>
        <v>50</v>
      </c>
      <c r="AV197" s="676">
        <f t="shared" si="78"/>
        <v>0.94019399999999997</v>
      </c>
    </row>
    <row r="198" spans="1:48">
      <c r="A198" s="672">
        <f t="shared" si="85"/>
        <v>46180</v>
      </c>
      <c r="B198" s="673" t="s">
        <v>1039</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1656</v>
      </c>
      <c r="AI198" s="728" t="s">
        <v>1656</v>
      </c>
      <c r="AJ198" s="728" t="s">
        <v>1656</v>
      </c>
      <c r="AK198" s="728" t="s">
        <v>1656</v>
      </c>
      <c r="AL198" s="687"/>
      <c r="AM198" s="797"/>
      <c r="AN198" s="797"/>
      <c r="AO198" s="797"/>
      <c r="AP198" s="797"/>
      <c r="AQ198" s="797"/>
      <c r="AR198" s="689"/>
      <c r="AS198" s="676" t="str">
        <f t="shared" si="82"/>
        <v>單</v>
      </c>
      <c r="AT198" s="676" t="str">
        <f t="shared" si="83"/>
        <v>全</v>
      </c>
      <c r="AU198" s="676" t="str">
        <f t="shared" si="84"/>
        <v/>
      </c>
      <c r="AV198" s="676" t="str">
        <f t="shared" si="78"/>
        <v/>
      </c>
    </row>
    <row r="199" spans="1:48">
      <c r="A199" s="672">
        <f t="shared" si="85"/>
        <v>46180</v>
      </c>
      <c r="B199" s="673" t="s">
        <v>1040</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1656</v>
      </c>
      <c r="AI199" s="728" t="s">
        <v>1656</v>
      </c>
      <c r="AJ199" s="728" t="s">
        <v>1656</v>
      </c>
      <c r="AK199" s="728" t="s">
        <v>1656</v>
      </c>
      <c r="AL199" s="687"/>
      <c r="AM199" s="797"/>
      <c r="AN199" s="797"/>
      <c r="AO199" s="797"/>
      <c r="AP199" s="797"/>
      <c r="AQ199" s="797"/>
      <c r="AR199" s="689"/>
      <c r="AS199" s="676" t="str">
        <f t="shared" si="82"/>
        <v>單</v>
      </c>
      <c r="AT199" s="676" t="str">
        <f t="shared" si="83"/>
        <v>全</v>
      </c>
      <c r="AU199" s="676" t="str">
        <f t="shared" si="84"/>
        <v/>
      </c>
      <c r="AV199" s="676" t="str">
        <f t="shared" si="78"/>
        <v/>
      </c>
    </row>
    <row r="200" spans="1:48">
      <c r="A200" s="672">
        <f t="shared" si="85"/>
        <v>46180</v>
      </c>
      <c r="B200" s="673" t="s">
        <v>1041</v>
      </c>
      <c r="C200" s="673" t="s">
        <v>2968</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3.0638297872340425</v>
      </c>
      <c r="AA200" s="682">
        <f>IF(OR(L200={"改紡","檢修","了機","清車","FINAL","停機","SAMPLE","TEST","絲開發","待料","跳車"}), L200, IFERROR(IF(C200="", "", (SUM(J200, N200, R200, V200)/3 * AG200) * IF(AND(AF200="S", AS200="雙"), 0.5, 1)), ""))</f>
        <v>40.666666666666664</v>
      </c>
      <c r="AB200" s="716">
        <f t="shared" si="79"/>
        <v>0.98430822649572647</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2783</v>
      </c>
      <c r="AI200" s="728" t="s">
        <v>3208</v>
      </c>
      <c r="AJ200" s="728" t="s">
        <v>3208</v>
      </c>
      <c r="AK200" s="728" t="s">
        <v>17</v>
      </c>
      <c r="AL200" s="687">
        <v>48</v>
      </c>
      <c r="AM200" s="798">
        <v>46172</v>
      </c>
      <c r="AN200" s="797">
        <v>46173</v>
      </c>
      <c r="AO200" s="797"/>
      <c r="AP200" s="797"/>
      <c r="AQ200" s="797"/>
      <c r="AR200" s="689"/>
      <c r="AS200" s="676" t="str">
        <f t="shared" si="82"/>
        <v>單</v>
      </c>
      <c r="AT200" s="676" t="str">
        <f t="shared" si="83"/>
        <v>全</v>
      </c>
      <c r="AU200" s="676" t="str">
        <f t="shared" si="84"/>
        <v>150</v>
      </c>
      <c r="AV200" s="676">
        <f t="shared" si="78"/>
        <v>2.9583403200000005</v>
      </c>
    </row>
    <row r="201" spans="1:48">
      <c r="A201" s="672">
        <f t="shared" si="85"/>
        <v>46180</v>
      </c>
      <c r="B201" s="673" t="s">
        <v>1042</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884</v>
      </c>
      <c r="AI201" s="728" t="s">
        <v>1656</v>
      </c>
      <c r="AJ201" s="728" t="s">
        <v>1656</v>
      </c>
      <c r="AK201" s="728" t="s">
        <v>1656</v>
      </c>
      <c r="AL201" s="687"/>
      <c r="AM201" s="797"/>
      <c r="AN201" s="797"/>
      <c r="AO201" s="797"/>
      <c r="AP201" s="797"/>
      <c r="AQ201" s="797"/>
      <c r="AR201" s="689"/>
      <c r="AS201" s="676" t="str">
        <f t="shared" si="82"/>
        <v>單</v>
      </c>
      <c r="AT201" s="676" t="str">
        <f t="shared" si="83"/>
        <v>全</v>
      </c>
      <c r="AU201" s="676" t="str">
        <f t="shared" si="84"/>
        <v/>
      </c>
      <c r="AV201" s="676" t="str">
        <f t="shared" si="78"/>
        <v/>
      </c>
    </row>
    <row r="202" spans="1:48">
      <c r="A202" s="672">
        <f t="shared" si="85"/>
        <v>46180</v>
      </c>
      <c r="B202" s="673" t="s">
        <v>1043</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884</v>
      </c>
      <c r="AI202" s="728" t="s">
        <v>1656</v>
      </c>
      <c r="AJ202" s="728" t="s">
        <v>1656</v>
      </c>
      <c r="AK202" s="728" t="s">
        <v>1656</v>
      </c>
      <c r="AL202" s="687"/>
      <c r="AM202" s="797"/>
      <c r="AN202" s="797"/>
      <c r="AO202" s="797"/>
      <c r="AP202" s="797"/>
      <c r="AQ202" s="797"/>
      <c r="AR202" s="689"/>
      <c r="AS202" s="676" t="str">
        <f t="shared" si="82"/>
        <v>單</v>
      </c>
      <c r="AT202" s="676" t="str">
        <f t="shared" si="83"/>
        <v>全</v>
      </c>
      <c r="AU202" s="676" t="str">
        <f t="shared" si="84"/>
        <v/>
      </c>
      <c r="AV202" s="676" t="str">
        <f t="shared" si="78"/>
        <v/>
      </c>
    </row>
    <row r="203" spans="1:48">
      <c r="A203" s="672">
        <f t="shared" si="85"/>
        <v>46180</v>
      </c>
      <c r="B203" s="673" t="s">
        <v>1044</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884</v>
      </c>
      <c r="AI203" s="728" t="s">
        <v>1656</v>
      </c>
      <c r="AJ203" s="728" t="s">
        <v>1656</v>
      </c>
      <c r="AK203" s="728" t="s">
        <v>1656</v>
      </c>
      <c r="AL203" s="687"/>
      <c r="AM203" s="797"/>
      <c r="AN203" s="797"/>
      <c r="AO203" s="797"/>
      <c r="AP203" s="797"/>
      <c r="AQ203" s="797"/>
      <c r="AR203" s="689"/>
      <c r="AS203" s="676" t="str">
        <f t="shared" si="82"/>
        <v>單</v>
      </c>
      <c r="AT203" s="676" t="str">
        <f t="shared" si="83"/>
        <v>全</v>
      </c>
      <c r="AU203" s="676" t="str">
        <f t="shared" si="84"/>
        <v/>
      </c>
      <c r="AV203" s="676" t="str">
        <f t="shared" si="78"/>
        <v/>
      </c>
    </row>
    <row r="204" spans="1:48">
      <c r="A204" s="672">
        <f t="shared" si="85"/>
        <v>46180</v>
      </c>
      <c r="B204" s="673" t="s">
        <v>1045</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884</v>
      </c>
      <c r="AI204" s="728" t="s">
        <v>1656</v>
      </c>
      <c r="AJ204" s="728" t="s">
        <v>1656</v>
      </c>
      <c r="AK204" s="728" t="s">
        <v>1656</v>
      </c>
      <c r="AL204" s="687"/>
      <c r="AM204" s="797"/>
      <c r="AN204" s="797"/>
      <c r="AO204" s="797"/>
      <c r="AP204" s="797"/>
      <c r="AQ204" s="797"/>
      <c r="AR204" s="689"/>
      <c r="AS204" s="676" t="str">
        <f t="shared" si="82"/>
        <v>單</v>
      </c>
      <c r="AT204" s="676" t="str">
        <f t="shared" si="83"/>
        <v>全</v>
      </c>
      <c r="AU204" s="676" t="str">
        <f t="shared" si="84"/>
        <v/>
      </c>
      <c r="AV204" s="676" t="str">
        <f t="shared" si="78"/>
        <v/>
      </c>
    </row>
    <row r="205" spans="1:48">
      <c r="A205" s="672">
        <f t="shared" si="85"/>
        <v>46180</v>
      </c>
      <c r="B205" s="673" t="s">
        <v>1027</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884</v>
      </c>
      <c r="AI205" s="728" t="s">
        <v>1656</v>
      </c>
      <c r="AJ205" s="728" t="s">
        <v>1656</v>
      </c>
      <c r="AK205" s="728" t="s">
        <v>1656</v>
      </c>
      <c r="AL205" s="742"/>
      <c r="AM205" s="797"/>
      <c r="AN205" s="797"/>
      <c r="AO205" s="797"/>
      <c r="AP205" s="797"/>
      <c r="AQ205" s="797"/>
      <c r="AR205" s="689"/>
      <c r="AS205" s="676" t="str">
        <f t="shared" si="82"/>
        <v>單</v>
      </c>
      <c r="AT205" s="676" t="str">
        <f t="shared" si="83"/>
        <v>全</v>
      </c>
      <c r="AU205" s="676" t="str">
        <f t="shared" si="84"/>
        <v/>
      </c>
      <c r="AV205" s="676" t="str">
        <f t="shared" si="78"/>
        <v/>
      </c>
    </row>
    <row r="206" spans="1:48">
      <c r="A206" s="672">
        <f t="shared" si="85"/>
        <v>46180</v>
      </c>
      <c r="B206" s="673" t="s">
        <v>1046</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884</v>
      </c>
      <c r="AI206" s="728" t="s">
        <v>1656</v>
      </c>
      <c r="AJ206" s="728" t="s">
        <v>1656</v>
      </c>
      <c r="AK206" s="728" t="s">
        <v>1656</v>
      </c>
      <c r="AL206" s="741"/>
      <c r="AM206" s="797"/>
      <c r="AN206" s="797"/>
      <c r="AO206" s="797"/>
      <c r="AP206" s="797"/>
      <c r="AQ206" s="797"/>
      <c r="AR206" s="689"/>
      <c r="AS206" s="676" t="str">
        <f t="shared" si="82"/>
        <v>單</v>
      </c>
      <c r="AT206" s="676" t="str">
        <f t="shared" si="83"/>
        <v>全</v>
      </c>
      <c r="AU206" s="676" t="str">
        <f t="shared" si="84"/>
        <v/>
      </c>
      <c r="AV206" s="676" t="str">
        <f t="shared" si="78"/>
        <v/>
      </c>
    </row>
    <row r="207" spans="1:48">
      <c r="A207" s="672">
        <f t="shared" si="85"/>
        <v>46180</v>
      </c>
      <c r="B207" s="673" t="s">
        <v>1028</v>
      </c>
      <c r="C207" s="673" t="s">
        <v>3117</v>
      </c>
      <c r="D207" s="674" t="s">
        <v>578</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2810</v>
      </c>
      <c r="AI207" s="728" t="s">
        <v>3043</v>
      </c>
      <c r="AJ207" s="728" t="s">
        <v>3043</v>
      </c>
      <c r="AK207" s="728" t="s">
        <v>17</v>
      </c>
      <c r="AL207" s="687">
        <v>55</v>
      </c>
      <c r="AM207" s="797">
        <v>46177</v>
      </c>
      <c r="AN207" s="797">
        <v>46178</v>
      </c>
      <c r="AO207" s="797">
        <v>46179</v>
      </c>
      <c r="AP207" s="797"/>
      <c r="AQ207" s="797"/>
      <c r="AR207" s="689"/>
      <c r="AS207" s="676" t="str">
        <f t="shared" si="82"/>
        <v>雙</v>
      </c>
      <c r="AT207" s="676" t="str">
        <f t="shared" si="83"/>
        <v>全</v>
      </c>
      <c r="AU207" s="676" t="str">
        <f t="shared" si="84"/>
        <v>150</v>
      </c>
      <c r="AV207" s="676">
        <f t="shared" si="78"/>
        <v>4.3110144000000004</v>
      </c>
    </row>
    <row r="208" spans="1:48">
      <c r="A208" s="672">
        <f t="shared" si="85"/>
        <v>46180</v>
      </c>
      <c r="B208" s="673" t="s">
        <v>1047</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884</v>
      </c>
      <c r="AI208" s="728" t="s">
        <v>1656</v>
      </c>
      <c r="AJ208" s="728" t="s">
        <v>1656</v>
      </c>
      <c r="AK208" s="728" t="s">
        <v>1656</v>
      </c>
      <c r="AL208" s="687"/>
      <c r="AM208" s="797"/>
      <c r="AN208" s="797"/>
      <c r="AO208" s="797"/>
      <c r="AP208" s="797"/>
      <c r="AQ208" s="797"/>
      <c r="AR208" s="689"/>
      <c r="AS208" s="676" t="str">
        <f t="shared" si="82"/>
        <v>單</v>
      </c>
      <c r="AT208" s="676" t="str">
        <f t="shared" si="83"/>
        <v>全</v>
      </c>
      <c r="AU208" s="676" t="str">
        <f t="shared" si="84"/>
        <v/>
      </c>
      <c r="AV208" s="676" t="str">
        <f t="shared" si="78"/>
        <v/>
      </c>
    </row>
    <row r="209" spans="1:48">
      <c r="A209" s="672">
        <f t="shared" si="85"/>
        <v>46180</v>
      </c>
      <c r="B209" s="673" t="s">
        <v>1048</v>
      </c>
      <c r="C209" s="673" t="s">
        <v>2971</v>
      </c>
      <c r="D209" s="674" t="s">
        <v>1914</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2784</v>
      </c>
      <c r="AI209" s="734" t="s">
        <v>2874</v>
      </c>
      <c r="AJ209" s="734" t="s">
        <v>2874</v>
      </c>
      <c r="AK209" s="728" t="s">
        <v>704</v>
      </c>
      <c r="AL209" s="687">
        <v>56</v>
      </c>
      <c r="AM209" s="797">
        <v>46176</v>
      </c>
      <c r="AN209" s="797">
        <v>46178</v>
      </c>
      <c r="AO209" s="797"/>
      <c r="AP209" s="797"/>
      <c r="AQ209" s="797"/>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1049</v>
      </c>
      <c r="C210" s="673" t="s">
        <v>2973</v>
      </c>
      <c r="D210" s="674" t="s">
        <v>1914</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2784</v>
      </c>
      <c r="AI210" s="734" t="s">
        <v>2874</v>
      </c>
      <c r="AJ210" s="734" t="s">
        <v>2874</v>
      </c>
      <c r="AK210" s="728" t="s">
        <v>3432</v>
      </c>
      <c r="AL210" s="687">
        <v>55</v>
      </c>
      <c r="AM210" s="797">
        <v>46177</v>
      </c>
      <c r="AN210" s="797">
        <v>46178</v>
      </c>
      <c r="AO210" s="797">
        <v>46179</v>
      </c>
      <c r="AP210" s="797"/>
      <c r="AQ210" s="797"/>
      <c r="AR210" s="689"/>
      <c r="AS210" s="676" t="str">
        <f t="shared" si="82"/>
        <v>雙</v>
      </c>
      <c r="AT210" s="676" t="str">
        <f t="shared" si="83"/>
        <v>全</v>
      </c>
      <c r="AU210" s="676" t="str">
        <f t="shared" si="84"/>
        <v>150</v>
      </c>
      <c r="AV210" s="676">
        <f t="shared" si="87"/>
        <v>6.4108800000000006</v>
      </c>
    </row>
    <row r="211" spans="1:48">
      <c r="A211" s="672">
        <f t="shared" si="85"/>
        <v>46180</v>
      </c>
      <c r="B211" s="673" t="s">
        <v>1050</v>
      </c>
      <c r="C211" s="673" t="s">
        <v>1906</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2784</v>
      </c>
      <c r="AI211" s="728" t="s">
        <v>2820</v>
      </c>
      <c r="AJ211" s="728" t="s">
        <v>2820</v>
      </c>
      <c r="AK211" s="728" t="s">
        <v>704</v>
      </c>
      <c r="AL211" s="687">
        <v>48</v>
      </c>
      <c r="AM211" s="797">
        <v>46166</v>
      </c>
      <c r="AN211" s="797">
        <v>46167</v>
      </c>
      <c r="AO211" s="797"/>
      <c r="AP211" s="797"/>
      <c r="AQ211" s="797"/>
      <c r="AR211" s="689"/>
      <c r="AS211" s="676" t="str">
        <f t="shared" si="82"/>
        <v>雙</v>
      </c>
      <c r="AT211" s="676" t="str">
        <f t="shared" si="83"/>
        <v>半</v>
      </c>
      <c r="AU211" s="676" t="str">
        <f t="shared" si="84"/>
        <v>150</v>
      </c>
      <c r="AV211" s="676">
        <f t="shared" si="87"/>
        <v>2.3896166399999998</v>
      </c>
    </row>
    <row r="212" spans="1:48">
      <c r="A212" s="672">
        <f t="shared" si="85"/>
        <v>46180</v>
      </c>
      <c r="B212" s="673" t="s">
        <v>1050</v>
      </c>
      <c r="C212" s="673" t="s">
        <v>1907</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2784</v>
      </c>
      <c r="AI212" s="728" t="s">
        <v>2820</v>
      </c>
      <c r="AJ212" s="728" t="s">
        <v>2820</v>
      </c>
      <c r="AK212" s="728" t="s">
        <v>704</v>
      </c>
      <c r="AL212" s="687">
        <v>48</v>
      </c>
      <c r="AM212" s="797">
        <v>46166</v>
      </c>
      <c r="AN212" s="797">
        <v>46167</v>
      </c>
      <c r="AO212" s="797"/>
      <c r="AP212" s="797"/>
      <c r="AQ212" s="797"/>
      <c r="AR212" s="689"/>
      <c r="AS212" s="676" t="str">
        <f t="shared" si="82"/>
        <v>雙</v>
      </c>
      <c r="AT212" s="676" t="str">
        <f t="shared" si="83"/>
        <v>半</v>
      </c>
      <c r="AU212" s="676" t="str">
        <f t="shared" si="84"/>
        <v>150</v>
      </c>
      <c r="AV212" s="676">
        <f t="shared" si="87"/>
        <v>2.5945401600000002</v>
      </c>
    </row>
    <row r="213" spans="1:48">
      <c r="A213" s="672">
        <f t="shared" si="85"/>
        <v>46180</v>
      </c>
      <c r="B213" s="673" t="s">
        <v>1051</v>
      </c>
      <c r="C213" s="673" t="s">
        <v>3156</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2784</v>
      </c>
      <c r="AI213" s="734" t="s">
        <v>2874</v>
      </c>
      <c r="AJ213" s="734" t="s">
        <v>2874</v>
      </c>
      <c r="AK213" s="728" t="s">
        <v>3432</v>
      </c>
      <c r="AL213" s="687">
        <v>52</v>
      </c>
      <c r="AM213" s="797">
        <v>46178</v>
      </c>
      <c r="AN213" s="797">
        <v>46179</v>
      </c>
      <c r="AO213" s="797"/>
      <c r="AP213" s="797"/>
      <c r="AQ213" s="797"/>
      <c r="AR213" s="689" t="s">
        <v>3488</v>
      </c>
      <c r="AS213" s="676" t="str">
        <f t="shared" si="82"/>
        <v>單</v>
      </c>
      <c r="AT213" s="676" t="str">
        <f t="shared" si="83"/>
        <v>半</v>
      </c>
      <c r="AU213" s="676" t="str">
        <f t="shared" si="84"/>
        <v/>
      </c>
      <c r="AV213" s="676" t="str">
        <f t="shared" si="87"/>
        <v/>
      </c>
    </row>
    <row r="214" spans="1:48">
      <c r="A214" s="672">
        <f t="shared" si="85"/>
        <v>46180</v>
      </c>
      <c r="B214" s="673" t="s">
        <v>1051</v>
      </c>
      <c r="C214" s="673" t="s">
        <v>1916</v>
      </c>
      <c r="D214" s="674" t="s">
        <v>1914</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3417</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2784</v>
      </c>
      <c r="AI214" s="734" t="s">
        <v>2874</v>
      </c>
      <c r="AJ214" s="734" t="s">
        <v>2874</v>
      </c>
      <c r="AK214" s="728" t="s">
        <v>3432</v>
      </c>
      <c r="AL214" s="687">
        <v>53</v>
      </c>
      <c r="AM214" s="797">
        <v>46149</v>
      </c>
      <c r="AN214" s="797">
        <v>46150</v>
      </c>
      <c r="AO214" s="797">
        <v>46151</v>
      </c>
      <c r="AP214" s="797">
        <v>46152</v>
      </c>
      <c r="AQ214" s="797">
        <v>46153</v>
      </c>
      <c r="AR214" s="689"/>
      <c r="AS214" s="676" t="str">
        <f t="shared" si="82"/>
        <v>雙</v>
      </c>
      <c r="AT214" s="676" t="str">
        <f t="shared" si="83"/>
        <v>半</v>
      </c>
      <c r="AU214" s="676" t="str">
        <f t="shared" si="84"/>
        <v>225</v>
      </c>
      <c r="AV214" s="676" t="str">
        <f t="shared" si="87"/>
        <v/>
      </c>
    </row>
    <row r="215" spans="1:48">
      <c r="A215" s="672">
        <f t="shared" si="85"/>
        <v>46180</v>
      </c>
      <c r="B215" s="673" t="s">
        <v>1547</v>
      </c>
      <c r="C215" s="673" t="s">
        <v>3300</v>
      </c>
      <c r="D215" s="674" t="s">
        <v>578</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2810</v>
      </c>
      <c r="AI215" s="728" t="s">
        <v>2820</v>
      </c>
      <c r="AJ215" s="728" t="s">
        <v>2820</v>
      </c>
      <c r="AK215" s="728" t="s">
        <v>704</v>
      </c>
      <c r="AL215" s="687">
        <v>56</v>
      </c>
      <c r="AM215" s="797">
        <v>46172</v>
      </c>
      <c r="AN215" s="797">
        <v>46177</v>
      </c>
      <c r="AO215" s="797">
        <v>46178</v>
      </c>
      <c r="AP215" s="797">
        <v>46179</v>
      </c>
      <c r="AQ215" s="797"/>
      <c r="AR215" s="689"/>
      <c r="AS215" s="676" t="str">
        <f t="shared" si="82"/>
        <v>雙</v>
      </c>
      <c r="AT215" s="676" t="str">
        <f t="shared" si="83"/>
        <v>全</v>
      </c>
      <c r="AU215" s="676" t="str">
        <f t="shared" si="84"/>
        <v>150</v>
      </c>
      <c r="AV215" s="676">
        <f t="shared" si="87"/>
        <v>5.7238272000000006</v>
      </c>
    </row>
    <row r="216" spans="1:48">
      <c r="A216" s="672">
        <f t="shared" si="85"/>
        <v>46180</v>
      </c>
      <c r="B216" s="673" t="s">
        <v>1548</v>
      </c>
      <c r="C216" s="673" t="s">
        <v>2943</v>
      </c>
      <c r="D216" s="674" t="s">
        <v>578</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2810</v>
      </c>
      <c r="AI216" s="728" t="s">
        <v>2820</v>
      </c>
      <c r="AJ216" s="728" t="s">
        <v>2820</v>
      </c>
      <c r="AK216" s="728" t="s">
        <v>3432</v>
      </c>
      <c r="AL216" s="687">
        <v>56</v>
      </c>
      <c r="AM216" s="797">
        <v>46177</v>
      </c>
      <c r="AN216" s="797">
        <v>46178</v>
      </c>
      <c r="AO216" s="797">
        <v>46179</v>
      </c>
      <c r="AP216" s="797"/>
      <c r="AQ216" s="797"/>
      <c r="AR216" s="689"/>
      <c r="AS216" s="676" t="str">
        <f t="shared" si="82"/>
        <v>雙</v>
      </c>
      <c r="AT216" s="676" t="str">
        <f t="shared" si="83"/>
        <v>全</v>
      </c>
      <c r="AU216" s="676" t="str">
        <f t="shared" si="84"/>
        <v>150</v>
      </c>
      <c r="AV216" s="676">
        <f t="shared" si="87"/>
        <v>5.666976</v>
      </c>
    </row>
    <row r="217" spans="1:48">
      <c r="A217" s="672">
        <f t="shared" si="85"/>
        <v>46180</v>
      </c>
      <c r="B217" s="673" t="s">
        <v>1052</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444</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2783</v>
      </c>
      <c r="AI217" s="734" t="s">
        <v>3208</v>
      </c>
      <c r="AJ217" s="734" t="s">
        <v>3208</v>
      </c>
      <c r="AK217" s="728" t="s">
        <v>3433</v>
      </c>
      <c r="AL217" s="687"/>
      <c r="AM217" s="797"/>
      <c r="AN217" s="797"/>
      <c r="AO217" s="797"/>
      <c r="AP217" s="797"/>
      <c r="AQ217" s="797"/>
      <c r="AR217" s="689"/>
      <c r="AS217" s="676" t="str">
        <f t="shared" si="82"/>
        <v>單</v>
      </c>
      <c r="AT217" s="676" t="str">
        <f t="shared" si="83"/>
        <v>12sec</v>
      </c>
      <c r="AU217" s="676" t="str">
        <f t="shared" si="84"/>
        <v/>
      </c>
      <c r="AV217" s="676" t="str">
        <f t="shared" si="87"/>
        <v/>
      </c>
    </row>
    <row r="218" spans="1:48" ht="17.25" thickBot="1">
      <c r="A218" s="690">
        <f t="shared" si="85"/>
        <v>46180</v>
      </c>
      <c r="B218" s="691" t="s">
        <v>1563</v>
      </c>
      <c r="C218" s="711" t="s">
        <v>1613</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445</v>
      </c>
      <c r="M218" s="699"/>
      <c r="N218" s="698"/>
      <c r="O218" s="696"/>
      <c r="P218" s="697" t="s">
        <v>445</v>
      </c>
      <c r="Q218" s="699"/>
      <c r="R218" s="698"/>
      <c r="S218" s="696"/>
      <c r="T218" s="697" t="s">
        <v>445</v>
      </c>
      <c r="U218" s="699"/>
      <c r="V218" s="698"/>
      <c r="W218" s="696"/>
      <c r="X218" s="697" t="s">
        <v>445</v>
      </c>
      <c r="Y218" s="699"/>
      <c r="Z218" s="888" t="str">
        <f>IFERROR(VLOOKUP(C218, 條件!$A:$L, 3, 0), "")</f>
        <v/>
      </c>
      <c r="AA218" s="888" t="str">
        <f>IF(OR(L218={"改紡","檢修","了機","清車","FINAL","停機","SAMPLE","TEST","絲開發","待料","跳車"}), L218, IFERROR(IF(C218="", "", (SUM(J218, N218, R218, V218)/3 * AG218) * IF(AND(AF218="S", AS218="雙"), 0.5, 1)), ""))</f>
        <v>絲開發</v>
      </c>
      <c r="AB218" s="889" t="str">
        <f t="shared" si="79"/>
        <v/>
      </c>
      <c r="AC218" s="888" t="str">
        <f>IF(OR(L218={"改紡","檢修","了機","清車","FINAL","停機","SAMPLE","TEST"}), "", IFERROR(IF(C218="", "", AVERAGE(L218:M218, P218:Q218, T218:U218, X218:Y218)/100), ""))</f>
        <v/>
      </c>
      <c r="AD218" s="888" t="str">
        <f t="shared" si="80"/>
        <v/>
      </c>
      <c r="AE218" s="888" t="str">
        <f t="shared" si="81"/>
        <v/>
      </c>
      <c r="AF218" s="890" t="str">
        <f t="shared" si="86"/>
        <v>S</v>
      </c>
      <c r="AG218" s="890">
        <v>5</v>
      </c>
      <c r="AH218" s="729" t="s">
        <v>2783</v>
      </c>
      <c r="AI218" s="907" t="s">
        <v>3208</v>
      </c>
      <c r="AJ218" s="907" t="s">
        <v>3208</v>
      </c>
      <c r="AK218" s="730" t="s">
        <v>3433</v>
      </c>
      <c r="AL218" s="705"/>
      <c r="AM218" s="799"/>
      <c r="AN218" s="799"/>
      <c r="AO218" s="799"/>
      <c r="AP218" s="799"/>
      <c r="AQ218" s="799"/>
      <c r="AR218" s="707"/>
      <c r="AS218" s="694" t="str">
        <f t="shared" si="82"/>
        <v>單</v>
      </c>
      <c r="AT218" s="694" t="str">
        <f t="shared" si="83"/>
        <v>5sec</v>
      </c>
      <c r="AU218" s="694" t="str">
        <f t="shared" si="84"/>
        <v/>
      </c>
      <c r="AV218" s="694" t="str">
        <f t="shared" si="87"/>
        <v/>
      </c>
    </row>
    <row r="219" spans="1:48">
      <c r="A219" s="891">
        <v>46181</v>
      </c>
      <c r="B219" s="892" t="s">
        <v>1030</v>
      </c>
      <c r="C219" s="892" t="s">
        <v>114</v>
      </c>
      <c r="D219" s="893"/>
      <c r="E219" s="894" t="str">
        <f>IF(ISNA(VLOOKUP(C219,條件!$A$1:$G$1021,5,0)),"",(VLOOKUP(C219,條件!$A$1:$G$1021,5,0)))</f>
        <v/>
      </c>
      <c r="F219" s="895" t="str">
        <f>IF(ISNA(VLOOKUP(C219,條件!$A$1:$G$1021,6,0)),"",(VLOOKUP(C219,條件!$A$1:$G$1021,6,0)))</f>
        <v/>
      </c>
      <c r="G219" s="895" t="str">
        <f>IF(ISNA(VLOOKUP(C219,條件!$A$1:$G$1021,7,0)),"",(VLOOKUP(C219,條件!$A$1:$G$1021,7,0)))</f>
        <v/>
      </c>
      <c r="H219" s="895" t="str">
        <f>IF(ISNA(VLOOKUP(C219,條件!$A$1:$K$1021,11,0)),"",(VLOOKUP(C219,條件!$A$1:$K$1021,11,0)))</f>
        <v/>
      </c>
      <c r="I219" s="896" t="str">
        <f>IF(ISNA(VLOOKUP(C219,條件!$A$1:$L$1021,12,0)),"",(VLOOKUP(C219,條件!$A$1:$L$1021,12,0)))</f>
        <v/>
      </c>
      <c r="J219" s="897"/>
      <c r="K219" s="898"/>
      <c r="L219" s="899" t="s">
        <v>114</v>
      </c>
      <c r="M219" s="900"/>
      <c r="N219" s="897"/>
      <c r="O219" s="898"/>
      <c r="P219" s="899" t="s">
        <v>114</v>
      </c>
      <c r="Q219" s="900"/>
      <c r="R219" s="897"/>
      <c r="S219" s="898"/>
      <c r="T219" s="899" t="s">
        <v>114</v>
      </c>
      <c r="U219" s="900"/>
      <c r="V219" s="897"/>
      <c r="W219" s="898"/>
      <c r="X219" s="899" t="s">
        <v>114</v>
      </c>
      <c r="Y219" s="900"/>
      <c r="Z219" s="901" t="str">
        <f>IFERROR(VLOOKUP(C219, 條件!$A:$L, 3, 0), "")</f>
        <v/>
      </c>
      <c r="AA219" s="901" t="str">
        <f>IF(OR(L219={"改紡","檢修","了機","清車","FINAL","停機","SAMPLE","TEST","絲開發","待料","跳車"}), L219, IFERROR(IF(C219="", "", (SUM(J219, N219, R219, V219)/3 * AG219) * IF(AND(AF219="S", AS219="雙"), 0.5, 1)), ""))</f>
        <v>停機</v>
      </c>
      <c r="AB219" s="902" t="str">
        <f t="shared" si="79"/>
        <v/>
      </c>
      <c r="AC219" s="901" t="str">
        <f>IF(OR(L219={"改紡","檢修","了機","清車","FINAL","停機","SAMPLE","TEST"}), "", IFERROR(IF(C219="", "", AVERAGE(L219:M219, P219:Q219, T219:U219, X219:Y219)/100), ""))</f>
        <v/>
      </c>
      <c r="AD219" s="901" t="str">
        <f t="shared" si="80"/>
        <v/>
      </c>
      <c r="AE219" s="901" t="str">
        <f t="shared" si="81"/>
        <v/>
      </c>
      <c r="AF219" s="903" t="str">
        <f t="shared" si="86"/>
        <v>A</v>
      </c>
      <c r="AG219" s="903">
        <v>1</v>
      </c>
      <c r="AH219" s="904" t="s">
        <v>332</v>
      </c>
      <c r="AI219" s="737" t="s">
        <v>1065</v>
      </c>
      <c r="AJ219" s="737" t="s">
        <v>1065</v>
      </c>
      <c r="AK219" s="905" t="s">
        <v>1065</v>
      </c>
      <c r="AL219" s="741"/>
      <c r="AM219" s="798"/>
      <c r="AN219" s="798"/>
      <c r="AO219" s="798"/>
      <c r="AP219" s="798"/>
      <c r="AQ219" s="798"/>
      <c r="AR219" s="906"/>
      <c r="AS219" s="895" t="str">
        <f>IF(TEXT(RIGHT(F219,2),) = "×2","雙","單")</f>
        <v>單</v>
      </c>
      <c r="AT219" s="895" t="str">
        <f>IF(OR(AF219="J", AF219="T", AF219="M"), IF(AG219=1, "全", "半"),
   IF(AF219="A", IF(AG219=0.5, IF(AS219="雙", "全", ""),
                 IF(AG219=1, IF(AS219="雙", "半", "全"),
                    IF(AG219=2, "半", "")
                   )
                ),
   IF(AF219="S", TEXT(AG219 &amp; "sec", "text"), "")
))</f>
        <v>全</v>
      </c>
      <c r="AU219" s="895" t="str">
        <f>IF(MID(E219,3,1)="/",LEFT(E219,2),LEFT(E219,3))</f>
        <v/>
      </c>
      <c r="AV219" s="895" t="str">
        <f t="shared" si="87"/>
        <v/>
      </c>
    </row>
    <row r="220" spans="1:48">
      <c r="A220" s="672">
        <f>A219</f>
        <v>46181</v>
      </c>
      <c r="B220" s="673" t="s">
        <v>1031</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1065</v>
      </c>
      <c r="AI220" s="728" t="s">
        <v>1065</v>
      </c>
      <c r="AJ220" s="728" t="s">
        <v>1065</v>
      </c>
      <c r="AK220" s="740" t="s">
        <v>1065</v>
      </c>
      <c r="AL220" s="736"/>
      <c r="AM220" s="797"/>
      <c r="AN220" s="797"/>
      <c r="AO220" s="797"/>
      <c r="AP220" s="797"/>
      <c r="AQ220" s="797"/>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1026</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1065</v>
      </c>
      <c r="AI221" s="728" t="s">
        <v>1065</v>
      </c>
      <c r="AJ221" s="728" t="s">
        <v>1065</v>
      </c>
      <c r="AK221" s="743" t="s">
        <v>1065</v>
      </c>
      <c r="AL221" s="736"/>
      <c r="AM221" s="797"/>
      <c r="AN221" s="797"/>
      <c r="AO221" s="797"/>
      <c r="AP221" s="797"/>
      <c r="AQ221" s="797"/>
      <c r="AR221" s="689"/>
      <c r="AS221" s="676" t="str">
        <f t="shared" si="91"/>
        <v>單</v>
      </c>
      <c r="AT221" s="676" t="str">
        <f t="shared" si="92"/>
        <v>全</v>
      </c>
      <c r="AU221" s="676" t="str">
        <f t="shared" si="93"/>
        <v/>
      </c>
      <c r="AV221" s="676" t="str">
        <f t="shared" si="87"/>
        <v/>
      </c>
    </row>
    <row r="222" spans="1:48">
      <c r="A222" s="672">
        <f t="shared" si="94"/>
        <v>46181</v>
      </c>
      <c r="B222" s="673" t="s">
        <v>1032</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1656</v>
      </c>
      <c r="AI222" s="734" t="s">
        <v>1065</v>
      </c>
      <c r="AJ222" s="734" t="s">
        <v>1065</v>
      </c>
      <c r="AK222" s="728" t="s">
        <v>1065</v>
      </c>
      <c r="AL222" s="687"/>
      <c r="AM222" s="797"/>
      <c r="AN222" s="797"/>
      <c r="AO222" s="797"/>
      <c r="AP222" s="797"/>
      <c r="AQ222" s="797"/>
      <c r="AR222" s="689"/>
      <c r="AS222" s="676" t="str">
        <f t="shared" si="91"/>
        <v>單</v>
      </c>
      <c r="AT222" s="676" t="str">
        <f t="shared" si="92"/>
        <v>全</v>
      </c>
      <c r="AU222" s="676" t="str">
        <f t="shared" si="93"/>
        <v/>
      </c>
      <c r="AV222" s="676" t="str">
        <f t="shared" si="87"/>
        <v/>
      </c>
    </row>
    <row r="223" spans="1:48">
      <c r="A223" s="672">
        <f t="shared" si="94"/>
        <v>46181</v>
      </c>
      <c r="B223" s="673" t="s">
        <v>1033</v>
      </c>
      <c r="C223" s="673" t="s">
        <v>3595</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3003</v>
      </c>
      <c r="AI223" s="734" t="s">
        <v>3533</v>
      </c>
      <c r="AJ223" s="734" t="s">
        <v>1504</v>
      </c>
      <c r="AK223" s="728" t="s">
        <v>3116</v>
      </c>
      <c r="AL223" s="687">
        <v>54</v>
      </c>
      <c r="AM223" s="797">
        <v>46052</v>
      </c>
      <c r="AN223" s="797">
        <v>46053</v>
      </c>
      <c r="AO223" s="797">
        <v>46054</v>
      </c>
      <c r="AP223" s="797">
        <v>46055</v>
      </c>
      <c r="AQ223" s="797"/>
      <c r="AR223" s="689"/>
      <c r="AS223" s="676" t="str">
        <f t="shared" si="91"/>
        <v>單</v>
      </c>
      <c r="AT223" s="676" t="str">
        <f t="shared" si="92"/>
        <v>全</v>
      </c>
      <c r="AU223" s="676" t="str">
        <f t="shared" si="93"/>
        <v>75</v>
      </c>
      <c r="AV223" s="676">
        <f t="shared" si="87"/>
        <v>1.3187059200000002</v>
      </c>
    </row>
    <row r="224" spans="1:48">
      <c r="A224" s="672">
        <f t="shared" si="94"/>
        <v>46181</v>
      </c>
      <c r="B224" s="673" t="s">
        <v>1034</v>
      </c>
      <c r="C224" s="673" t="s">
        <v>2830</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3636</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3003</v>
      </c>
      <c r="AI224" s="734" t="s">
        <v>3533</v>
      </c>
      <c r="AJ224" s="734" t="s">
        <v>1504</v>
      </c>
      <c r="AK224" s="728" t="s">
        <v>3116</v>
      </c>
      <c r="AL224" s="687">
        <v>53</v>
      </c>
      <c r="AM224" s="797">
        <v>46120</v>
      </c>
      <c r="AN224" s="797">
        <v>46121</v>
      </c>
      <c r="AO224" s="797">
        <v>46122</v>
      </c>
      <c r="AP224" s="797"/>
      <c r="AQ224" s="797"/>
      <c r="AR224" s="689"/>
      <c r="AS224" s="676" t="str">
        <f t="shared" si="91"/>
        <v>雙</v>
      </c>
      <c r="AT224" s="676" t="str">
        <f t="shared" si="92"/>
        <v>全</v>
      </c>
      <c r="AU224" s="676" t="str">
        <f t="shared" si="93"/>
        <v>75</v>
      </c>
      <c r="AV224" s="676">
        <f t="shared" si="87"/>
        <v>1.3869273600000001</v>
      </c>
    </row>
    <row r="225" spans="1:48">
      <c r="A225" s="672">
        <f t="shared" si="94"/>
        <v>46181</v>
      </c>
      <c r="B225" s="673" t="s">
        <v>1035</v>
      </c>
      <c r="C225" s="673" t="s">
        <v>1900</v>
      </c>
      <c r="D225" s="674" t="s">
        <v>571</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3003</v>
      </c>
      <c r="AI225" s="734" t="s">
        <v>3533</v>
      </c>
      <c r="AJ225" s="734" t="s">
        <v>1504</v>
      </c>
      <c r="AK225" s="728" t="s">
        <v>3116</v>
      </c>
      <c r="AL225" s="687">
        <v>57</v>
      </c>
      <c r="AM225" s="797">
        <v>46095</v>
      </c>
      <c r="AN225" s="797"/>
      <c r="AO225" s="797"/>
      <c r="AP225" s="797"/>
      <c r="AQ225" s="797"/>
      <c r="AR225" s="689"/>
      <c r="AS225" s="676" t="str">
        <f t="shared" si="91"/>
        <v>單</v>
      </c>
      <c r="AT225" s="676" t="str">
        <f t="shared" si="92"/>
        <v>全</v>
      </c>
      <c r="AU225" s="676" t="str">
        <f t="shared" si="93"/>
        <v>50</v>
      </c>
      <c r="AV225" s="676">
        <f t="shared" si="87"/>
        <v>1.0087882559999999</v>
      </c>
    </row>
    <row r="226" spans="1:48">
      <c r="A226" s="672">
        <f t="shared" si="94"/>
        <v>46181</v>
      </c>
      <c r="B226" s="673" t="s">
        <v>1036</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1656</v>
      </c>
      <c r="AI226" s="728" t="s">
        <v>1656</v>
      </c>
      <c r="AJ226" s="728" t="s">
        <v>884</v>
      </c>
      <c r="AK226" s="728" t="s">
        <v>884</v>
      </c>
      <c r="AL226" s="687"/>
      <c r="AM226" s="797"/>
      <c r="AN226" s="797"/>
      <c r="AO226" s="797"/>
      <c r="AP226" s="797"/>
      <c r="AQ226" s="797"/>
      <c r="AR226" s="689"/>
      <c r="AS226" s="676" t="str">
        <f t="shared" si="91"/>
        <v>單</v>
      </c>
      <c r="AT226" s="676" t="str">
        <f t="shared" si="92"/>
        <v>全</v>
      </c>
      <c r="AU226" s="676" t="str">
        <f t="shared" si="93"/>
        <v/>
      </c>
      <c r="AV226" s="676" t="str">
        <f t="shared" si="87"/>
        <v/>
      </c>
    </row>
    <row r="227" spans="1:48">
      <c r="A227" s="672">
        <f t="shared" si="94"/>
        <v>46181</v>
      </c>
      <c r="B227" s="673" t="s">
        <v>1037</v>
      </c>
      <c r="C227" s="673" t="s">
        <v>1901</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3003</v>
      </c>
      <c r="AI227" s="734" t="s">
        <v>3533</v>
      </c>
      <c r="AJ227" s="734" t="s">
        <v>1504</v>
      </c>
      <c r="AK227" s="728" t="s">
        <v>3116</v>
      </c>
      <c r="AL227" s="687">
        <v>54</v>
      </c>
      <c r="AM227" s="798">
        <v>46140</v>
      </c>
      <c r="AN227" s="797">
        <v>46141</v>
      </c>
      <c r="AO227" s="797">
        <v>46143</v>
      </c>
      <c r="AP227" s="797"/>
      <c r="AQ227" s="797"/>
      <c r="AR227" s="689"/>
      <c r="AS227" s="676" t="str">
        <f t="shared" si="91"/>
        <v>單</v>
      </c>
      <c r="AT227" s="676" t="str">
        <f t="shared" si="92"/>
        <v>全</v>
      </c>
      <c r="AU227" s="676" t="str">
        <f t="shared" si="93"/>
        <v>150</v>
      </c>
      <c r="AV227" s="676">
        <f t="shared" si="87"/>
        <v>2.6402112000000004</v>
      </c>
    </row>
    <row r="228" spans="1:48">
      <c r="A228" s="672">
        <f t="shared" si="94"/>
        <v>46181</v>
      </c>
      <c r="B228" s="673" t="s">
        <v>1038</v>
      </c>
      <c r="C228" s="673" t="s">
        <v>2970</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3003</v>
      </c>
      <c r="AI228" s="734" t="s">
        <v>3533</v>
      </c>
      <c r="AJ228" s="734" t="s">
        <v>1504</v>
      </c>
      <c r="AK228" s="728" t="s">
        <v>3116</v>
      </c>
      <c r="AL228" s="687">
        <v>57</v>
      </c>
      <c r="AM228" s="797">
        <v>46175</v>
      </c>
      <c r="AN228" s="797">
        <v>46176</v>
      </c>
      <c r="AO228" s="797"/>
      <c r="AP228" s="797"/>
      <c r="AQ228" s="797"/>
      <c r="AR228" s="689"/>
      <c r="AS228" s="676" t="str">
        <f t="shared" si="91"/>
        <v>單</v>
      </c>
      <c r="AT228" s="676" t="str">
        <f t="shared" si="92"/>
        <v>全</v>
      </c>
      <c r="AU228" s="676" t="str">
        <f t="shared" si="93"/>
        <v>50</v>
      </c>
      <c r="AV228" s="676">
        <f t="shared" si="87"/>
        <v>0.92320343999999999</v>
      </c>
    </row>
    <row r="229" spans="1:48">
      <c r="A229" s="672">
        <f t="shared" si="94"/>
        <v>46181</v>
      </c>
      <c r="B229" s="673" t="s">
        <v>1039</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1656</v>
      </c>
      <c r="AI229" s="728" t="s">
        <v>1656</v>
      </c>
      <c r="AJ229" s="728" t="s">
        <v>884</v>
      </c>
      <c r="AK229" s="728" t="s">
        <v>1656</v>
      </c>
      <c r="AL229" s="687"/>
      <c r="AM229" s="797"/>
      <c r="AN229" s="797"/>
      <c r="AO229" s="797"/>
      <c r="AP229" s="797"/>
      <c r="AQ229" s="797"/>
      <c r="AR229" s="689"/>
      <c r="AS229" s="676" t="str">
        <f t="shared" si="91"/>
        <v>單</v>
      </c>
      <c r="AT229" s="676" t="str">
        <f t="shared" si="92"/>
        <v>全</v>
      </c>
      <c r="AU229" s="676" t="str">
        <f t="shared" si="93"/>
        <v/>
      </c>
      <c r="AV229" s="676" t="str">
        <f t="shared" si="87"/>
        <v/>
      </c>
    </row>
    <row r="230" spans="1:48">
      <c r="A230" s="672">
        <f t="shared" si="94"/>
        <v>46181</v>
      </c>
      <c r="B230" s="673" t="s">
        <v>1040</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1656</v>
      </c>
      <c r="AI230" s="728" t="s">
        <v>1656</v>
      </c>
      <c r="AJ230" s="728" t="s">
        <v>884</v>
      </c>
      <c r="AK230" s="728" t="s">
        <v>1656</v>
      </c>
      <c r="AL230" s="687"/>
      <c r="AM230" s="797"/>
      <c r="AN230" s="797"/>
      <c r="AO230" s="797"/>
      <c r="AP230" s="797"/>
      <c r="AQ230" s="797"/>
      <c r="AR230" s="689"/>
      <c r="AS230" s="676" t="str">
        <f t="shared" si="91"/>
        <v>單</v>
      </c>
      <c r="AT230" s="676" t="str">
        <f t="shared" si="92"/>
        <v>全</v>
      </c>
      <c r="AU230" s="676" t="str">
        <f t="shared" si="93"/>
        <v/>
      </c>
      <c r="AV230" s="676" t="str">
        <f t="shared" si="87"/>
        <v/>
      </c>
    </row>
    <row r="231" spans="1:48">
      <c r="A231" s="672">
        <f t="shared" si="94"/>
        <v>46181</v>
      </c>
      <c r="B231" s="673" t="s">
        <v>1041</v>
      </c>
      <c r="C231" s="673" t="s">
        <v>2968</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3.0638297872340425</v>
      </c>
      <c r="AA231" s="682">
        <f>IF(OR(L231={"改紡","檢修","了機","清車","FINAL","停機","SAMPLE","TEST","絲開發","待料","跳車"}), L231, IFERROR(IF(C231="", "", (SUM(J231, N231, R231, V231)/3 * AG231) * IF(AND(AF231="S", AS231="雙"), 0.5, 1)), ""))</f>
        <v>16.333333333333332</v>
      </c>
      <c r="AB231" s="716">
        <f t="shared" si="88"/>
        <v>0.98901575854700852</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2810</v>
      </c>
      <c r="AI231" s="728" t="s">
        <v>3208</v>
      </c>
      <c r="AJ231" s="728" t="s">
        <v>887</v>
      </c>
      <c r="AK231" s="728" t="s">
        <v>17</v>
      </c>
      <c r="AL231" s="687">
        <v>48</v>
      </c>
      <c r="AM231" s="798">
        <v>46172</v>
      </c>
      <c r="AN231" s="797">
        <v>46173</v>
      </c>
      <c r="AO231" s="797"/>
      <c r="AP231" s="797"/>
      <c r="AQ231" s="797"/>
      <c r="AR231" s="689"/>
      <c r="AS231" s="676" t="str">
        <f t="shared" si="91"/>
        <v>單</v>
      </c>
      <c r="AT231" s="676" t="str">
        <f t="shared" si="92"/>
        <v>全</v>
      </c>
      <c r="AU231" s="676" t="str">
        <f t="shared" si="93"/>
        <v>150</v>
      </c>
      <c r="AV231" s="676">
        <f t="shared" si="87"/>
        <v>3.0766694400000003</v>
      </c>
    </row>
    <row r="232" spans="1:48">
      <c r="A232" s="672">
        <f t="shared" si="94"/>
        <v>46181</v>
      </c>
      <c r="B232" s="673" t="s">
        <v>1042</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884</v>
      </c>
      <c r="AI232" s="728" t="s">
        <v>1656</v>
      </c>
      <c r="AJ232" s="728" t="s">
        <v>1656</v>
      </c>
      <c r="AK232" s="728" t="s">
        <v>1656</v>
      </c>
      <c r="AL232" s="687"/>
      <c r="AM232" s="797"/>
      <c r="AN232" s="797"/>
      <c r="AO232" s="797"/>
      <c r="AP232" s="797"/>
      <c r="AQ232" s="797"/>
      <c r="AR232" s="689"/>
      <c r="AS232" s="676" t="str">
        <f t="shared" si="91"/>
        <v>單</v>
      </c>
      <c r="AT232" s="676" t="str">
        <f t="shared" si="92"/>
        <v>全</v>
      </c>
      <c r="AU232" s="676" t="str">
        <f t="shared" si="93"/>
        <v/>
      </c>
      <c r="AV232" s="676" t="str">
        <f t="shared" si="87"/>
        <v/>
      </c>
    </row>
    <row r="233" spans="1:48">
      <c r="A233" s="672">
        <f t="shared" si="94"/>
        <v>46181</v>
      </c>
      <c r="B233" s="673" t="s">
        <v>1043</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884</v>
      </c>
      <c r="AI233" s="728" t="s">
        <v>1656</v>
      </c>
      <c r="AJ233" s="728" t="s">
        <v>1656</v>
      </c>
      <c r="AK233" s="728" t="s">
        <v>1656</v>
      </c>
      <c r="AL233" s="687"/>
      <c r="AM233" s="797"/>
      <c r="AN233" s="797"/>
      <c r="AO233" s="797"/>
      <c r="AP233" s="797"/>
      <c r="AQ233" s="797"/>
      <c r="AR233" s="689"/>
      <c r="AS233" s="676" t="str">
        <f t="shared" si="91"/>
        <v>單</v>
      </c>
      <c r="AT233" s="676" t="str">
        <f t="shared" si="92"/>
        <v>全</v>
      </c>
      <c r="AU233" s="676" t="str">
        <f t="shared" si="93"/>
        <v/>
      </c>
      <c r="AV233" s="676" t="str">
        <f t="shared" si="87"/>
        <v/>
      </c>
    </row>
    <row r="234" spans="1:48">
      <c r="A234" s="672">
        <f t="shared" si="94"/>
        <v>46181</v>
      </c>
      <c r="B234" s="673" t="s">
        <v>1044</v>
      </c>
      <c r="C234" s="673" t="s">
        <v>3543</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1887</v>
      </c>
      <c r="M234" s="681"/>
      <c r="N234" s="680"/>
      <c r="O234" s="678"/>
      <c r="P234" s="679" t="s">
        <v>1887</v>
      </c>
      <c r="Q234" s="681"/>
      <c r="R234" s="680"/>
      <c r="S234" s="678"/>
      <c r="T234" s="679" t="s">
        <v>3594</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884</v>
      </c>
      <c r="AI234" s="728" t="s">
        <v>1656</v>
      </c>
      <c r="AJ234" s="728" t="s">
        <v>1656</v>
      </c>
      <c r="AK234" s="728" t="s">
        <v>3116</v>
      </c>
      <c r="AL234" s="687"/>
      <c r="AM234" s="797"/>
      <c r="AN234" s="797"/>
      <c r="AO234" s="797"/>
      <c r="AP234" s="797"/>
      <c r="AQ234" s="797"/>
      <c r="AR234" s="689"/>
      <c r="AS234" s="676" t="str">
        <f t="shared" si="91"/>
        <v>雙</v>
      </c>
      <c r="AT234" s="676" t="str">
        <f t="shared" si="92"/>
        <v>全</v>
      </c>
      <c r="AU234" s="676" t="str">
        <f t="shared" si="93"/>
        <v>150</v>
      </c>
      <c r="AV234" s="676" t="str">
        <f t="shared" si="87"/>
        <v/>
      </c>
    </row>
    <row r="235" spans="1:48">
      <c r="A235" s="672">
        <f t="shared" si="94"/>
        <v>46181</v>
      </c>
      <c r="B235" s="673" t="s">
        <v>1045</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884</v>
      </c>
      <c r="AI235" s="728" t="s">
        <v>1656</v>
      </c>
      <c r="AJ235" s="728" t="s">
        <v>1656</v>
      </c>
      <c r="AK235" s="728" t="s">
        <v>1656</v>
      </c>
      <c r="AL235" s="687"/>
      <c r="AM235" s="797"/>
      <c r="AN235" s="797"/>
      <c r="AO235" s="797"/>
      <c r="AP235" s="797"/>
      <c r="AQ235" s="797"/>
      <c r="AR235" s="689"/>
      <c r="AS235" s="676" t="str">
        <f t="shared" si="91"/>
        <v>單</v>
      </c>
      <c r="AT235" s="676" t="str">
        <f t="shared" si="92"/>
        <v>全</v>
      </c>
      <c r="AU235" s="676" t="str">
        <f t="shared" si="93"/>
        <v/>
      </c>
      <c r="AV235" s="676" t="str">
        <f t="shared" si="87"/>
        <v/>
      </c>
    </row>
    <row r="236" spans="1:48">
      <c r="A236" s="672">
        <f t="shared" si="94"/>
        <v>46181</v>
      </c>
      <c r="B236" s="673" t="s">
        <v>1027</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884</v>
      </c>
      <c r="AI236" s="728" t="s">
        <v>1656</v>
      </c>
      <c r="AJ236" s="728" t="s">
        <v>1656</v>
      </c>
      <c r="AK236" s="728" t="s">
        <v>1656</v>
      </c>
      <c r="AL236" s="742"/>
      <c r="AM236" s="797"/>
      <c r="AN236" s="797"/>
      <c r="AO236" s="797"/>
      <c r="AP236" s="797"/>
      <c r="AQ236" s="797"/>
      <c r="AR236" s="689"/>
      <c r="AS236" s="676" t="str">
        <f t="shared" si="91"/>
        <v>單</v>
      </c>
      <c r="AT236" s="676" t="str">
        <f t="shared" si="92"/>
        <v>全</v>
      </c>
      <c r="AU236" s="676" t="str">
        <f t="shared" si="93"/>
        <v/>
      </c>
      <c r="AV236" s="676" t="str">
        <f t="shared" si="87"/>
        <v/>
      </c>
    </row>
    <row r="237" spans="1:48">
      <c r="A237" s="672">
        <f t="shared" si="94"/>
        <v>46181</v>
      </c>
      <c r="B237" s="673" t="s">
        <v>1046</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884</v>
      </c>
      <c r="AI237" s="728" t="s">
        <v>1656</v>
      </c>
      <c r="AJ237" s="728" t="s">
        <v>1656</v>
      </c>
      <c r="AK237" s="728" t="s">
        <v>1656</v>
      </c>
      <c r="AL237" s="741"/>
      <c r="AM237" s="797"/>
      <c r="AN237" s="797"/>
      <c r="AO237" s="797"/>
      <c r="AP237" s="797"/>
      <c r="AQ237" s="797"/>
      <c r="AR237" s="689"/>
      <c r="AS237" s="676" t="str">
        <f t="shared" si="91"/>
        <v>單</v>
      </c>
      <c r="AT237" s="676" t="str">
        <f t="shared" si="92"/>
        <v>全</v>
      </c>
      <c r="AU237" s="676" t="str">
        <f t="shared" si="93"/>
        <v/>
      </c>
      <c r="AV237" s="676" t="str">
        <f t="shared" si="87"/>
        <v/>
      </c>
    </row>
    <row r="238" spans="1:48">
      <c r="A238" s="672">
        <f t="shared" si="94"/>
        <v>46181</v>
      </c>
      <c r="B238" s="673" t="s">
        <v>1028</v>
      </c>
      <c r="C238" s="673" t="s">
        <v>3117</v>
      </c>
      <c r="D238" s="674" t="s">
        <v>578</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2810</v>
      </c>
      <c r="AI238" s="728" t="s">
        <v>3534</v>
      </c>
      <c r="AJ238" s="728" t="s">
        <v>889</v>
      </c>
      <c r="AK238" s="728" t="s">
        <v>17</v>
      </c>
      <c r="AL238" s="687">
        <v>55</v>
      </c>
      <c r="AM238" s="797">
        <v>46171</v>
      </c>
      <c r="AN238" s="797">
        <v>46172</v>
      </c>
      <c r="AO238" s="797">
        <v>46173</v>
      </c>
      <c r="AP238" s="797">
        <v>46176</v>
      </c>
      <c r="AQ238" s="797">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1047</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884</v>
      </c>
      <c r="AI239" s="728" t="s">
        <v>1656</v>
      </c>
      <c r="AJ239" s="728" t="s">
        <v>884</v>
      </c>
      <c r="AK239" s="728" t="s">
        <v>1656</v>
      </c>
      <c r="AL239" s="687"/>
      <c r="AM239" s="797"/>
      <c r="AN239" s="797"/>
      <c r="AO239" s="797"/>
      <c r="AP239" s="797"/>
      <c r="AQ239" s="797"/>
      <c r="AR239" s="689"/>
      <c r="AS239" s="676" t="str">
        <f t="shared" si="91"/>
        <v>單</v>
      </c>
      <c r="AT239" s="676" t="str">
        <f t="shared" si="92"/>
        <v>全</v>
      </c>
      <c r="AU239" s="676" t="str">
        <f t="shared" si="93"/>
        <v/>
      </c>
      <c r="AV239" s="676" t="str">
        <f t="shared" si="87"/>
        <v/>
      </c>
    </row>
    <row r="240" spans="1:48">
      <c r="A240" s="672">
        <f t="shared" si="94"/>
        <v>46181</v>
      </c>
      <c r="B240" s="673" t="s">
        <v>1048</v>
      </c>
      <c r="C240" s="673" t="s">
        <v>2971</v>
      </c>
      <c r="D240" s="674" t="s">
        <v>1914</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2939</v>
      </c>
      <c r="AI240" s="734" t="s">
        <v>3536</v>
      </c>
      <c r="AJ240" s="734" t="s">
        <v>3535</v>
      </c>
      <c r="AK240" s="728" t="s">
        <v>3538</v>
      </c>
      <c r="AL240" s="687">
        <v>56</v>
      </c>
      <c r="AM240" s="797">
        <v>46176</v>
      </c>
      <c r="AN240" s="797">
        <v>46177</v>
      </c>
      <c r="AO240" s="797">
        <v>46178</v>
      </c>
      <c r="AP240" s="797">
        <v>46180</v>
      </c>
      <c r="AQ240" s="797"/>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1049</v>
      </c>
      <c r="C241" s="673" t="s">
        <v>2973</v>
      </c>
      <c r="D241" s="674" t="s">
        <v>1914</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2939</v>
      </c>
      <c r="AI241" s="734" t="s">
        <v>3536</v>
      </c>
      <c r="AJ241" s="734" t="s">
        <v>3535</v>
      </c>
      <c r="AK241" s="728" t="s">
        <v>3539</v>
      </c>
      <c r="AL241" s="687">
        <v>55</v>
      </c>
      <c r="AM241" s="797">
        <v>46178</v>
      </c>
      <c r="AN241" s="797">
        <v>46179</v>
      </c>
      <c r="AO241" s="797">
        <v>46180</v>
      </c>
      <c r="AP241" s="797"/>
      <c r="AQ241" s="797"/>
      <c r="AR241" s="689"/>
      <c r="AS241" s="676" t="str">
        <f t="shared" si="91"/>
        <v>雙</v>
      </c>
      <c r="AT241" s="676" t="str">
        <f t="shared" si="92"/>
        <v>全</v>
      </c>
      <c r="AU241" s="676" t="str">
        <f t="shared" si="93"/>
        <v>150</v>
      </c>
      <c r="AV241" s="676">
        <f t="shared" si="96"/>
        <v>6.0020351999999999</v>
      </c>
    </row>
    <row r="242" spans="1:48">
      <c r="A242" s="672">
        <f t="shared" si="94"/>
        <v>46181</v>
      </c>
      <c r="B242" s="673" t="s">
        <v>1050</v>
      </c>
      <c r="C242" s="673" t="s">
        <v>1906</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2784</v>
      </c>
      <c r="AI242" s="728" t="s">
        <v>3537</v>
      </c>
      <c r="AJ242" s="728" t="s">
        <v>2812</v>
      </c>
      <c r="AK242" s="728" t="s">
        <v>3538</v>
      </c>
      <c r="AL242" s="687">
        <v>48</v>
      </c>
      <c r="AM242" s="797">
        <v>46167</v>
      </c>
      <c r="AN242" s="797">
        <v>46168</v>
      </c>
      <c r="AO242" s="797"/>
      <c r="AP242" s="797"/>
      <c r="AQ242" s="797"/>
      <c r="AR242" s="689"/>
      <c r="AS242" s="676" t="str">
        <f t="shared" si="91"/>
        <v>雙</v>
      </c>
      <c r="AT242" s="676" t="str">
        <f t="shared" si="92"/>
        <v>半</v>
      </c>
      <c r="AU242" s="676" t="str">
        <f t="shared" si="93"/>
        <v>150</v>
      </c>
      <c r="AV242" s="676">
        <f t="shared" si="96"/>
        <v>2.6998963199999997</v>
      </c>
    </row>
    <row r="243" spans="1:48">
      <c r="A243" s="672">
        <f t="shared" si="94"/>
        <v>46181</v>
      </c>
      <c r="B243" s="673" t="s">
        <v>1050</v>
      </c>
      <c r="C243" s="673" t="s">
        <v>1907</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2784</v>
      </c>
      <c r="AI243" s="728" t="s">
        <v>3537</v>
      </c>
      <c r="AJ243" s="728" t="s">
        <v>2812</v>
      </c>
      <c r="AK243" s="728" t="s">
        <v>3538</v>
      </c>
      <c r="AL243" s="687">
        <v>48</v>
      </c>
      <c r="AM243" s="797">
        <v>46166</v>
      </c>
      <c r="AN243" s="797">
        <v>46167</v>
      </c>
      <c r="AO243" s="797">
        <v>46168</v>
      </c>
      <c r="AP243" s="797"/>
      <c r="AQ243" s="797"/>
      <c r="AR243" s="689"/>
      <c r="AS243" s="676" t="str">
        <f t="shared" si="91"/>
        <v>雙</v>
      </c>
      <c r="AT243" s="676" t="str">
        <f t="shared" si="92"/>
        <v>半</v>
      </c>
      <c r="AU243" s="676" t="str">
        <f t="shared" si="93"/>
        <v>150</v>
      </c>
      <c r="AV243" s="676">
        <f t="shared" si="96"/>
        <v>2.8631404800000002</v>
      </c>
    </row>
    <row r="244" spans="1:48">
      <c r="A244" s="672">
        <f t="shared" si="94"/>
        <v>46181</v>
      </c>
      <c r="B244" s="673" t="s">
        <v>1051</v>
      </c>
      <c r="C244" s="673" t="s">
        <v>3156</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2939</v>
      </c>
      <c r="AI244" s="734" t="s">
        <v>3536</v>
      </c>
      <c r="AJ244" s="734" t="s">
        <v>3535</v>
      </c>
      <c r="AK244" s="728" t="s">
        <v>3539</v>
      </c>
      <c r="AL244" s="687">
        <v>52</v>
      </c>
      <c r="AM244" s="797">
        <v>46177</v>
      </c>
      <c r="AN244" s="797">
        <v>46178</v>
      </c>
      <c r="AO244" s="797"/>
      <c r="AP244" s="797"/>
      <c r="AQ244" s="797"/>
      <c r="AR244" s="689" t="s">
        <v>3488</v>
      </c>
      <c r="AS244" s="676" t="str">
        <f t="shared" si="91"/>
        <v>單</v>
      </c>
      <c r="AT244" s="676" t="str">
        <f t="shared" si="92"/>
        <v>半</v>
      </c>
      <c r="AU244" s="676" t="str">
        <f t="shared" si="93"/>
        <v/>
      </c>
      <c r="AV244" s="676" t="str">
        <f t="shared" si="96"/>
        <v/>
      </c>
    </row>
    <row r="245" spans="1:48">
      <c r="A245" s="672">
        <f t="shared" si="94"/>
        <v>46181</v>
      </c>
      <c r="B245" s="673" t="s">
        <v>1051</v>
      </c>
      <c r="C245" s="673" t="s">
        <v>3530</v>
      </c>
      <c r="D245" s="674" t="s">
        <v>3531</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3532</v>
      </c>
      <c r="M245" s="681"/>
      <c r="N245" s="680"/>
      <c r="O245" s="678"/>
      <c r="P245" s="679" t="s">
        <v>3532</v>
      </c>
      <c r="Q245" s="681"/>
      <c r="R245" s="680"/>
      <c r="S245" s="678"/>
      <c r="T245" s="679" t="s">
        <v>3594</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2939</v>
      </c>
      <c r="AI245" s="734" t="s">
        <v>3536</v>
      </c>
      <c r="AJ245" s="734" t="s">
        <v>3535</v>
      </c>
      <c r="AK245" s="728" t="s">
        <v>3539</v>
      </c>
      <c r="AL245" s="687">
        <v>53</v>
      </c>
      <c r="AM245" s="797">
        <v>46153</v>
      </c>
      <c r="AN245" s="797">
        <v>46154</v>
      </c>
      <c r="AO245" s="797">
        <v>46155</v>
      </c>
      <c r="AP245" s="797"/>
      <c r="AQ245" s="797"/>
      <c r="AR245" s="689"/>
      <c r="AS245" s="676" t="str">
        <f t="shared" si="91"/>
        <v>雙</v>
      </c>
      <c r="AT245" s="676" t="str">
        <f t="shared" si="92"/>
        <v>半</v>
      </c>
      <c r="AU245" s="676" t="str">
        <f t="shared" si="93"/>
        <v>225</v>
      </c>
      <c r="AV245" s="676" t="str">
        <f t="shared" si="96"/>
        <v/>
      </c>
    </row>
    <row r="246" spans="1:48">
      <c r="A246" s="672">
        <f t="shared" si="94"/>
        <v>46181</v>
      </c>
      <c r="B246" s="673" t="s">
        <v>1547</v>
      </c>
      <c r="C246" s="673" t="s">
        <v>3300</v>
      </c>
      <c r="D246" s="674" t="s">
        <v>578</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2784</v>
      </c>
      <c r="AI246" s="728" t="s">
        <v>3537</v>
      </c>
      <c r="AJ246" s="728" t="s">
        <v>2812</v>
      </c>
      <c r="AK246" s="728" t="s">
        <v>3538</v>
      </c>
      <c r="AL246" s="687">
        <v>56</v>
      </c>
      <c r="AM246" s="797">
        <v>46173</v>
      </c>
      <c r="AN246" s="797">
        <v>46176</v>
      </c>
      <c r="AO246" s="797">
        <v>46177</v>
      </c>
      <c r="AP246" s="797">
        <v>46178</v>
      </c>
      <c r="AQ246" s="797">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1548</v>
      </c>
      <c r="C247" s="673" t="s">
        <v>2943</v>
      </c>
      <c r="D247" s="674" t="s">
        <v>578</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2784</v>
      </c>
      <c r="AI247" s="728" t="s">
        <v>3537</v>
      </c>
      <c r="AJ247" s="728" t="s">
        <v>2812</v>
      </c>
      <c r="AK247" s="728" t="s">
        <v>3539</v>
      </c>
      <c r="AL247" s="687">
        <v>56</v>
      </c>
      <c r="AM247" s="797">
        <v>46177</v>
      </c>
      <c r="AN247" s="797">
        <v>46178</v>
      </c>
      <c r="AO247" s="797">
        <v>46181</v>
      </c>
      <c r="AP247" s="797"/>
      <c r="AQ247" s="797"/>
      <c r="AR247" s="689"/>
      <c r="AS247" s="676" t="str">
        <f t="shared" si="91"/>
        <v>雙</v>
      </c>
      <c r="AT247" s="676" t="str">
        <f t="shared" si="92"/>
        <v>全</v>
      </c>
      <c r="AU247" s="676" t="str">
        <f t="shared" si="93"/>
        <v>150</v>
      </c>
      <c r="AV247" s="676">
        <f t="shared" si="96"/>
        <v>6.2052480000000001</v>
      </c>
    </row>
    <row r="248" spans="1:48">
      <c r="A248" s="672">
        <f t="shared" si="94"/>
        <v>46181</v>
      </c>
      <c r="B248" s="673" t="s">
        <v>1052</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444</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2810</v>
      </c>
      <c r="AI248" s="728" t="s">
        <v>3208</v>
      </c>
      <c r="AJ248" s="734" t="s">
        <v>887</v>
      </c>
      <c r="AK248" s="728" t="s">
        <v>1656</v>
      </c>
      <c r="AL248" s="687"/>
      <c r="AM248" s="797"/>
      <c r="AN248" s="797"/>
      <c r="AO248" s="797"/>
      <c r="AP248" s="797"/>
      <c r="AQ248" s="797"/>
      <c r="AR248" s="689"/>
      <c r="AS248" s="676" t="str">
        <f t="shared" si="91"/>
        <v>單</v>
      </c>
      <c r="AT248" s="676" t="str">
        <f t="shared" si="92"/>
        <v>12sec</v>
      </c>
      <c r="AU248" s="676" t="str">
        <f t="shared" si="93"/>
        <v/>
      </c>
      <c r="AV248" s="676" t="str">
        <f t="shared" si="96"/>
        <v/>
      </c>
    </row>
    <row r="249" spans="1:48" ht="17.25" thickBot="1">
      <c r="A249" s="690">
        <f t="shared" si="94"/>
        <v>46181</v>
      </c>
      <c r="B249" s="691" t="s">
        <v>1563</v>
      </c>
      <c r="C249" s="711" t="s">
        <v>1613</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445</v>
      </c>
      <c r="M249" s="699"/>
      <c r="N249" s="698"/>
      <c r="O249" s="696"/>
      <c r="P249" s="697" t="s">
        <v>445</v>
      </c>
      <c r="Q249" s="699"/>
      <c r="R249" s="698"/>
      <c r="S249" s="696"/>
      <c r="T249" s="697" t="s">
        <v>445</v>
      </c>
      <c r="U249" s="699"/>
      <c r="V249" s="698"/>
      <c r="W249" s="696"/>
      <c r="X249" s="697" t="s">
        <v>445</v>
      </c>
      <c r="Y249" s="699"/>
      <c r="Z249" s="888" t="str">
        <f>IFERROR(VLOOKUP(C249, 條件!$A:$L, 3, 0), "")</f>
        <v/>
      </c>
      <c r="AA249" s="888" t="str">
        <f>IF(OR(L249={"改紡","檢修","了機","清車","FINAL","停機","SAMPLE","TEST","絲開發","待料","跳車"}), L249, IFERROR(IF(C249="", "", (SUM(J249, N249, R249, V249)/3 * AG249) * IF(AND(AF249="S", AS249="雙"), 0.5, 1)), ""))</f>
        <v>絲開發</v>
      </c>
      <c r="AB249" s="889" t="str">
        <f t="shared" si="88"/>
        <v/>
      </c>
      <c r="AC249" s="888" t="str">
        <f>IF(OR(L249={"改紡","檢修","了機","清車","FINAL","停機","SAMPLE","TEST"}), "", IFERROR(IF(C249="", "", AVERAGE(L249:M249, P249:Q249, T249:U249, X249:Y249)/100), ""))</f>
        <v/>
      </c>
      <c r="AD249" s="888" t="str">
        <f t="shared" si="89"/>
        <v/>
      </c>
      <c r="AE249" s="888" t="str">
        <f t="shared" si="90"/>
        <v/>
      </c>
      <c r="AF249" s="890" t="str">
        <f t="shared" si="95"/>
        <v>S</v>
      </c>
      <c r="AG249" s="890">
        <v>5</v>
      </c>
      <c r="AH249" s="729" t="s">
        <v>2810</v>
      </c>
      <c r="AI249" s="730" t="s">
        <v>3208</v>
      </c>
      <c r="AJ249" s="907" t="s">
        <v>887</v>
      </c>
      <c r="AK249" s="730" t="s">
        <v>1656</v>
      </c>
      <c r="AL249" s="705"/>
      <c r="AM249" s="799"/>
      <c r="AN249" s="799"/>
      <c r="AO249" s="799"/>
      <c r="AP249" s="799"/>
      <c r="AQ249" s="799"/>
      <c r="AR249" s="707"/>
      <c r="AS249" s="694" t="str">
        <f t="shared" si="91"/>
        <v>單</v>
      </c>
      <c r="AT249" s="694" t="str">
        <f t="shared" si="92"/>
        <v>5sec</v>
      </c>
      <c r="AU249" s="694" t="str">
        <f t="shared" si="93"/>
        <v/>
      </c>
      <c r="AV249" s="694" t="str">
        <f t="shared" si="96"/>
        <v/>
      </c>
    </row>
    <row r="250" spans="1:48">
      <c r="A250" s="891">
        <v>46182</v>
      </c>
      <c r="B250" s="892" t="s">
        <v>1030</v>
      </c>
      <c r="C250" s="892" t="s">
        <v>114</v>
      </c>
      <c r="D250" s="893"/>
      <c r="E250" s="894" t="str">
        <f>IF(ISNA(VLOOKUP(C250,條件!$A$1:$G$1021,5,0)),"",(VLOOKUP(C250,條件!$A$1:$G$1021,5,0)))</f>
        <v/>
      </c>
      <c r="F250" s="895" t="str">
        <f>IF(ISNA(VLOOKUP(C250,條件!$A$1:$G$1021,6,0)),"",(VLOOKUP(C250,條件!$A$1:$G$1021,6,0)))</f>
        <v/>
      </c>
      <c r="G250" s="895" t="str">
        <f>IF(ISNA(VLOOKUP(C250,條件!$A$1:$G$1021,7,0)),"",(VLOOKUP(C250,條件!$A$1:$G$1021,7,0)))</f>
        <v/>
      </c>
      <c r="H250" s="895" t="str">
        <f>IF(ISNA(VLOOKUP(C250,條件!$A$1:$K$1021,11,0)),"",(VLOOKUP(C250,條件!$A$1:$K$1021,11,0)))</f>
        <v/>
      </c>
      <c r="I250" s="896" t="str">
        <f>IF(ISNA(VLOOKUP(C250,條件!$A$1:$L$1021,12,0)),"",(VLOOKUP(C250,條件!$A$1:$L$1021,12,0)))</f>
        <v/>
      </c>
      <c r="J250" s="897"/>
      <c r="K250" s="898"/>
      <c r="L250" s="899" t="s">
        <v>114</v>
      </c>
      <c r="M250" s="900"/>
      <c r="N250" s="897"/>
      <c r="O250" s="898"/>
      <c r="P250" s="899" t="s">
        <v>114</v>
      </c>
      <c r="Q250" s="900"/>
      <c r="R250" s="897"/>
      <c r="S250" s="898"/>
      <c r="T250" s="899" t="s">
        <v>114</v>
      </c>
      <c r="U250" s="900"/>
      <c r="V250" s="897"/>
      <c r="W250" s="898"/>
      <c r="X250" s="899" t="s">
        <v>114</v>
      </c>
      <c r="Y250" s="900"/>
      <c r="Z250" s="901" t="str">
        <f>IFERROR(VLOOKUP(C250, 條件!$A:$L, 3, 0), "")</f>
        <v/>
      </c>
      <c r="AA250" s="901" t="str">
        <f>IF(OR(L250={"改紡","檢修","了機","清車","FINAL","停機","SAMPLE","TEST","絲開發","待料","跳車"}), L250, IFERROR(IF(C250="", "", (SUM(J250, N250, R250, V250)/3 * AG250) * IF(AND(AF250="S", AS250="雙"), 0.5, 1)), ""))</f>
        <v>停機</v>
      </c>
      <c r="AB250" s="902" t="str">
        <f t="shared" si="88"/>
        <v/>
      </c>
      <c r="AC250" s="901" t="str">
        <f>IF(OR(L250={"改紡","檢修","了機","清車","FINAL","停機","SAMPLE","TEST"}), "", IFERROR(IF(C250="", "", AVERAGE(L250:M250, P250:Q250, T250:U250, X250:Y250)/100), ""))</f>
        <v/>
      </c>
      <c r="AD250" s="901" t="str">
        <f t="shared" si="89"/>
        <v/>
      </c>
      <c r="AE250" s="901" t="str">
        <f t="shared" si="90"/>
        <v/>
      </c>
      <c r="AF250" s="903" t="str">
        <f t="shared" si="95"/>
        <v>A</v>
      </c>
      <c r="AG250" s="903">
        <v>1</v>
      </c>
      <c r="AH250" s="904" t="s">
        <v>332</v>
      </c>
      <c r="AI250" s="737" t="s">
        <v>1065</v>
      </c>
      <c r="AJ250" s="737" t="s">
        <v>1065</v>
      </c>
      <c r="AK250" s="905" t="s">
        <v>1065</v>
      </c>
      <c r="AL250" s="741"/>
      <c r="AM250" s="798"/>
      <c r="AN250" s="798"/>
      <c r="AO250" s="798"/>
      <c r="AP250" s="798"/>
      <c r="AQ250" s="798"/>
      <c r="AR250" s="906"/>
      <c r="AS250" s="895" t="str">
        <f>IF(TEXT(RIGHT(F250,2),) = "×2","雙","單")</f>
        <v>單</v>
      </c>
      <c r="AT250" s="895" t="str">
        <f>IF(OR(AF250="J", AF250="T", AF250="M"), IF(AG250=1, "全", "半"),
   IF(AF250="A", IF(AG250=0.5, IF(AS250="雙", "全", ""),
                 IF(AG250=1, IF(AS250="雙", "半", "全"),
                    IF(AG250=2, "半", "")
                   )
                ),
   IF(AF250="S", TEXT(AG250 &amp; "sec", "text"), "")
))</f>
        <v>全</v>
      </c>
      <c r="AU250" s="895" t="str">
        <f>IF(MID(E250,3,1)="/",LEFT(E250,2),LEFT(E250,3))</f>
        <v/>
      </c>
      <c r="AV250" s="895" t="str">
        <f t="shared" si="96"/>
        <v/>
      </c>
    </row>
    <row r="251" spans="1:48">
      <c r="A251" s="672">
        <f>A250</f>
        <v>46182</v>
      </c>
      <c r="B251" s="673" t="s">
        <v>1031</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1065</v>
      </c>
      <c r="AI251" s="728" t="s">
        <v>1065</v>
      </c>
      <c r="AJ251" s="728" t="s">
        <v>1065</v>
      </c>
      <c r="AK251" s="740" t="s">
        <v>1065</v>
      </c>
      <c r="AL251" s="736"/>
      <c r="AM251" s="797"/>
      <c r="AN251" s="797"/>
      <c r="AO251" s="797"/>
      <c r="AP251" s="797"/>
      <c r="AQ251" s="797"/>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1065</v>
      </c>
      <c r="AI252" s="728" t="s">
        <v>1065</v>
      </c>
      <c r="AJ252" s="728" t="s">
        <v>1065</v>
      </c>
      <c r="AK252" s="743" t="s">
        <v>1065</v>
      </c>
      <c r="AL252" s="736"/>
      <c r="AM252" s="797"/>
      <c r="AN252" s="797"/>
      <c r="AO252" s="797"/>
      <c r="AP252" s="797"/>
      <c r="AQ252" s="797"/>
      <c r="AR252" s="689"/>
      <c r="AS252" s="676" t="str">
        <f t="shared" si="100"/>
        <v>單</v>
      </c>
      <c r="AT252" s="676" t="str">
        <f t="shared" si="101"/>
        <v>全</v>
      </c>
      <c r="AU252" s="676" t="str">
        <f t="shared" si="102"/>
        <v/>
      </c>
      <c r="AV252" s="676" t="str">
        <f t="shared" si="96"/>
        <v/>
      </c>
    </row>
    <row r="253" spans="1:48">
      <c r="A253" s="672">
        <f t="shared" si="103"/>
        <v>46182</v>
      </c>
      <c r="B253" s="673" t="s">
        <v>1032</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1656</v>
      </c>
      <c r="AI253" s="734" t="s">
        <v>1065</v>
      </c>
      <c r="AJ253" s="734" t="s">
        <v>1065</v>
      </c>
      <c r="AK253" s="728" t="s">
        <v>1065</v>
      </c>
      <c r="AL253" s="687"/>
      <c r="AM253" s="797"/>
      <c r="AN253" s="797"/>
      <c r="AO253" s="797"/>
      <c r="AP253" s="797"/>
      <c r="AQ253" s="797"/>
      <c r="AR253" s="689"/>
      <c r="AS253" s="676" t="str">
        <f t="shared" si="100"/>
        <v>單</v>
      </c>
      <c r="AT253" s="676" t="str">
        <f t="shared" si="101"/>
        <v>全</v>
      </c>
      <c r="AU253" s="676" t="str">
        <f t="shared" si="102"/>
        <v/>
      </c>
      <c r="AV253" s="676" t="str">
        <f t="shared" si="96"/>
        <v/>
      </c>
    </row>
    <row r="254" spans="1:48">
      <c r="A254" s="672">
        <f t="shared" si="103"/>
        <v>46182</v>
      </c>
      <c r="B254" s="673" t="s">
        <v>1033</v>
      </c>
      <c r="C254" s="673" t="s">
        <v>3595</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3003</v>
      </c>
      <c r="AI254" s="734" t="s">
        <v>3667</v>
      </c>
      <c r="AJ254" s="734" t="s">
        <v>3667</v>
      </c>
      <c r="AK254" s="728" t="s">
        <v>2809</v>
      </c>
      <c r="AL254" s="687">
        <v>54</v>
      </c>
      <c r="AM254" s="797">
        <v>46051</v>
      </c>
      <c r="AN254" s="797">
        <v>46053</v>
      </c>
      <c r="AO254" s="797">
        <v>46054</v>
      </c>
      <c r="AP254" s="797"/>
      <c r="AQ254" s="797"/>
      <c r="AR254" s="689"/>
      <c r="AS254" s="676" t="str">
        <f t="shared" si="100"/>
        <v>單</v>
      </c>
      <c r="AT254" s="676" t="str">
        <f t="shared" si="101"/>
        <v>全</v>
      </c>
      <c r="AU254" s="676" t="str">
        <f t="shared" si="102"/>
        <v>75</v>
      </c>
      <c r="AV254" s="676">
        <f t="shared" si="96"/>
        <v>1.360152</v>
      </c>
    </row>
    <row r="255" spans="1:48">
      <c r="A255" s="672">
        <f t="shared" si="103"/>
        <v>46182</v>
      </c>
      <c r="B255" s="673" t="s">
        <v>1034</v>
      </c>
      <c r="C255" s="673" t="s">
        <v>2830</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3596</v>
      </c>
      <c r="M255" s="681"/>
      <c r="N255" s="680"/>
      <c r="O255" s="678"/>
      <c r="P255" s="679" t="s">
        <v>3596</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3003</v>
      </c>
      <c r="AI255" s="734" t="s">
        <v>3667</v>
      </c>
      <c r="AJ255" s="734" t="s">
        <v>3667</v>
      </c>
      <c r="AK255" s="728" t="s">
        <v>2809</v>
      </c>
      <c r="AL255" s="687">
        <v>53</v>
      </c>
      <c r="AM255" s="797">
        <v>46120</v>
      </c>
      <c r="AN255" s="797">
        <v>46121</v>
      </c>
      <c r="AO255" s="797">
        <v>46122</v>
      </c>
      <c r="AP255" s="797"/>
      <c r="AQ255" s="797"/>
      <c r="AR255" s="689"/>
      <c r="AS255" s="676" t="str">
        <f t="shared" si="100"/>
        <v>雙</v>
      </c>
      <c r="AT255" s="676" t="str">
        <f t="shared" si="101"/>
        <v>全</v>
      </c>
      <c r="AU255" s="676" t="str">
        <f t="shared" si="102"/>
        <v>75</v>
      </c>
      <c r="AV255" s="676" t="str">
        <f t="shared" si="96"/>
        <v/>
      </c>
    </row>
    <row r="256" spans="1:48">
      <c r="A256" s="672">
        <f t="shared" si="103"/>
        <v>46182</v>
      </c>
      <c r="B256" s="673" t="s">
        <v>1035</v>
      </c>
      <c r="C256" s="673" t="s">
        <v>1900</v>
      </c>
      <c r="D256" s="674" t="s">
        <v>571</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3003</v>
      </c>
      <c r="AI256" s="734" t="s">
        <v>3667</v>
      </c>
      <c r="AJ256" s="734" t="s">
        <v>3667</v>
      </c>
      <c r="AK256" s="728" t="s">
        <v>2809</v>
      </c>
      <c r="AL256" s="687">
        <v>57</v>
      </c>
      <c r="AM256" s="797">
        <v>46090</v>
      </c>
      <c r="AN256" s="797">
        <v>46091</v>
      </c>
      <c r="AO256" s="797">
        <v>46093</v>
      </c>
      <c r="AP256" s="797">
        <v>46094</v>
      </c>
      <c r="AQ256" s="797">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1036</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1656</v>
      </c>
      <c r="AI257" s="728" t="s">
        <v>1656</v>
      </c>
      <c r="AJ257" s="728" t="s">
        <v>884</v>
      </c>
      <c r="AK257" s="728" t="s">
        <v>884</v>
      </c>
      <c r="AL257" s="687"/>
      <c r="AM257" s="797"/>
      <c r="AN257" s="797"/>
      <c r="AO257" s="797"/>
      <c r="AP257" s="797"/>
      <c r="AQ257" s="797"/>
      <c r="AR257" s="689"/>
      <c r="AS257" s="676" t="str">
        <f t="shared" si="100"/>
        <v>單</v>
      </c>
      <c r="AT257" s="676" t="str">
        <f t="shared" si="101"/>
        <v>全</v>
      </c>
      <c r="AU257" s="676" t="str">
        <f t="shared" si="102"/>
        <v/>
      </c>
      <c r="AV257" s="676" t="str">
        <f t="shared" si="96"/>
        <v/>
      </c>
    </row>
    <row r="258" spans="1:48">
      <c r="A258" s="672">
        <f t="shared" si="103"/>
        <v>46182</v>
      </c>
      <c r="B258" s="673" t="s">
        <v>1037</v>
      </c>
      <c r="C258" s="673" t="s">
        <v>1901</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3003</v>
      </c>
      <c r="AI258" s="734" t="s">
        <v>3667</v>
      </c>
      <c r="AJ258" s="734" t="s">
        <v>3667</v>
      </c>
      <c r="AK258" s="728" t="s">
        <v>2809</v>
      </c>
      <c r="AL258" s="687">
        <v>54</v>
      </c>
      <c r="AM258" s="798">
        <v>46142</v>
      </c>
      <c r="AN258" s="797">
        <v>46143</v>
      </c>
      <c r="AO258" s="797">
        <v>46144</v>
      </c>
      <c r="AP258" s="797"/>
      <c r="AQ258" s="797"/>
      <c r="AR258" s="689"/>
      <c r="AS258" s="676" t="str">
        <f t="shared" si="100"/>
        <v>單</v>
      </c>
      <c r="AT258" s="676" t="str">
        <f t="shared" si="101"/>
        <v>全</v>
      </c>
      <c r="AU258" s="676" t="str">
        <f t="shared" si="102"/>
        <v>150</v>
      </c>
      <c r="AV258" s="676">
        <f t="shared" si="96"/>
        <v>2.6990496000000004</v>
      </c>
    </row>
    <row r="259" spans="1:48">
      <c r="A259" s="672">
        <f t="shared" si="103"/>
        <v>46182</v>
      </c>
      <c r="B259" s="673" t="s">
        <v>1038</v>
      </c>
      <c r="C259" s="673" t="s">
        <v>2970</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3003</v>
      </c>
      <c r="AI259" s="734" t="s">
        <v>3667</v>
      </c>
      <c r="AJ259" s="734" t="s">
        <v>3667</v>
      </c>
      <c r="AK259" s="728" t="s">
        <v>2809</v>
      </c>
      <c r="AL259" s="687">
        <v>57</v>
      </c>
      <c r="AM259" s="797">
        <v>46175</v>
      </c>
      <c r="AN259" s="797">
        <v>46176</v>
      </c>
      <c r="AO259" s="797"/>
      <c r="AP259" s="797"/>
      <c r="AQ259" s="797"/>
      <c r="AR259" s="689"/>
      <c r="AS259" s="676" t="str">
        <f t="shared" si="100"/>
        <v>單</v>
      </c>
      <c r="AT259" s="676" t="str">
        <f t="shared" si="101"/>
        <v>全</v>
      </c>
      <c r="AU259" s="676" t="str">
        <f t="shared" si="102"/>
        <v>50</v>
      </c>
      <c r="AV259" s="676">
        <f t="shared" si="96"/>
        <v>0.94393656000000004</v>
      </c>
    </row>
    <row r="260" spans="1:48">
      <c r="A260" s="672">
        <f t="shared" si="103"/>
        <v>46182</v>
      </c>
      <c r="B260" s="673" t="s">
        <v>1039</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1656</v>
      </c>
      <c r="AI260" s="728" t="s">
        <v>1656</v>
      </c>
      <c r="AJ260" s="728" t="s">
        <v>884</v>
      </c>
      <c r="AK260" s="728" t="s">
        <v>1656</v>
      </c>
      <c r="AL260" s="687"/>
      <c r="AM260" s="797"/>
      <c r="AN260" s="797"/>
      <c r="AO260" s="797"/>
      <c r="AP260" s="797"/>
      <c r="AQ260" s="797"/>
      <c r="AR260" s="689"/>
      <c r="AS260" s="676" t="str">
        <f t="shared" si="100"/>
        <v>單</v>
      </c>
      <c r="AT260" s="676" t="str">
        <f t="shared" si="101"/>
        <v>全</v>
      </c>
      <c r="AU260" s="676" t="str">
        <f t="shared" si="102"/>
        <v/>
      </c>
      <c r="AV260" s="676" t="str">
        <f t="shared" si="96"/>
        <v/>
      </c>
    </row>
    <row r="261" spans="1:48">
      <c r="A261" s="672">
        <f t="shared" si="103"/>
        <v>46182</v>
      </c>
      <c r="B261" s="673" t="s">
        <v>1040</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1656</v>
      </c>
      <c r="AI261" s="728" t="s">
        <v>1656</v>
      </c>
      <c r="AJ261" s="728" t="s">
        <v>884</v>
      </c>
      <c r="AK261" s="728" t="s">
        <v>1656</v>
      </c>
      <c r="AL261" s="687"/>
      <c r="AM261" s="797"/>
      <c r="AN261" s="797"/>
      <c r="AO261" s="797"/>
      <c r="AP261" s="797"/>
      <c r="AQ261" s="797"/>
      <c r="AR261" s="689"/>
      <c r="AS261" s="676" t="str">
        <f t="shared" si="100"/>
        <v>單</v>
      </c>
      <c r="AT261" s="676" t="str">
        <f t="shared" si="101"/>
        <v>全</v>
      </c>
      <c r="AU261" s="676" t="str">
        <f t="shared" si="102"/>
        <v/>
      </c>
      <c r="AV261" s="676" t="str">
        <f t="shared" si="96"/>
        <v/>
      </c>
    </row>
    <row r="262" spans="1:48">
      <c r="A262" s="672">
        <f t="shared" si="103"/>
        <v>46182</v>
      </c>
      <c r="B262" s="673" t="s">
        <v>1041</v>
      </c>
      <c r="C262" s="673" t="s">
        <v>2968</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3.0638297872340425</v>
      </c>
      <c r="AA262" s="682">
        <f>IF(OR(L262={"改紡","檢修","了機","清車","FINAL","停機","SAMPLE","TEST","絲開發","待料","跳車"}), L262, IFERROR(IF(C262="", "", (SUM(J262, N262, R262, V262)/3 * AG262) * IF(AND(AF262="S", AS262="雙"), 0.5, 1)), ""))</f>
        <v>25</v>
      </c>
      <c r="AB262" s="716">
        <f t="shared" si="97"/>
        <v>0.97175480769230771</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2810</v>
      </c>
      <c r="AI262" s="728" t="s">
        <v>2783</v>
      </c>
      <c r="AJ262" s="728" t="s">
        <v>2783</v>
      </c>
      <c r="AK262" s="728" t="s">
        <v>3043</v>
      </c>
      <c r="AL262" s="687">
        <v>48</v>
      </c>
      <c r="AM262" s="798">
        <v>46173</v>
      </c>
      <c r="AN262" s="797">
        <v>46174</v>
      </c>
      <c r="AO262" s="797"/>
      <c r="AP262" s="797"/>
      <c r="AQ262" s="797"/>
      <c r="AR262" s="689"/>
      <c r="AS262" s="676" t="str">
        <f t="shared" si="100"/>
        <v>單</v>
      </c>
      <c r="AT262" s="676" t="str">
        <f t="shared" si="101"/>
        <v>全</v>
      </c>
      <c r="AU262" s="676" t="str">
        <f t="shared" si="102"/>
        <v>150</v>
      </c>
      <c r="AV262" s="676">
        <f t="shared" si="96"/>
        <v>3.0830155200000005</v>
      </c>
    </row>
    <row r="263" spans="1:48">
      <c r="A263" s="672">
        <f t="shared" si="103"/>
        <v>46182</v>
      </c>
      <c r="B263" s="673" t="s">
        <v>1042</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884</v>
      </c>
      <c r="AI263" s="728" t="s">
        <v>1656</v>
      </c>
      <c r="AJ263" s="728" t="s">
        <v>1656</v>
      </c>
      <c r="AK263" s="728" t="s">
        <v>1656</v>
      </c>
      <c r="AL263" s="687"/>
      <c r="AM263" s="797"/>
      <c r="AN263" s="797"/>
      <c r="AO263" s="797"/>
      <c r="AP263" s="797"/>
      <c r="AQ263" s="797"/>
      <c r="AR263" s="689"/>
      <c r="AS263" s="676" t="str">
        <f t="shared" si="100"/>
        <v>單</v>
      </c>
      <c r="AT263" s="676" t="str">
        <f t="shared" si="101"/>
        <v>全</v>
      </c>
      <c r="AU263" s="676" t="str">
        <f t="shared" si="102"/>
        <v/>
      </c>
      <c r="AV263" s="676" t="str">
        <f t="shared" si="96"/>
        <v/>
      </c>
    </row>
    <row r="264" spans="1:48">
      <c r="A264" s="672">
        <f t="shared" si="103"/>
        <v>46182</v>
      </c>
      <c r="B264" s="673" t="s">
        <v>1043</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884</v>
      </c>
      <c r="AI264" s="728" t="s">
        <v>1656</v>
      </c>
      <c r="AJ264" s="728" t="s">
        <v>1656</v>
      </c>
      <c r="AK264" s="728" t="s">
        <v>1656</v>
      </c>
      <c r="AL264" s="687"/>
      <c r="AM264" s="797"/>
      <c r="AN264" s="797"/>
      <c r="AO264" s="797"/>
      <c r="AP264" s="797"/>
      <c r="AQ264" s="797"/>
      <c r="AR264" s="689"/>
      <c r="AS264" s="676" t="str">
        <f t="shared" si="100"/>
        <v>單</v>
      </c>
      <c r="AT264" s="676" t="str">
        <f t="shared" si="101"/>
        <v>全</v>
      </c>
      <c r="AU264" s="676" t="str">
        <f t="shared" si="102"/>
        <v/>
      </c>
      <c r="AV264" s="676" t="str">
        <f t="shared" si="96"/>
        <v/>
      </c>
    </row>
    <row r="265" spans="1:48">
      <c r="A265" s="672">
        <f t="shared" si="103"/>
        <v>46182</v>
      </c>
      <c r="B265" s="673" t="s">
        <v>1044</v>
      </c>
      <c r="C265" s="673" t="s">
        <v>3543</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884</v>
      </c>
      <c r="AI265" s="728" t="s">
        <v>2783</v>
      </c>
      <c r="AJ265" s="728" t="s">
        <v>2783</v>
      </c>
      <c r="AK265" s="728" t="s">
        <v>3043</v>
      </c>
      <c r="AL265" s="687">
        <v>52</v>
      </c>
      <c r="AM265" s="797">
        <v>46161</v>
      </c>
      <c r="AN265" s="797"/>
      <c r="AO265" s="797"/>
      <c r="AP265" s="797"/>
      <c r="AQ265" s="797"/>
      <c r="AR265" s="689"/>
      <c r="AS265" s="676" t="str">
        <f t="shared" si="100"/>
        <v>雙</v>
      </c>
      <c r="AT265" s="676" t="str">
        <f t="shared" si="101"/>
        <v>全</v>
      </c>
      <c r="AU265" s="676" t="str">
        <f t="shared" si="102"/>
        <v>150</v>
      </c>
      <c r="AV265" s="676">
        <f t="shared" si="96"/>
        <v>2.29858992</v>
      </c>
    </row>
    <row r="266" spans="1:48">
      <c r="A266" s="672">
        <f t="shared" si="103"/>
        <v>46182</v>
      </c>
      <c r="B266" s="673" t="s">
        <v>1045</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884</v>
      </c>
      <c r="AI266" s="728" t="s">
        <v>1656</v>
      </c>
      <c r="AJ266" s="728" t="s">
        <v>1656</v>
      </c>
      <c r="AK266" s="728" t="s">
        <v>1656</v>
      </c>
      <c r="AL266" s="687"/>
      <c r="AM266" s="797"/>
      <c r="AN266" s="797"/>
      <c r="AO266" s="797"/>
      <c r="AP266" s="797"/>
      <c r="AQ266" s="797"/>
      <c r="AR266" s="689"/>
      <c r="AS266" s="676" t="str">
        <f t="shared" si="100"/>
        <v>單</v>
      </c>
      <c r="AT266" s="676" t="str">
        <f t="shared" si="101"/>
        <v>全</v>
      </c>
      <c r="AU266" s="676" t="str">
        <f t="shared" si="102"/>
        <v/>
      </c>
      <c r="AV266" s="676" t="str">
        <f t="shared" si="96"/>
        <v/>
      </c>
    </row>
    <row r="267" spans="1:48">
      <c r="A267" s="672">
        <f t="shared" si="103"/>
        <v>46182</v>
      </c>
      <c r="B267" s="673" t="s">
        <v>1027</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884</v>
      </c>
      <c r="AI267" s="728" t="s">
        <v>1656</v>
      </c>
      <c r="AJ267" s="728" t="s">
        <v>1656</v>
      </c>
      <c r="AK267" s="728" t="s">
        <v>1656</v>
      </c>
      <c r="AL267" s="742"/>
      <c r="AM267" s="797"/>
      <c r="AN267" s="797"/>
      <c r="AO267" s="797"/>
      <c r="AP267" s="797"/>
      <c r="AQ267" s="797"/>
      <c r="AR267" s="689"/>
      <c r="AS267" s="676" t="str">
        <f t="shared" si="100"/>
        <v>單</v>
      </c>
      <c r="AT267" s="676" t="str">
        <f t="shared" si="101"/>
        <v>全</v>
      </c>
      <c r="AU267" s="676" t="str">
        <f t="shared" si="102"/>
        <v/>
      </c>
      <c r="AV267" s="676" t="str">
        <f t="shared" si="96"/>
        <v/>
      </c>
    </row>
    <row r="268" spans="1:48">
      <c r="A268" s="672">
        <f t="shared" si="103"/>
        <v>46182</v>
      </c>
      <c r="B268" s="673" t="s">
        <v>1046</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884</v>
      </c>
      <c r="AI268" s="728" t="s">
        <v>1656</v>
      </c>
      <c r="AJ268" s="728" t="s">
        <v>1656</v>
      </c>
      <c r="AK268" s="728" t="s">
        <v>1656</v>
      </c>
      <c r="AL268" s="741"/>
      <c r="AM268" s="797"/>
      <c r="AN268" s="797"/>
      <c r="AO268" s="797"/>
      <c r="AP268" s="797"/>
      <c r="AQ268" s="797"/>
      <c r="AR268" s="689"/>
      <c r="AS268" s="676" t="str">
        <f t="shared" si="100"/>
        <v>單</v>
      </c>
      <c r="AT268" s="676" t="str">
        <f t="shared" si="101"/>
        <v>全</v>
      </c>
      <c r="AU268" s="676" t="str">
        <f t="shared" si="102"/>
        <v/>
      </c>
      <c r="AV268" s="676" t="str">
        <f t="shared" si="96"/>
        <v/>
      </c>
    </row>
    <row r="269" spans="1:48">
      <c r="A269" s="672">
        <f t="shared" si="103"/>
        <v>46182</v>
      </c>
      <c r="B269" s="673" t="s">
        <v>1028</v>
      </c>
      <c r="C269" s="673" t="s">
        <v>3117</v>
      </c>
      <c r="D269" s="674" t="s">
        <v>578</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2810</v>
      </c>
      <c r="AI269" s="728" t="s">
        <v>3534</v>
      </c>
      <c r="AJ269" s="728" t="s">
        <v>3534</v>
      </c>
      <c r="AK269" s="728" t="s">
        <v>3043</v>
      </c>
      <c r="AL269" s="687">
        <v>55</v>
      </c>
      <c r="AM269" s="797">
        <v>46175</v>
      </c>
      <c r="AN269" s="797">
        <v>46177</v>
      </c>
      <c r="AO269" s="797">
        <v>46178</v>
      </c>
      <c r="AP269" s="797">
        <v>46179</v>
      </c>
      <c r="AQ269" s="797">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1047</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884</v>
      </c>
      <c r="AI270" s="728" t="s">
        <v>1656</v>
      </c>
      <c r="AJ270" s="728" t="s">
        <v>1656</v>
      </c>
      <c r="AK270" s="728" t="s">
        <v>1656</v>
      </c>
      <c r="AL270" s="687"/>
      <c r="AM270" s="797"/>
      <c r="AN270" s="797"/>
      <c r="AO270" s="797"/>
      <c r="AP270" s="797"/>
      <c r="AQ270" s="797"/>
      <c r="AR270" s="689"/>
      <c r="AS270" s="676" t="str">
        <f t="shared" si="100"/>
        <v>單</v>
      </c>
      <c r="AT270" s="676" t="str">
        <f t="shared" si="101"/>
        <v>全</v>
      </c>
      <c r="AU270" s="676" t="str">
        <f t="shared" si="102"/>
        <v/>
      </c>
      <c r="AV270" s="676" t="str">
        <f t="shared" si="96"/>
        <v/>
      </c>
    </row>
    <row r="271" spans="1:48">
      <c r="A271" s="672">
        <f t="shared" si="103"/>
        <v>46182</v>
      </c>
      <c r="B271" s="673" t="s">
        <v>1048</v>
      </c>
      <c r="C271" s="673" t="s">
        <v>2971</v>
      </c>
      <c r="D271" s="674" t="s">
        <v>1914</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2939</v>
      </c>
      <c r="AI271" s="734" t="s">
        <v>3537</v>
      </c>
      <c r="AJ271" s="734" t="s">
        <v>3537</v>
      </c>
      <c r="AK271" s="728" t="s">
        <v>3538</v>
      </c>
      <c r="AL271" s="687">
        <v>56</v>
      </c>
      <c r="AM271" s="797">
        <v>46179</v>
      </c>
      <c r="AN271" s="797">
        <v>46180</v>
      </c>
      <c r="AO271" s="797">
        <v>46181</v>
      </c>
      <c r="AP271" s="797"/>
      <c r="AQ271" s="797"/>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1049</v>
      </c>
      <c r="C272" s="673" t="s">
        <v>2973</v>
      </c>
      <c r="D272" s="674" t="s">
        <v>1914</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2939</v>
      </c>
      <c r="AI272" s="734" t="s">
        <v>3537</v>
      </c>
      <c r="AJ272" s="734" t="s">
        <v>3537</v>
      </c>
      <c r="AK272" s="728" t="s">
        <v>3539</v>
      </c>
      <c r="AL272" s="687">
        <v>55</v>
      </c>
      <c r="AM272" s="797">
        <v>46178</v>
      </c>
      <c r="AN272" s="797">
        <v>46179</v>
      </c>
      <c r="AO272" s="797">
        <v>46180</v>
      </c>
      <c r="AP272" s="797"/>
      <c r="AQ272" s="797"/>
      <c r="AR272" s="689"/>
      <c r="AS272" s="676" t="str">
        <f t="shared" si="100"/>
        <v>雙</v>
      </c>
      <c r="AT272" s="676" t="str">
        <f t="shared" si="101"/>
        <v>全</v>
      </c>
      <c r="AU272" s="676" t="str">
        <f t="shared" si="102"/>
        <v>150</v>
      </c>
      <c r="AV272" s="676">
        <f t="shared" si="105"/>
        <v>6.1000128</v>
      </c>
    </row>
    <row r="273" spans="1:48">
      <c r="A273" s="672">
        <f t="shared" si="103"/>
        <v>46182</v>
      </c>
      <c r="B273" s="673" t="s">
        <v>1050</v>
      </c>
      <c r="C273" s="673" t="s">
        <v>1906</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3636</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2784</v>
      </c>
      <c r="AI273" s="734" t="s">
        <v>3537</v>
      </c>
      <c r="AJ273" s="734" t="s">
        <v>3537</v>
      </c>
      <c r="AK273" s="728" t="s">
        <v>3538</v>
      </c>
      <c r="AL273" s="687">
        <v>48</v>
      </c>
      <c r="AM273" s="797">
        <v>46167</v>
      </c>
      <c r="AN273" s="797">
        <v>46168</v>
      </c>
      <c r="AO273" s="797"/>
      <c r="AP273" s="797"/>
      <c r="AQ273" s="797"/>
      <c r="AR273" s="689"/>
      <c r="AS273" s="676" t="str">
        <f t="shared" si="100"/>
        <v>雙</v>
      </c>
      <c r="AT273" s="676" t="str">
        <f t="shared" si="101"/>
        <v>半</v>
      </c>
      <c r="AU273" s="676" t="str">
        <f t="shared" si="102"/>
        <v>150</v>
      </c>
      <c r="AV273" s="676">
        <f t="shared" si="105"/>
        <v>1.4639875200000001</v>
      </c>
    </row>
    <row r="274" spans="1:48">
      <c r="A274" s="672">
        <f t="shared" si="103"/>
        <v>46182</v>
      </c>
      <c r="B274" s="673" t="s">
        <v>1050</v>
      </c>
      <c r="C274" s="673" t="s">
        <v>1907</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2784</v>
      </c>
      <c r="AI274" s="728" t="s">
        <v>3537</v>
      </c>
      <c r="AJ274" s="728" t="s">
        <v>3537</v>
      </c>
      <c r="AK274" s="728" t="s">
        <v>3538</v>
      </c>
      <c r="AL274" s="687">
        <v>48</v>
      </c>
      <c r="AM274" s="797">
        <v>46164</v>
      </c>
      <c r="AN274" s="797">
        <v>46165</v>
      </c>
      <c r="AO274" s="797">
        <v>46166</v>
      </c>
      <c r="AP274" s="797">
        <v>46167</v>
      </c>
      <c r="AQ274" s="797"/>
      <c r="AR274" s="689"/>
      <c r="AS274" s="676" t="str">
        <f t="shared" si="100"/>
        <v>雙</v>
      </c>
      <c r="AT274" s="676" t="str">
        <f t="shared" si="101"/>
        <v>半</v>
      </c>
      <c r="AU274" s="676" t="str">
        <f t="shared" si="102"/>
        <v>150</v>
      </c>
      <c r="AV274" s="676">
        <f t="shared" si="105"/>
        <v>2.5088659200000003</v>
      </c>
    </row>
    <row r="275" spans="1:48">
      <c r="A275" s="672">
        <f t="shared" si="103"/>
        <v>46182</v>
      </c>
      <c r="B275" s="673" t="s">
        <v>1051</v>
      </c>
      <c r="C275" s="673" t="s">
        <v>3156</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2939</v>
      </c>
      <c r="AI275" s="734" t="s">
        <v>3668</v>
      </c>
      <c r="AJ275" s="734" t="s">
        <v>3668</v>
      </c>
      <c r="AK275" s="728" t="s">
        <v>3539</v>
      </c>
      <c r="AL275" s="687">
        <v>52</v>
      </c>
      <c r="AM275" s="797">
        <v>46177</v>
      </c>
      <c r="AN275" s="797">
        <v>46178</v>
      </c>
      <c r="AO275" s="797"/>
      <c r="AP275" s="797"/>
      <c r="AQ275" s="797"/>
      <c r="AR275" s="689" t="s">
        <v>3488</v>
      </c>
      <c r="AS275" s="676" t="str">
        <f t="shared" si="100"/>
        <v>單</v>
      </c>
      <c r="AT275" s="676" t="str">
        <f t="shared" si="101"/>
        <v>半</v>
      </c>
      <c r="AU275" s="676" t="str">
        <f t="shared" si="102"/>
        <v/>
      </c>
      <c r="AV275" s="676" t="str">
        <f t="shared" si="105"/>
        <v/>
      </c>
    </row>
    <row r="276" spans="1:48">
      <c r="A276" s="672">
        <f t="shared" si="103"/>
        <v>46182</v>
      </c>
      <c r="B276" s="673" t="s">
        <v>1051</v>
      </c>
      <c r="C276" s="673" t="s">
        <v>3530</v>
      </c>
      <c r="D276" s="674" t="s">
        <v>3531</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2939</v>
      </c>
      <c r="AI276" s="734" t="s">
        <v>3668</v>
      </c>
      <c r="AJ276" s="734" t="s">
        <v>3668</v>
      </c>
      <c r="AK276" s="728" t="s">
        <v>3539</v>
      </c>
      <c r="AL276" s="687">
        <v>53</v>
      </c>
      <c r="AM276" s="797">
        <v>46154</v>
      </c>
      <c r="AN276" s="797">
        <v>46155</v>
      </c>
      <c r="AO276" s="797">
        <v>46156</v>
      </c>
      <c r="AP276" s="797"/>
      <c r="AQ276" s="797"/>
      <c r="AR276" s="689"/>
      <c r="AS276" s="676" t="str">
        <f t="shared" si="100"/>
        <v>雙</v>
      </c>
      <c r="AT276" s="676" t="str">
        <f t="shared" si="101"/>
        <v>半</v>
      </c>
      <c r="AU276" s="676" t="str">
        <f t="shared" si="102"/>
        <v>225</v>
      </c>
      <c r="AV276" s="676">
        <f t="shared" si="105"/>
        <v>3.5240832000000002</v>
      </c>
    </row>
    <row r="277" spans="1:48">
      <c r="A277" s="672">
        <f t="shared" si="103"/>
        <v>46182</v>
      </c>
      <c r="B277" s="673" t="s">
        <v>1547</v>
      </c>
      <c r="C277" s="673" t="s">
        <v>3300</v>
      </c>
      <c r="D277" s="674" t="s">
        <v>578</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2784</v>
      </c>
      <c r="AI277" s="734" t="s">
        <v>3668</v>
      </c>
      <c r="AJ277" s="734" t="s">
        <v>3668</v>
      </c>
      <c r="AK277" s="728" t="s">
        <v>3538</v>
      </c>
      <c r="AL277" s="687">
        <v>56</v>
      </c>
      <c r="AM277" s="797">
        <v>46177</v>
      </c>
      <c r="AN277" s="797">
        <v>46178</v>
      </c>
      <c r="AO277" s="797">
        <v>46181</v>
      </c>
      <c r="AP277" s="797"/>
      <c r="AQ277" s="797"/>
      <c r="AR277" s="689"/>
      <c r="AS277" s="676" t="str">
        <f t="shared" si="100"/>
        <v>雙</v>
      </c>
      <c r="AT277" s="676" t="str">
        <f t="shared" si="101"/>
        <v>全</v>
      </c>
      <c r="AU277" s="676" t="str">
        <f t="shared" si="102"/>
        <v>150</v>
      </c>
      <c r="AV277" s="676">
        <f t="shared" si="105"/>
        <v>6.1931520000000022</v>
      </c>
    </row>
    <row r="278" spans="1:48">
      <c r="A278" s="672">
        <f t="shared" si="103"/>
        <v>46182</v>
      </c>
      <c r="B278" s="673" t="s">
        <v>1548</v>
      </c>
      <c r="C278" s="673" t="s">
        <v>2943</v>
      </c>
      <c r="D278" s="674" t="s">
        <v>578</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2784</v>
      </c>
      <c r="AI278" s="734" t="s">
        <v>3668</v>
      </c>
      <c r="AJ278" s="734" t="s">
        <v>3668</v>
      </c>
      <c r="AK278" s="728" t="s">
        <v>3539</v>
      </c>
      <c r="AL278" s="687">
        <v>56</v>
      </c>
      <c r="AM278" s="797">
        <v>46178</v>
      </c>
      <c r="AN278" s="797">
        <v>46179</v>
      </c>
      <c r="AO278" s="797"/>
      <c r="AP278" s="797"/>
      <c r="AQ278" s="797"/>
      <c r="AR278" s="689"/>
      <c r="AS278" s="676" t="str">
        <f t="shared" si="100"/>
        <v>雙</v>
      </c>
      <c r="AT278" s="676" t="str">
        <f t="shared" si="101"/>
        <v>全</v>
      </c>
      <c r="AU278" s="676" t="str">
        <f t="shared" si="102"/>
        <v>150</v>
      </c>
      <c r="AV278" s="676">
        <f t="shared" si="105"/>
        <v>5.2085375999999997</v>
      </c>
    </row>
    <row r="279" spans="1:48">
      <c r="A279" s="672">
        <f t="shared" si="103"/>
        <v>46182</v>
      </c>
      <c r="B279" s="673" t="s">
        <v>1052</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444</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2810</v>
      </c>
      <c r="AI279" s="728" t="s">
        <v>2783</v>
      </c>
      <c r="AJ279" s="728" t="s">
        <v>2783</v>
      </c>
      <c r="AK279" s="728" t="s">
        <v>1656</v>
      </c>
      <c r="AL279" s="687">
        <v>56</v>
      </c>
      <c r="AM279" s="797">
        <v>46177</v>
      </c>
      <c r="AN279" s="797">
        <v>46178</v>
      </c>
      <c r="AO279" s="797"/>
      <c r="AP279" s="797"/>
      <c r="AQ279" s="797"/>
      <c r="AR279" s="689"/>
      <c r="AS279" s="676" t="str">
        <f t="shared" si="100"/>
        <v>單</v>
      </c>
      <c r="AT279" s="676" t="str">
        <f t="shared" si="101"/>
        <v>12sec</v>
      </c>
      <c r="AU279" s="676" t="str">
        <f t="shared" si="102"/>
        <v/>
      </c>
      <c r="AV279" s="676" t="str">
        <f t="shared" si="105"/>
        <v/>
      </c>
    </row>
    <row r="280" spans="1:48" ht="17.25" thickBot="1">
      <c r="A280" s="690">
        <f t="shared" si="103"/>
        <v>46182</v>
      </c>
      <c r="B280" s="691" t="s">
        <v>1563</v>
      </c>
      <c r="C280" s="711" t="s">
        <v>1613</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445</v>
      </c>
      <c r="M280" s="699"/>
      <c r="N280" s="698"/>
      <c r="O280" s="696"/>
      <c r="P280" s="697" t="s">
        <v>445</v>
      </c>
      <c r="Q280" s="699"/>
      <c r="R280" s="698"/>
      <c r="S280" s="696"/>
      <c r="T280" s="697" t="s">
        <v>445</v>
      </c>
      <c r="U280" s="699"/>
      <c r="V280" s="698"/>
      <c r="W280" s="696"/>
      <c r="X280" s="697" t="s">
        <v>445</v>
      </c>
      <c r="Y280" s="699"/>
      <c r="Z280" s="888" t="str">
        <f>IFERROR(VLOOKUP(C280, 條件!$A:$L, 3, 0), "")</f>
        <v/>
      </c>
      <c r="AA280" s="888" t="str">
        <f>IF(OR(L280={"改紡","檢修","了機","清車","FINAL","停機","SAMPLE","TEST","絲開發","待料","跳車"}), L280, IFERROR(IF(C280="", "", (SUM(J280, N280, R280, V280)/3 * AG280) * IF(AND(AF280="S", AS280="雙"), 0.5, 1)), ""))</f>
        <v>絲開發</v>
      </c>
      <c r="AB280" s="889" t="str">
        <f t="shared" si="97"/>
        <v/>
      </c>
      <c r="AC280" s="888" t="str">
        <f>IF(OR(L280={"改紡","檢修","了機","清車","FINAL","停機","SAMPLE","TEST"}), "", IFERROR(IF(C280="", "", AVERAGE(L280:M280, P280:Q280, T280:U280, X280:Y280)/100), ""))</f>
        <v/>
      </c>
      <c r="AD280" s="888" t="str">
        <f t="shared" si="98"/>
        <v/>
      </c>
      <c r="AE280" s="888" t="str">
        <f t="shared" si="99"/>
        <v/>
      </c>
      <c r="AF280" s="890" t="str">
        <f t="shared" si="104"/>
        <v>S</v>
      </c>
      <c r="AG280" s="890">
        <v>5</v>
      </c>
      <c r="AH280" s="729" t="s">
        <v>2810</v>
      </c>
      <c r="AI280" s="730" t="s">
        <v>2783</v>
      </c>
      <c r="AJ280" s="730" t="s">
        <v>2783</v>
      </c>
      <c r="AK280" s="730" t="s">
        <v>3043</v>
      </c>
      <c r="AL280" s="705"/>
      <c r="AM280" s="799"/>
      <c r="AN280" s="799"/>
      <c r="AO280" s="799"/>
      <c r="AP280" s="799"/>
      <c r="AQ280" s="799"/>
      <c r="AR280" s="707"/>
      <c r="AS280" s="694" t="str">
        <f t="shared" si="100"/>
        <v>單</v>
      </c>
      <c r="AT280" s="694" t="str">
        <f t="shared" si="101"/>
        <v>5sec</v>
      </c>
      <c r="AU280" s="694" t="str">
        <f t="shared" si="102"/>
        <v/>
      </c>
      <c r="AV280" s="694" t="str">
        <f t="shared" si="105"/>
        <v/>
      </c>
    </row>
    <row r="281" spans="1:48">
      <c r="A281" s="891">
        <v>46183</v>
      </c>
      <c r="B281" s="892" t="s">
        <v>1030</v>
      </c>
      <c r="C281" s="892" t="s">
        <v>114</v>
      </c>
      <c r="D281" s="893"/>
      <c r="E281" s="894" t="str">
        <f>IF(ISNA(VLOOKUP(C281,條件!$A$1:$G$1021,5,0)),"",(VLOOKUP(C281,條件!$A$1:$G$1021,5,0)))</f>
        <v/>
      </c>
      <c r="F281" s="895" t="str">
        <f>IF(ISNA(VLOOKUP(C281,條件!$A$1:$G$1021,6,0)),"",(VLOOKUP(C281,條件!$A$1:$G$1021,6,0)))</f>
        <v/>
      </c>
      <c r="G281" s="895" t="str">
        <f>IF(ISNA(VLOOKUP(C281,條件!$A$1:$G$1021,7,0)),"",(VLOOKUP(C281,條件!$A$1:$G$1021,7,0)))</f>
        <v/>
      </c>
      <c r="H281" s="895" t="str">
        <f>IF(ISNA(VLOOKUP(C281,條件!$A$1:$K$1021,11,0)),"",(VLOOKUP(C281,條件!$A$1:$K$1021,11,0)))</f>
        <v/>
      </c>
      <c r="I281" s="896" t="str">
        <f>IF(ISNA(VLOOKUP(C281,條件!$A$1:$L$1021,12,0)),"",(VLOOKUP(C281,條件!$A$1:$L$1021,12,0)))</f>
        <v/>
      </c>
      <c r="J281" s="897"/>
      <c r="K281" s="898"/>
      <c r="L281" s="899" t="s">
        <v>114</v>
      </c>
      <c r="M281" s="900"/>
      <c r="N281" s="897"/>
      <c r="O281" s="898"/>
      <c r="P281" s="899" t="s">
        <v>114</v>
      </c>
      <c r="Q281" s="900"/>
      <c r="R281" s="897"/>
      <c r="S281" s="898"/>
      <c r="T281" s="899" t="s">
        <v>114</v>
      </c>
      <c r="U281" s="900"/>
      <c r="V281" s="897"/>
      <c r="W281" s="898"/>
      <c r="X281" s="899" t="s">
        <v>114</v>
      </c>
      <c r="Y281" s="900"/>
      <c r="Z281" s="901" t="str">
        <f>IFERROR(VLOOKUP(C281, 條件!$A:$L, 3, 0), "")</f>
        <v/>
      </c>
      <c r="AA281" s="901" t="str">
        <f>IF(OR(L281={"改紡","檢修","了機","清車","FINAL","停機","SAMPLE","TEST","絲開發","待料","跳車"}), L281, IFERROR(IF(C281="", "", (SUM(J281, N281, R281, V281)/3 * AG281) * IF(AND(AF281="S", AS281="雙"), 0.5, 1)), ""))</f>
        <v>停機</v>
      </c>
      <c r="AB281" s="902" t="str">
        <f t="shared" si="97"/>
        <v/>
      </c>
      <c r="AC281" s="901" t="str">
        <f>IF(OR(L281={"改紡","檢修","了機","清車","FINAL","停機","SAMPLE","TEST"}), "", IFERROR(IF(C281="", "", AVERAGE(L281:M281, P281:Q281, T281:U281, X281:Y281)/100), ""))</f>
        <v/>
      </c>
      <c r="AD281" s="901" t="str">
        <f t="shared" si="98"/>
        <v/>
      </c>
      <c r="AE281" s="901" t="str">
        <f t="shared" si="99"/>
        <v/>
      </c>
      <c r="AF281" s="903" t="str">
        <f t="shared" si="104"/>
        <v>A</v>
      </c>
      <c r="AG281" s="903">
        <v>1</v>
      </c>
      <c r="AH281" s="904" t="s">
        <v>332</v>
      </c>
      <c r="AI281" s="737" t="s">
        <v>1065</v>
      </c>
      <c r="AJ281" s="737" t="s">
        <v>1065</v>
      </c>
      <c r="AK281" s="905" t="s">
        <v>1065</v>
      </c>
      <c r="AL281" s="741"/>
      <c r="AM281" s="798"/>
      <c r="AN281" s="798"/>
      <c r="AO281" s="798"/>
      <c r="AP281" s="798"/>
      <c r="AQ281" s="798"/>
      <c r="AR281" s="906"/>
      <c r="AS281" s="895" t="str">
        <f>IF(TEXT(RIGHT(F281,2),) = "×2","雙","單")</f>
        <v>單</v>
      </c>
      <c r="AT281" s="895" t="str">
        <f>IF(OR(AF281="J", AF281="T", AF281="M"), IF(AG281=1, "全", "半"),
   IF(AF281="A", IF(AG281=0.5, IF(AS281="雙", "全", ""),
                 IF(AG281=1, IF(AS281="雙", "半", "全"),
                    IF(AG281=2, "半", "")
                   )
                ),
   IF(AF281="S", TEXT(AG281 &amp; "sec", "text"), "")
))</f>
        <v>全</v>
      </c>
      <c r="AU281" s="895" t="str">
        <f>IF(MID(E281,3,1)="/",LEFT(E281,2),LEFT(E281,3))</f>
        <v/>
      </c>
      <c r="AV281" s="895" t="str">
        <f t="shared" si="105"/>
        <v/>
      </c>
    </row>
    <row r="282" spans="1:48">
      <c r="A282" s="672">
        <f>A281</f>
        <v>46183</v>
      </c>
      <c r="B282" s="673" t="s">
        <v>1031</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1065</v>
      </c>
      <c r="AI282" s="728" t="s">
        <v>1065</v>
      </c>
      <c r="AJ282" s="728" t="s">
        <v>1065</v>
      </c>
      <c r="AK282" s="740" t="s">
        <v>1065</v>
      </c>
      <c r="AL282" s="736"/>
      <c r="AM282" s="797"/>
      <c r="AN282" s="797"/>
      <c r="AO282" s="797"/>
      <c r="AP282" s="797"/>
      <c r="AQ282" s="797"/>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1026</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1065</v>
      </c>
      <c r="AI283" s="728" t="s">
        <v>1065</v>
      </c>
      <c r="AJ283" s="728" t="s">
        <v>1065</v>
      </c>
      <c r="AK283" s="743" t="s">
        <v>1065</v>
      </c>
      <c r="AL283" s="736"/>
      <c r="AM283" s="797"/>
      <c r="AN283" s="797"/>
      <c r="AO283" s="797"/>
      <c r="AP283" s="797"/>
      <c r="AQ283" s="797"/>
      <c r="AR283" s="689"/>
      <c r="AS283" s="676" t="str">
        <f t="shared" si="109"/>
        <v>單</v>
      </c>
      <c r="AT283" s="676" t="str">
        <f t="shared" si="110"/>
        <v>全</v>
      </c>
      <c r="AU283" s="676" t="str">
        <f t="shared" si="111"/>
        <v/>
      </c>
      <c r="AV283" s="676" t="str">
        <f t="shared" si="105"/>
        <v/>
      </c>
    </row>
    <row r="284" spans="1:48">
      <c r="A284" s="672">
        <f t="shared" si="112"/>
        <v>46183</v>
      </c>
      <c r="B284" s="673" t="s">
        <v>1032</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1656</v>
      </c>
      <c r="AI284" s="734" t="s">
        <v>1065</v>
      </c>
      <c r="AJ284" s="734" t="s">
        <v>1065</v>
      </c>
      <c r="AK284" s="728" t="s">
        <v>1065</v>
      </c>
      <c r="AL284" s="687"/>
      <c r="AM284" s="797"/>
      <c r="AN284" s="797"/>
      <c r="AO284" s="797"/>
      <c r="AP284" s="797"/>
      <c r="AQ284" s="797"/>
      <c r="AR284" s="689"/>
      <c r="AS284" s="676" t="str">
        <f t="shared" si="109"/>
        <v>單</v>
      </c>
      <c r="AT284" s="676" t="str">
        <f t="shared" si="110"/>
        <v>全</v>
      </c>
      <c r="AU284" s="676" t="str">
        <f t="shared" si="111"/>
        <v/>
      </c>
      <c r="AV284" s="676" t="str">
        <f t="shared" si="105"/>
        <v/>
      </c>
    </row>
    <row r="285" spans="1:48">
      <c r="A285" s="672">
        <f t="shared" si="112"/>
        <v>46183</v>
      </c>
      <c r="B285" s="673" t="s">
        <v>1033</v>
      </c>
      <c r="C285" s="673" t="s">
        <v>3595</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2940</v>
      </c>
      <c r="AI285" s="734" t="s">
        <v>3042</v>
      </c>
      <c r="AJ285" s="734" t="s">
        <v>3667</v>
      </c>
      <c r="AK285" s="734" t="s">
        <v>2871</v>
      </c>
      <c r="AL285" s="687">
        <v>54</v>
      </c>
      <c r="AM285" s="797">
        <v>46053</v>
      </c>
      <c r="AN285" s="797">
        <v>46054</v>
      </c>
      <c r="AO285" s="797"/>
      <c r="AP285" s="797"/>
      <c r="AQ285" s="797"/>
      <c r="AR285" s="689"/>
      <c r="AS285" s="676" t="str">
        <f t="shared" si="109"/>
        <v>單</v>
      </c>
      <c r="AT285" s="676" t="str">
        <f t="shared" si="110"/>
        <v>全</v>
      </c>
      <c r="AU285" s="676" t="str">
        <f t="shared" si="111"/>
        <v>75</v>
      </c>
      <c r="AV285" s="676">
        <f t="shared" si="105"/>
        <v>1.3892083200000001</v>
      </c>
    </row>
    <row r="286" spans="1:48">
      <c r="A286" s="672">
        <f t="shared" si="112"/>
        <v>46183</v>
      </c>
      <c r="B286" s="673" t="s">
        <v>1034</v>
      </c>
      <c r="C286" s="673" t="s">
        <v>2830</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3596</v>
      </c>
      <c r="M286" s="681"/>
      <c r="N286" s="680"/>
      <c r="O286" s="678"/>
      <c r="P286" s="679" t="s">
        <v>3596</v>
      </c>
      <c r="Q286" s="681"/>
      <c r="R286" s="680"/>
      <c r="S286" s="678"/>
      <c r="T286" s="679" t="s">
        <v>3762</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2940</v>
      </c>
      <c r="AI286" s="734" t="s">
        <v>3042</v>
      </c>
      <c r="AJ286" s="734" t="s">
        <v>3667</v>
      </c>
      <c r="AK286" s="734" t="s">
        <v>2871</v>
      </c>
      <c r="AL286" s="687">
        <v>53</v>
      </c>
      <c r="AM286" s="797">
        <v>46120</v>
      </c>
      <c r="AN286" s="797">
        <v>46121</v>
      </c>
      <c r="AO286" s="797">
        <v>46122</v>
      </c>
      <c r="AP286" s="797"/>
      <c r="AQ286" s="797"/>
      <c r="AR286" s="689"/>
      <c r="AS286" s="676" t="str">
        <f t="shared" si="109"/>
        <v>雙</v>
      </c>
      <c r="AT286" s="676" t="str">
        <f t="shared" si="110"/>
        <v>全</v>
      </c>
      <c r="AU286" s="676" t="str">
        <f t="shared" si="111"/>
        <v>75</v>
      </c>
      <c r="AV286" s="676" t="str">
        <f t="shared" si="105"/>
        <v/>
      </c>
    </row>
    <row r="287" spans="1:48">
      <c r="A287" s="672">
        <f t="shared" si="112"/>
        <v>46183</v>
      </c>
      <c r="B287" s="673" t="s">
        <v>1035</v>
      </c>
      <c r="C287" s="673" t="s">
        <v>1900</v>
      </c>
      <c r="D287" s="674" t="s">
        <v>571</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2940</v>
      </c>
      <c r="AI287" s="734" t="s">
        <v>3042</v>
      </c>
      <c r="AJ287" s="734" t="s">
        <v>3667</v>
      </c>
      <c r="AK287" s="734" t="s">
        <v>2871</v>
      </c>
      <c r="AL287" s="687">
        <v>57</v>
      </c>
      <c r="AM287" s="797">
        <v>46094</v>
      </c>
      <c r="AN287" s="797">
        <v>46095</v>
      </c>
      <c r="AO287" s="797">
        <v>46096</v>
      </c>
      <c r="AP287" s="797"/>
      <c r="AQ287" s="797"/>
      <c r="AR287" s="689"/>
      <c r="AS287" s="676" t="str">
        <f t="shared" si="109"/>
        <v>單</v>
      </c>
      <c r="AT287" s="676" t="str">
        <f t="shared" si="110"/>
        <v>全</v>
      </c>
      <c r="AU287" s="676" t="str">
        <f t="shared" si="111"/>
        <v>50</v>
      </c>
      <c r="AV287" s="676">
        <f t="shared" si="105"/>
        <v>1.01824128</v>
      </c>
    </row>
    <row r="288" spans="1:48">
      <c r="A288" s="672">
        <f t="shared" si="112"/>
        <v>46183</v>
      </c>
      <c r="B288" s="673" t="s">
        <v>1036</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1656</v>
      </c>
      <c r="AI288" s="728" t="s">
        <v>1656</v>
      </c>
      <c r="AJ288" s="728" t="s">
        <v>884</v>
      </c>
      <c r="AK288" s="728" t="s">
        <v>884</v>
      </c>
      <c r="AL288" s="687"/>
      <c r="AM288" s="797"/>
      <c r="AN288" s="797"/>
      <c r="AO288" s="797"/>
      <c r="AP288" s="797"/>
      <c r="AQ288" s="797"/>
      <c r="AR288" s="689"/>
      <c r="AS288" s="676" t="str">
        <f t="shared" si="109"/>
        <v>單</v>
      </c>
      <c r="AT288" s="676" t="str">
        <f t="shared" si="110"/>
        <v>全</v>
      </c>
      <c r="AU288" s="676" t="str">
        <f t="shared" si="111"/>
        <v/>
      </c>
      <c r="AV288" s="676" t="str">
        <f t="shared" si="105"/>
        <v/>
      </c>
    </row>
    <row r="289" spans="1:48">
      <c r="A289" s="672">
        <f t="shared" si="112"/>
        <v>46183</v>
      </c>
      <c r="B289" s="673" t="s">
        <v>1037</v>
      </c>
      <c r="C289" s="673" t="s">
        <v>1901</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2940</v>
      </c>
      <c r="AI289" s="734" t="s">
        <v>3042</v>
      </c>
      <c r="AJ289" s="734" t="s">
        <v>3667</v>
      </c>
      <c r="AK289" s="734" t="s">
        <v>2871</v>
      </c>
      <c r="AL289" s="687">
        <v>54</v>
      </c>
      <c r="AM289" s="798">
        <v>46142</v>
      </c>
      <c r="AN289" s="797">
        <v>46143</v>
      </c>
      <c r="AO289" s="797">
        <v>46144</v>
      </c>
      <c r="AP289" s="797"/>
      <c r="AQ289" s="797"/>
      <c r="AR289" s="689"/>
      <c r="AS289" s="676" t="str">
        <f t="shared" si="109"/>
        <v>單</v>
      </c>
      <c r="AT289" s="676" t="str">
        <f t="shared" si="110"/>
        <v>全</v>
      </c>
      <c r="AU289" s="676" t="str">
        <f t="shared" si="111"/>
        <v>150</v>
      </c>
      <c r="AV289" s="676">
        <f t="shared" si="105"/>
        <v>2.7410399999999999</v>
      </c>
    </row>
    <row r="290" spans="1:48">
      <c r="A290" s="672">
        <f t="shared" si="112"/>
        <v>46183</v>
      </c>
      <c r="B290" s="673" t="s">
        <v>1038</v>
      </c>
      <c r="C290" s="673" t="s">
        <v>2970</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2940</v>
      </c>
      <c r="AI290" s="734" t="s">
        <v>3042</v>
      </c>
      <c r="AJ290" s="734" t="s">
        <v>3667</v>
      </c>
      <c r="AK290" s="734" t="s">
        <v>2871</v>
      </c>
      <c r="AL290" s="687">
        <v>57</v>
      </c>
      <c r="AM290" s="797">
        <v>46175</v>
      </c>
      <c r="AN290" s="797">
        <v>46176</v>
      </c>
      <c r="AO290" s="797"/>
      <c r="AP290" s="797"/>
      <c r="AQ290" s="797"/>
      <c r="AR290" s="689"/>
      <c r="AS290" s="676" t="str">
        <f t="shared" si="109"/>
        <v>單</v>
      </c>
      <c r="AT290" s="676" t="str">
        <f t="shared" si="110"/>
        <v>全</v>
      </c>
      <c r="AU290" s="676" t="str">
        <f t="shared" si="111"/>
        <v>50</v>
      </c>
      <c r="AV290" s="676" t="str">
        <f t="shared" si="105"/>
        <v/>
      </c>
    </row>
    <row r="291" spans="1:48">
      <c r="A291" s="672">
        <f t="shared" si="112"/>
        <v>46183</v>
      </c>
      <c r="B291" s="673" t="s">
        <v>1039</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1656</v>
      </c>
      <c r="AI291" s="728" t="s">
        <v>1656</v>
      </c>
      <c r="AJ291" s="728" t="s">
        <v>884</v>
      </c>
      <c r="AK291" s="728" t="s">
        <v>1656</v>
      </c>
      <c r="AL291" s="687"/>
      <c r="AM291" s="797"/>
      <c r="AN291" s="797"/>
      <c r="AO291" s="797"/>
      <c r="AP291" s="797"/>
      <c r="AQ291" s="797"/>
      <c r="AR291" s="689"/>
      <c r="AS291" s="676" t="str">
        <f t="shared" si="109"/>
        <v>單</v>
      </c>
      <c r="AT291" s="676" t="str">
        <f t="shared" si="110"/>
        <v>全</v>
      </c>
      <c r="AU291" s="676" t="str">
        <f t="shared" si="111"/>
        <v/>
      </c>
      <c r="AV291" s="676" t="str">
        <f t="shared" si="105"/>
        <v/>
      </c>
    </row>
    <row r="292" spans="1:48">
      <c r="A292" s="672">
        <f t="shared" si="112"/>
        <v>46183</v>
      </c>
      <c r="B292" s="673" t="s">
        <v>1040</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3764</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1656</v>
      </c>
      <c r="AI292" s="728" t="s">
        <v>1656</v>
      </c>
      <c r="AJ292" s="728" t="s">
        <v>884</v>
      </c>
      <c r="AK292" s="728" t="s">
        <v>1656</v>
      </c>
      <c r="AL292" s="687"/>
      <c r="AM292" s="797"/>
      <c r="AN292" s="797"/>
      <c r="AO292" s="797"/>
      <c r="AP292" s="797"/>
      <c r="AQ292" s="797"/>
      <c r="AR292" s="689"/>
      <c r="AS292" s="676" t="str">
        <f t="shared" si="109"/>
        <v>單</v>
      </c>
      <c r="AT292" s="676" t="str">
        <f t="shared" si="110"/>
        <v>全</v>
      </c>
      <c r="AU292" s="676" t="str">
        <f t="shared" si="111"/>
        <v/>
      </c>
      <c r="AV292" s="676" t="str">
        <f t="shared" si="105"/>
        <v/>
      </c>
    </row>
    <row r="293" spans="1:48">
      <c r="A293" s="672">
        <f t="shared" si="112"/>
        <v>46183</v>
      </c>
      <c r="B293" s="673" t="s">
        <v>1041</v>
      </c>
      <c r="C293" s="673" t="s">
        <v>2968</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3763</v>
      </c>
      <c r="U293" s="681"/>
      <c r="V293" s="680"/>
      <c r="W293" s="678"/>
      <c r="X293" s="679" t="s">
        <v>114</v>
      </c>
      <c r="Y293" s="681"/>
      <c r="Z293" s="682">
        <f>IFERROR(VLOOKUP(C293, 條件!$A:$L, 3, 0), "")</f>
        <v>3.0638297872340425</v>
      </c>
      <c r="AA293" s="682">
        <f>IF(OR(L293={"改紡","檢修","了機","清車","FINAL","停機","SAMPLE","TEST","絲開發","待料","跳車"}), L293, IFERROR(IF(C293="", "", (SUM(J293, N293, R293, V293)/3 * AG293) * IF(AND(AF293="S", AS293="雙"), 0.5, 1)), ""))</f>
        <v>6.333333333333333</v>
      </c>
      <c r="AB293" s="716">
        <f t="shared" si="106"/>
        <v>0.99529246794871795</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3694</v>
      </c>
      <c r="AI293" s="728" t="s">
        <v>2783</v>
      </c>
      <c r="AJ293" s="728" t="s">
        <v>2783</v>
      </c>
      <c r="AK293" s="728" t="s">
        <v>3043</v>
      </c>
      <c r="AL293" s="687">
        <v>48</v>
      </c>
      <c r="AM293" s="798">
        <v>46173</v>
      </c>
      <c r="AN293" s="797">
        <v>46174</v>
      </c>
      <c r="AO293" s="797"/>
      <c r="AP293" s="797"/>
      <c r="AQ293" s="797"/>
      <c r="AR293" s="689"/>
      <c r="AS293" s="676" t="str">
        <f t="shared" si="109"/>
        <v>單</v>
      </c>
      <c r="AT293" s="676" t="str">
        <f t="shared" si="110"/>
        <v>全</v>
      </c>
      <c r="AU293" s="676" t="str">
        <f t="shared" si="111"/>
        <v>150</v>
      </c>
      <c r="AV293" s="676">
        <f t="shared" si="105"/>
        <v>3.0323030400000004</v>
      </c>
    </row>
    <row r="294" spans="1:48">
      <c r="A294" s="672">
        <f t="shared" si="112"/>
        <v>46183</v>
      </c>
      <c r="B294" s="673" t="s">
        <v>1042</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884</v>
      </c>
      <c r="AI294" s="728" t="s">
        <v>1656</v>
      </c>
      <c r="AJ294" s="728" t="s">
        <v>1656</v>
      </c>
      <c r="AK294" s="728" t="s">
        <v>1656</v>
      </c>
      <c r="AL294" s="687"/>
      <c r="AM294" s="797"/>
      <c r="AN294" s="797"/>
      <c r="AO294" s="797"/>
      <c r="AP294" s="797"/>
      <c r="AQ294" s="797"/>
      <c r="AR294" s="689"/>
      <c r="AS294" s="676" t="str">
        <f t="shared" si="109"/>
        <v>單</v>
      </c>
      <c r="AT294" s="676" t="str">
        <f t="shared" si="110"/>
        <v>全</v>
      </c>
      <c r="AU294" s="676" t="str">
        <f t="shared" si="111"/>
        <v/>
      </c>
      <c r="AV294" s="676" t="str">
        <f t="shared" si="105"/>
        <v/>
      </c>
    </row>
    <row r="295" spans="1:48">
      <c r="A295" s="672">
        <f t="shared" si="112"/>
        <v>46183</v>
      </c>
      <c r="B295" s="673" t="s">
        <v>1043</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884</v>
      </c>
      <c r="AI295" s="728" t="s">
        <v>1656</v>
      </c>
      <c r="AJ295" s="728" t="s">
        <v>1656</v>
      </c>
      <c r="AK295" s="728" t="s">
        <v>1656</v>
      </c>
      <c r="AL295" s="687"/>
      <c r="AM295" s="797"/>
      <c r="AN295" s="797"/>
      <c r="AO295" s="797"/>
      <c r="AP295" s="797"/>
      <c r="AQ295" s="797"/>
      <c r="AR295" s="689"/>
      <c r="AS295" s="676" t="str">
        <f t="shared" si="109"/>
        <v>單</v>
      </c>
      <c r="AT295" s="676" t="str">
        <f t="shared" si="110"/>
        <v>全</v>
      </c>
      <c r="AU295" s="676" t="str">
        <f t="shared" si="111"/>
        <v/>
      </c>
      <c r="AV295" s="676" t="str">
        <f t="shared" si="105"/>
        <v/>
      </c>
    </row>
    <row r="296" spans="1:48">
      <c r="A296" s="672">
        <f t="shared" si="112"/>
        <v>46183</v>
      </c>
      <c r="B296" s="673" t="s">
        <v>1044</v>
      </c>
      <c r="C296" s="673" t="s">
        <v>3543</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2940</v>
      </c>
      <c r="AI296" s="728" t="s">
        <v>2783</v>
      </c>
      <c r="AJ296" s="728" t="s">
        <v>2783</v>
      </c>
      <c r="AK296" s="728" t="s">
        <v>3043</v>
      </c>
      <c r="AL296" s="687">
        <v>52</v>
      </c>
      <c r="AM296" s="797">
        <v>46158</v>
      </c>
      <c r="AN296" s="797">
        <v>46159</v>
      </c>
      <c r="AO296" s="797">
        <v>46161</v>
      </c>
      <c r="AP296" s="797"/>
      <c r="AQ296" s="797"/>
      <c r="AR296" s="689"/>
      <c r="AS296" s="676" t="str">
        <f t="shared" si="109"/>
        <v>雙</v>
      </c>
      <c r="AT296" s="676" t="str">
        <f t="shared" si="110"/>
        <v>全</v>
      </c>
      <c r="AU296" s="676" t="str">
        <f t="shared" si="111"/>
        <v>150</v>
      </c>
      <c r="AV296" s="676">
        <f t="shared" si="105"/>
        <v>2.4968433599999997</v>
      </c>
    </row>
    <row r="297" spans="1:48">
      <c r="A297" s="672">
        <f t="shared" si="112"/>
        <v>46183</v>
      </c>
      <c r="B297" s="673" t="s">
        <v>1045</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884</v>
      </c>
      <c r="AI297" s="728" t="s">
        <v>1656</v>
      </c>
      <c r="AJ297" s="728" t="s">
        <v>1656</v>
      </c>
      <c r="AK297" s="728" t="s">
        <v>1656</v>
      </c>
      <c r="AL297" s="687"/>
      <c r="AM297" s="797"/>
      <c r="AN297" s="797"/>
      <c r="AO297" s="797"/>
      <c r="AP297" s="797"/>
      <c r="AQ297" s="797"/>
      <c r="AR297" s="689"/>
      <c r="AS297" s="676" t="str">
        <f t="shared" si="109"/>
        <v>單</v>
      </c>
      <c r="AT297" s="676" t="str">
        <f t="shared" si="110"/>
        <v>全</v>
      </c>
      <c r="AU297" s="676" t="str">
        <f t="shared" si="111"/>
        <v/>
      </c>
      <c r="AV297" s="676" t="str">
        <f t="shared" si="105"/>
        <v/>
      </c>
    </row>
    <row r="298" spans="1:48">
      <c r="A298" s="672">
        <f t="shared" si="112"/>
        <v>46183</v>
      </c>
      <c r="B298" s="673" t="s">
        <v>1027</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884</v>
      </c>
      <c r="AI298" s="728" t="s">
        <v>1656</v>
      </c>
      <c r="AJ298" s="728" t="s">
        <v>1656</v>
      </c>
      <c r="AK298" s="728" t="s">
        <v>1656</v>
      </c>
      <c r="AL298" s="742"/>
      <c r="AM298" s="797"/>
      <c r="AN298" s="797"/>
      <c r="AO298" s="797"/>
      <c r="AP298" s="797"/>
      <c r="AQ298" s="797"/>
      <c r="AR298" s="689"/>
      <c r="AS298" s="676" t="str">
        <f t="shared" si="109"/>
        <v>單</v>
      </c>
      <c r="AT298" s="676" t="str">
        <f t="shared" si="110"/>
        <v>全</v>
      </c>
      <c r="AU298" s="676" t="str">
        <f t="shared" si="111"/>
        <v/>
      </c>
      <c r="AV298" s="676" t="str">
        <f t="shared" si="105"/>
        <v/>
      </c>
    </row>
    <row r="299" spans="1:48">
      <c r="A299" s="672">
        <f t="shared" si="112"/>
        <v>46183</v>
      </c>
      <c r="B299" s="673" t="s">
        <v>1046</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884</v>
      </c>
      <c r="AI299" s="728" t="s">
        <v>1656</v>
      </c>
      <c r="AJ299" s="728" t="s">
        <v>1656</v>
      </c>
      <c r="AK299" s="728" t="s">
        <v>1656</v>
      </c>
      <c r="AL299" s="741"/>
      <c r="AM299" s="797"/>
      <c r="AN299" s="797"/>
      <c r="AO299" s="797"/>
      <c r="AP299" s="797"/>
      <c r="AQ299" s="797"/>
      <c r="AR299" s="689"/>
      <c r="AS299" s="676" t="str">
        <f t="shared" si="109"/>
        <v>單</v>
      </c>
      <c r="AT299" s="676" t="str">
        <f t="shared" si="110"/>
        <v>全</v>
      </c>
      <c r="AU299" s="676" t="str">
        <f t="shared" si="111"/>
        <v/>
      </c>
      <c r="AV299" s="676" t="str">
        <f t="shared" si="105"/>
        <v/>
      </c>
    </row>
    <row r="300" spans="1:48">
      <c r="A300" s="672">
        <f t="shared" si="112"/>
        <v>46183</v>
      </c>
      <c r="B300" s="673" t="s">
        <v>1028</v>
      </c>
      <c r="C300" s="673" t="s">
        <v>3117</v>
      </c>
      <c r="D300" s="674" t="s">
        <v>578</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2810</v>
      </c>
      <c r="AI300" s="728" t="s">
        <v>17</v>
      </c>
      <c r="AJ300" s="728" t="s">
        <v>3534</v>
      </c>
      <c r="AK300" s="728" t="s">
        <v>3043</v>
      </c>
      <c r="AL300" s="687">
        <v>55</v>
      </c>
      <c r="AM300" s="797">
        <v>46180</v>
      </c>
      <c r="AN300" s="797">
        <v>46181</v>
      </c>
      <c r="AO300" s="797">
        <v>46182</v>
      </c>
      <c r="AP300" s="797"/>
      <c r="AQ300" s="797"/>
      <c r="AR300" s="689"/>
      <c r="AS300" s="676" t="str">
        <f t="shared" si="109"/>
        <v>雙</v>
      </c>
      <c r="AT300" s="676" t="str">
        <f t="shared" si="110"/>
        <v>全</v>
      </c>
      <c r="AU300" s="676" t="str">
        <f t="shared" si="111"/>
        <v>150</v>
      </c>
      <c r="AV300" s="676">
        <f t="shared" si="105"/>
        <v>4.2301440000000001</v>
      </c>
    </row>
    <row r="301" spans="1:48">
      <c r="A301" s="672">
        <f t="shared" si="112"/>
        <v>46183</v>
      </c>
      <c r="B301" s="673" t="s">
        <v>1047</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884</v>
      </c>
      <c r="AI301" s="728" t="s">
        <v>1656</v>
      </c>
      <c r="AJ301" s="728" t="s">
        <v>1656</v>
      </c>
      <c r="AK301" s="728" t="s">
        <v>1656</v>
      </c>
      <c r="AL301" s="687"/>
      <c r="AM301" s="797"/>
      <c r="AN301" s="797"/>
      <c r="AO301" s="797"/>
      <c r="AP301" s="797"/>
      <c r="AQ301" s="797"/>
      <c r="AR301" s="689"/>
      <c r="AS301" s="676" t="str">
        <f t="shared" si="109"/>
        <v>單</v>
      </c>
      <c r="AT301" s="676" t="str">
        <f t="shared" si="110"/>
        <v>全</v>
      </c>
      <c r="AU301" s="676" t="str">
        <f t="shared" si="111"/>
        <v/>
      </c>
      <c r="AV301" s="676" t="str">
        <f t="shared" si="105"/>
        <v/>
      </c>
    </row>
    <row r="302" spans="1:48">
      <c r="A302" s="672">
        <f t="shared" si="112"/>
        <v>46183</v>
      </c>
      <c r="B302" s="673" t="s">
        <v>1048</v>
      </c>
      <c r="C302" s="673" t="s">
        <v>2971</v>
      </c>
      <c r="D302" s="674" t="s">
        <v>1914</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2784</v>
      </c>
      <c r="AI302" s="734" t="s">
        <v>2813</v>
      </c>
      <c r="AJ302" s="734" t="s">
        <v>3537</v>
      </c>
      <c r="AK302" s="734" t="s">
        <v>2874</v>
      </c>
      <c r="AL302" s="687">
        <v>56</v>
      </c>
      <c r="AM302" s="797">
        <v>46179</v>
      </c>
      <c r="AN302" s="797">
        <v>46180</v>
      </c>
      <c r="AO302" s="797">
        <v>46181</v>
      </c>
      <c r="AP302" s="797"/>
      <c r="AQ302" s="797"/>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1049</v>
      </c>
      <c r="C303" s="673" t="s">
        <v>2973</v>
      </c>
      <c r="D303" s="674" t="s">
        <v>1914</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2784</v>
      </c>
      <c r="AI303" s="734" t="s">
        <v>2813</v>
      </c>
      <c r="AJ303" s="734" t="s">
        <v>3537</v>
      </c>
      <c r="AK303" s="728" t="s">
        <v>3539</v>
      </c>
      <c r="AL303" s="687">
        <v>55</v>
      </c>
      <c r="AM303" s="797">
        <v>46180</v>
      </c>
      <c r="AN303" s="797">
        <v>46181</v>
      </c>
      <c r="AO303" s="797">
        <v>46182</v>
      </c>
      <c r="AP303" s="797"/>
      <c r="AQ303" s="797"/>
      <c r="AR303" s="689"/>
      <c r="AS303" s="676" t="str">
        <f t="shared" si="109"/>
        <v>雙</v>
      </c>
      <c r="AT303" s="676" t="str">
        <f t="shared" si="110"/>
        <v>全</v>
      </c>
      <c r="AU303" s="676" t="str">
        <f t="shared" si="111"/>
        <v>150</v>
      </c>
      <c r="AV303" s="676">
        <f t="shared" si="114"/>
        <v>6.368544</v>
      </c>
    </row>
    <row r="304" spans="1:48">
      <c r="A304" s="672">
        <f t="shared" si="112"/>
        <v>46183</v>
      </c>
      <c r="B304" s="673" t="s">
        <v>1050</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2784</v>
      </c>
      <c r="AI304" s="734" t="s">
        <v>2820</v>
      </c>
      <c r="AJ304" s="734" t="s">
        <v>2820</v>
      </c>
      <c r="AK304" s="734" t="s">
        <v>2874</v>
      </c>
      <c r="AL304" s="687">
        <v>48</v>
      </c>
      <c r="AM304" s="797">
        <v>46167</v>
      </c>
      <c r="AN304" s="797">
        <v>46168</v>
      </c>
      <c r="AO304" s="797"/>
      <c r="AP304" s="797"/>
      <c r="AQ304" s="797"/>
      <c r="AR304" s="689"/>
      <c r="AS304" s="676" t="str">
        <f t="shared" si="109"/>
        <v>單</v>
      </c>
      <c r="AT304" s="676" t="str">
        <f t="shared" si="110"/>
        <v>半</v>
      </c>
      <c r="AU304" s="676" t="str">
        <f t="shared" si="111"/>
        <v/>
      </c>
      <c r="AV304" s="676" t="str">
        <f t="shared" si="114"/>
        <v/>
      </c>
    </row>
    <row r="305" spans="1:48">
      <c r="A305" s="672">
        <f t="shared" si="112"/>
        <v>46183</v>
      </c>
      <c r="B305" s="673" t="s">
        <v>1050</v>
      </c>
      <c r="C305" s="673" t="s">
        <v>1907</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2784</v>
      </c>
      <c r="AI305" s="734" t="s">
        <v>2820</v>
      </c>
      <c r="AJ305" s="734" t="s">
        <v>2820</v>
      </c>
      <c r="AK305" s="734" t="s">
        <v>2874</v>
      </c>
      <c r="AL305" s="687"/>
      <c r="AM305" s="797"/>
      <c r="AN305" s="797"/>
      <c r="AO305" s="797"/>
      <c r="AP305" s="797"/>
      <c r="AQ305" s="797"/>
      <c r="AR305" s="689"/>
      <c r="AS305" s="676" t="str">
        <f t="shared" si="109"/>
        <v>雙</v>
      </c>
      <c r="AT305" s="676" t="str">
        <f t="shared" si="110"/>
        <v>半</v>
      </c>
      <c r="AU305" s="676" t="str">
        <f t="shared" si="111"/>
        <v>150</v>
      </c>
      <c r="AV305" s="676" t="str">
        <f t="shared" si="114"/>
        <v/>
      </c>
    </row>
    <row r="306" spans="1:48">
      <c r="A306" s="672">
        <f t="shared" si="112"/>
        <v>46183</v>
      </c>
      <c r="B306" s="673" t="s">
        <v>1051</v>
      </c>
      <c r="C306" s="673" t="s">
        <v>3156</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3760</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3001</v>
      </c>
      <c r="AI306" s="734" t="s">
        <v>2820</v>
      </c>
      <c r="AJ306" s="734" t="s">
        <v>2820</v>
      </c>
      <c r="AK306" s="728" t="s">
        <v>704</v>
      </c>
      <c r="AL306" s="687">
        <v>52</v>
      </c>
      <c r="AM306" s="797">
        <v>46176</v>
      </c>
      <c r="AN306" s="797">
        <v>46178</v>
      </c>
      <c r="AO306" s="797"/>
      <c r="AP306" s="797"/>
      <c r="AQ306" s="797"/>
      <c r="AR306" s="689" t="s">
        <v>3488</v>
      </c>
      <c r="AS306" s="676" t="str">
        <f t="shared" si="109"/>
        <v>單</v>
      </c>
      <c r="AT306" s="676" t="str">
        <f t="shared" si="110"/>
        <v>半</v>
      </c>
      <c r="AU306" s="676" t="str">
        <f t="shared" si="111"/>
        <v/>
      </c>
      <c r="AV306" s="676" t="str">
        <f t="shared" si="114"/>
        <v/>
      </c>
    </row>
    <row r="307" spans="1:48">
      <c r="A307" s="672">
        <f t="shared" si="112"/>
        <v>46183</v>
      </c>
      <c r="B307" s="673" t="s">
        <v>1051</v>
      </c>
      <c r="C307" s="673" t="s">
        <v>3530</v>
      </c>
      <c r="D307" s="674" t="s">
        <v>3531</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3001</v>
      </c>
      <c r="AI307" s="734" t="s">
        <v>2820</v>
      </c>
      <c r="AJ307" s="734" t="s">
        <v>2820</v>
      </c>
      <c r="AK307" s="728" t="s">
        <v>704</v>
      </c>
      <c r="AL307" s="687">
        <v>53</v>
      </c>
      <c r="AM307" s="797">
        <v>46157</v>
      </c>
      <c r="AN307" s="797">
        <v>46158</v>
      </c>
      <c r="AO307" s="797">
        <v>46159</v>
      </c>
      <c r="AP307" s="797"/>
      <c r="AQ307" s="797"/>
      <c r="AR307" s="689"/>
      <c r="AS307" s="676" t="str">
        <f t="shared" si="109"/>
        <v>雙</v>
      </c>
      <c r="AT307" s="676" t="str">
        <f t="shared" si="110"/>
        <v>半</v>
      </c>
      <c r="AU307" s="676" t="str">
        <f t="shared" si="111"/>
        <v>225</v>
      </c>
      <c r="AV307" s="676">
        <f t="shared" si="114"/>
        <v>3.8804832</v>
      </c>
    </row>
    <row r="308" spans="1:48">
      <c r="A308" s="672">
        <f t="shared" si="112"/>
        <v>46183</v>
      </c>
      <c r="B308" s="673" t="s">
        <v>1547</v>
      </c>
      <c r="C308" s="673" t="s">
        <v>3300</v>
      </c>
      <c r="D308" s="674" t="s">
        <v>578</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2784</v>
      </c>
      <c r="AI308" s="734" t="s">
        <v>2813</v>
      </c>
      <c r="AJ308" s="734" t="s">
        <v>2813</v>
      </c>
      <c r="AK308" s="734" t="s">
        <v>2874</v>
      </c>
      <c r="AL308" s="687">
        <v>56</v>
      </c>
      <c r="AM308" s="797">
        <v>46180</v>
      </c>
      <c r="AN308" s="797">
        <v>46181</v>
      </c>
      <c r="AO308" s="797"/>
      <c r="AP308" s="797"/>
      <c r="AQ308" s="797"/>
      <c r="AR308" s="689"/>
      <c r="AS308" s="676" t="str">
        <f t="shared" si="109"/>
        <v>雙</v>
      </c>
      <c r="AT308" s="676" t="str">
        <f t="shared" si="110"/>
        <v>全</v>
      </c>
      <c r="AU308" s="676" t="str">
        <f t="shared" si="111"/>
        <v>150</v>
      </c>
      <c r="AV308" s="676">
        <f t="shared" si="114"/>
        <v>6.2052480000000001</v>
      </c>
    </row>
    <row r="309" spans="1:48">
      <c r="A309" s="672">
        <f t="shared" si="112"/>
        <v>46183</v>
      </c>
      <c r="B309" s="673" t="s">
        <v>1548</v>
      </c>
      <c r="C309" s="673" t="s">
        <v>2943</v>
      </c>
      <c r="D309" s="674" t="s">
        <v>578</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2810</v>
      </c>
      <c r="AI309" s="734" t="s">
        <v>3668</v>
      </c>
      <c r="AJ309" s="734" t="s">
        <v>2820</v>
      </c>
      <c r="AK309" s="728" t="s">
        <v>704</v>
      </c>
      <c r="AL309" s="687">
        <v>56</v>
      </c>
      <c r="AM309" s="797">
        <v>46180</v>
      </c>
      <c r="AN309" s="797">
        <v>46181</v>
      </c>
      <c r="AO309" s="797"/>
      <c r="AP309" s="797"/>
      <c r="AQ309" s="797"/>
      <c r="AR309" s="689"/>
      <c r="AS309" s="676" t="str">
        <f t="shared" si="109"/>
        <v>雙</v>
      </c>
      <c r="AT309" s="676" t="str">
        <f t="shared" si="110"/>
        <v>全</v>
      </c>
      <c r="AU309" s="676" t="str">
        <f t="shared" si="111"/>
        <v>150</v>
      </c>
      <c r="AV309" s="676">
        <f t="shared" si="114"/>
        <v>6.1363007999999999</v>
      </c>
    </row>
    <row r="310" spans="1:48">
      <c r="A310" s="672">
        <f t="shared" si="112"/>
        <v>46183</v>
      </c>
      <c r="B310" s="673" t="s">
        <v>1052</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444</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3694</v>
      </c>
      <c r="AI310" s="728" t="s">
        <v>2783</v>
      </c>
      <c r="AJ310" s="728" t="s">
        <v>2783</v>
      </c>
      <c r="AK310" s="728" t="s">
        <v>1656</v>
      </c>
      <c r="AL310" s="687"/>
      <c r="AM310" s="797"/>
      <c r="AN310" s="797"/>
      <c r="AO310" s="797"/>
      <c r="AP310" s="797"/>
      <c r="AQ310" s="797"/>
      <c r="AR310" s="689"/>
      <c r="AS310" s="676" t="str">
        <f t="shared" si="109"/>
        <v>單</v>
      </c>
      <c r="AT310" s="676" t="str">
        <f t="shared" si="110"/>
        <v>12sec</v>
      </c>
      <c r="AU310" s="676" t="str">
        <f t="shared" si="111"/>
        <v/>
      </c>
      <c r="AV310" s="676" t="str">
        <f t="shared" si="114"/>
        <v/>
      </c>
    </row>
    <row r="311" spans="1:48" ht="17.25" thickBot="1">
      <c r="A311" s="690">
        <f t="shared" si="112"/>
        <v>46183</v>
      </c>
      <c r="B311" s="691" t="s">
        <v>1563</v>
      </c>
      <c r="C311" s="711" t="s">
        <v>1613</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445</v>
      </c>
      <c r="M311" s="699"/>
      <c r="N311" s="698"/>
      <c r="O311" s="696"/>
      <c r="P311" s="697" t="s">
        <v>445</v>
      </c>
      <c r="Q311" s="699"/>
      <c r="R311" s="698"/>
      <c r="S311" s="696"/>
      <c r="T311" s="697" t="s">
        <v>445</v>
      </c>
      <c r="U311" s="699"/>
      <c r="V311" s="698"/>
      <c r="W311" s="696"/>
      <c r="X311" s="697" t="s">
        <v>445</v>
      </c>
      <c r="Y311" s="699"/>
      <c r="Z311" s="888" t="str">
        <f>IFERROR(VLOOKUP(C311, 條件!$A:$L, 3, 0), "")</f>
        <v/>
      </c>
      <c r="AA311" s="888" t="str">
        <f>IF(OR(L311={"改紡","檢修","了機","清車","FINAL","停機","SAMPLE","TEST","絲開發","待料","跳車"}), L311, IFERROR(IF(C311="", "", (SUM(J311, N311, R311, V311)/3 * AG311) * IF(AND(AF311="S", AS311="雙"), 0.5, 1)), ""))</f>
        <v>絲開發</v>
      </c>
      <c r="AB311" s="889" t="str">
        <f t="shared" si="106"/>
        <v/>
      </c>
      <c r="AC311" s="888" t="str">
        <f>IF(OR(L311={"改紡","檢修","了機","清車","FINAL","停機","SAMPLE","TEST"}), "", IFERROR(IF(C311="", "", AVERAGE(L311:M311, P311:Q311, T311:U311, X311:Y311)/100), ""))</f>
        <v/>
      </c>
      <c r="AD311" s="888" t="str">
        <f t="shared" si="107"/>
        <v/>
      </c>
      <c r="AE311" s="888" t="str">
        <f t="shared" si="108"/>
        <v/>
      </c>
      <c r="AF311" s="890" t="str">
        <f t="shared" si="113"/>
        <v>S</v>
      </c>
      <c r="AG311" s="890">
        <v>5</v>
      </c>
      <c r="AH311" s="729" t="s">
        <v>3694</v>
      </c>
      <c r="AI311" s="730" t="s">
        <v>2783</v>
      </c>
      <c r="AJ311" s="730" t="s">
        <v>2783</v>
      </c>
      <c r="AK311" s="730" t="s">
        <v>3043</v>
      </c>
      <c r="AL311" s="705"/>
      <c r="AM311" s="799"/>
      <c r="AN311" s="799"/>
      <c r="AO311" s="799"/>
      <c r="AP311" s="799"/>
      <c r="AQ311" s="799"/>
      <c r="AR311" s="707"/>
      <c r="AS311" s="694" t="str">
        <f t="shared" si="109"/>
        <v>單</v>
      </c>
      <c r="AT311" s="694" t="str">
        <f t="shared" si="110"/>
        <v>5sec</v>
      </c>
      <c r="AU311" s="694" t="str">
        <f t="shared" si="111"/>
        <v/>
      </c>
      <c r="AV311" s="694" t="str">
        <f t="shared" si="114"/>
        <v/>
      </c>
    </row>
    <row r="312" spans="1:48">
      <c r="A312" s="891">
        <v>46184</v>
      </c>
      <c r="B312" s="892" t="s">
        <v>1030</v>
      </c>
      <c r="C312" s="892" t="s">
        <v>114</v>
      </c>
      <c r="D312" s="893"/>
      <c r="E312" s="894" t="str">
        <f>IF(ISNA(VLOOKUP(C312,條件!$A$1:$G$1021,5,0)),"",(VLOOKUP(C312,條件!$A$1:$G$1021,5,0)))</f>
        <v/>
      </c>
      <c r="F312" s="895" t="str">
        <f>IF(ISNA(VLOOKUP(C312,條件!$A$1:$G$1021,6,0)),"",(VLOOKUP(C312,條件!$A$1:$G$1021,6,0)))</f>
        <v/>
      </c>
      <c r="G312" s="895" t="str">
        <f>IF(ISNA(VLOOKUP(C312,條件!$A$1:$G$1021,7,0)),"",(VLOOKUP(C312,條件!$A$1:$G$1021,7,0)))</f>
        <v/>
      </c>
      <c r="H312" s="895" t="str">
        <f>IF(ISNA(VLOOKUP(C312,條件!$A$1:$K$1021,11,0)),"",(VLOOKUP(C312,條件!$A$1:$K$1021,11,0)))</f>
        <v/>
      </c>
      <c r="I312" s="896" t="str">
        <f>IF(ISNA(VLOOKUP(C312,條件!$A$1:$L$1021,12,0)),"",(VLOOKUP(C312,條件!$A$1:$L$1021,12,0)))</f>
        <v/>
      </c>
      <c r="J312" s="897"/>
      <c r="K312" s="898"/>
      <c r="L312" s="899" t="s">
        <v>114</v>
      </c>
      <c r="M312" s="900"/>
      <c r="N312" s="897"/>
      <c r="O312" s="898"/>
      <c r="P312" s="899" t="s">
        <v>114</v>
      </c>
      <c r="Q312" s="900"/>
      <c r="R312" s="897"/>
      <c r="S312" s="898"/>
      <c r="T312" s="899" t="s">
        <v>114</v>
      </c>
      <c r="U312" s="900"/>
      <c r="V312" s="897"/>
      <c r="W312" s="898"/>
      <c r="X312" s="899" t="s">
        <v>114</v>
      </c>
      <c r="Y312" s="900"/>
      <c r="Z312" s="901" t="str">
        <f>IFERROR(VLOOKUP(C312, 條件!$A:$L, 3, 0), "")</f>
        <v/>
      </c>
      <c r="AA312" s="901" t="str">
        <f>IF(OR(L312={"改紡","檢修","了機","清車","FINAL","停機","SAMPLE","TEST","絲開發","待料","跳車"}), L312, IFERROR(IF(C312="", "", (SUM(J312, N312, R312, V312)/3 * AG312) * IF(AND(AF312="S", AS312="雙"), 0.5, 1)), ""))</f>
        <v>停機</v>
      </c>
      <c r="AB312" s="902" t="str">
        <f t="shared" si="106"/>
        <v/>
      </c>
      <c r="AC312" s="901" t="str">
        <f>IF(OR(L312={"改紡","檢修","了機","清車","FINAL","停機","SAMPLE","TEST"}), "", IFERROR(IF(C312="", "", AVERAGE(L312:M312, P312:Q312, T312:U312, X312:Y312)/100), ""))</f>
        <v/>
      </c>
      <c r="AD312" s="901" t="str">
        <f t="shared" si="107"/>
        <v/>
      </c>
      <c r="AE312" s="901" t="str">
        <f t="shared" si="108"/>
        <v/>
      </c>
      <c r="AF312" s="903" t="str">
        <f t="shared" si="113"/>
        <v>A</v>
      </c>
      <c r="AG312" s="903">
        <v>1</v>
      </c>
      <c r="AH312" s="904" t="s">
        <v>332</v>
      </c>
      <c r="AI312" s="737" t="s">
        <v>1065</v>
      </c>
      <c r="AJ312" s="737" t="s">
        <v>1065</v>
      </c>
      <c r="AK312" s="905" t="s">
        <v>1065</v>
      </c>
      <c r="AL312" s="741"/>
      <c r="AM312" s="798"/>
      <c r="AN312" s="798"/>
      <c r="AO312" s="798"/>
      <c r="AP312" s="798"/>
      <c r="AQ312" s="798"/>
      <c r="AR312" s="906"/>
      <c r="AS312" s="895" t="str">
        <f>IF(TEXT(RIGHT(F312,2),) = "×2","雙","單")</f>
        <v>單</v>
      </c>
      <c r="AT312" s="895" t="str">
        <f>IF(OR(AF312="J", AF312="T", AF312="M"), IF(AG312=1, "全", "半"),
   IF(AF312="A", IF(AG312=0.5, IF(AS312="雙", "全", ""),
                 IF(AG312=1, IF(AS312="雙", "半", "全"),
                    IF(AG312=2, "半", "")
                   )
                ),
   IF(AF312="S", TEXT(AG312 &amp; "sec", "text"), "")
))</f>
        <v>全</v>
      </c>
      <c r="AU312" s="895" t="str">
        <f>IF(MID(E312,3,1)="/",LEFT(E312,2),LEFT(E312,3))</f>
        <v/>
      </c>
      <c r="AV312" s="895" t="str">
        <f t="shared" si="114"/>
        <v/>
      </c>
    </row>
    <row r="313" spans="1:48">
      <c r="A313" s="672">
        <f>A312</f>
        <v>46184</v>
      </c>
      <c r="B313" s="673" t="s">
        <v>1031</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1065</v>
      </c>
      <c r="AI313" s="728" t="s">
        <v>1065</v>
      </c>
      <c r="AJ313" s="728" t="s">
        <v>1065</v>
      </c>
      <c r="AK313" s="740" t="s">
        <v>1065</v>
      </c>
      <c r="AL313" s="736"/>
      <c r="AM313" s="797"/>
      <c r="AN313" s="797"/>
      <c r="AO313" s="797"/>
      <c r="AP313" s="797"/>
      <c r="AQ313" s="797"/>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1026</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1065</v>
      </c>
      <c r="AI314" s="728" t="s">
        <v>1065</v>
      </c>
      <c r="AJ314" s="728" t="s">
        <v>1065</v>
      </c>
      <c r="AK314" s="743" t="s">
        <v>1065</v>
      </c>
      <c r="AL314" s="736"/>
      <c r="AM314" s="797"/>
      <c r="AN314" s="797"/>
      <c r="AO314" s="797"/>
      <c r="AP314" s="797"/>
      <c r="AQ314" s="797"/>
      <c r="AR314" s="689"/>
      <c r="AS314" s="676" t="str">
        <f t="shared" si="118"/>
        <v>單</v>
      </c>
      <c r="AT314" s="676" t="str">
        <f t="shared" si="119"/>
        <v>全</v>
      </c>
      <c r="AU314" s="676" t="str">
        <f t="shared" si="120"/>
        <v/>
      </c>
      <c r="AV314" s="676" t="str">
        <f t="shared" si="114"/>
        <v/>
      </c>
    </row>
    <row r="315" spans="1:48">
      <c r="A315" s="672">
        <f t="shared" si="121"/>
        <v>46184</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1656</v>
      </c>
      <c r="AI315" s="734" t="s">
        <v>1065</v>
      </c>
      <c r="AJ315" s="734" t="s">
        <v>1065</v>
      </c>
      <c r="AK315" s="728" t="s">
        <v>1065</v>
      </c>
      <c r="AL315" s="687"/>
      <c r="AM315" s="797"/>
      <c r="AN315" s="797"/>
      <c r="AO315" s="797"/>
      <c r="AP315" s="797"/>
      <c r="AQ315" s="797"/>
      <c r="AR315" s="689"/>
      <c r="AS315" s="676" t="str">
        <f t="shared" si="118"/>
        <v>單</v>
      </c>
      <c r="AT315" s="676" t="str">
        <f t="shared" si="119"/>
        <v>全</v>
      </c>
      <c r="AU315" s="676" t="str">
        <f t="shared" si="120"/>
        <v/>
      </c>
      <c r="AV315" s="676" t="str">
        <f t="shared" si="114"/>
        <v/>
      </c>
    </row>
    <row r="316" spans="1:48">
      <c r="A316" s="672">
        <f t="shared" si="121"/>
        <v>46184</v>
      </c>
      <c r="B316" s="673" t="s">
        <v>1033</v>
      </c>
      <c r="C316" s="673" t="s">
        <v>3545</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3782</v>
      </c>
      <c r="AI316" s="734" t="s">
        <v>3787</v>
      </c>
      <c r="AJ316" s="734" t="s">
        <v>3786</v>
      </c>
      <c r="AK316" s="734" t="s">
        <v>2871</v>
      </c>
      <c r="AL316" s="687">
        <v>54</v>
      </c>
      <c r="AM316" s="797">
        <v>46054</v>
      </c>
      <c r="AN316" s="797">
        <v>46055</v>
      </c>
      <c r="AO316" s="797"/>
      <c r="AP316" s="797"/>
      <c r="AQ316" s="797"/>
      <c r="AR316" s="689"/>
      <c r="AS316" s="676" t="str">
        <f t="shared" si="118"/>
        <v>單</v>
      </c>
      <c r="AT316" s="676" t="str">
        <f t="shared" si="119"/>
        <v>全</v>
      </c>
      <c r="AU316" s="676" t="str">
        <f t="shared" si="120"/>
        <v>75</v>
      </c>
      <c r="AV316" s="676">
        <f t="shared" si="114"/>
        <v>1.3927075200000001</v>
      </c>
    </row>
    <row r="317" spans="1:48">
      <c r="A317" s="672">
        <f t="shared" si="121"/>
        <v>46184</v>
      </c>
      <c r="B317" s="673" t="s">
        <v>1034</v>
      </c>
      <c r="C317" s="673" t="s">
        <v>2830</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3782</v>
      </c>
      <c r="AI317" s="734" t="s">
        <v>3787</v>
      </c>
      <c r="AJ317" s="734" t="s">
        <v>3786</v>
      </c>
      <c r="AK317" s="734" t="s">
        <v>2871</v>
      </c>
      <c r="AL317" s="687">
        <v>52</v>
      </c>
      <c r="AM317" s="797">
        <v>46120</v>
      </c>
      <c r="AN317" s="797">
        <v>46121</v>
      </c>
      <c r="AO317" s="797">
        <v>46122</v>
      </c>
      <c r="AP317" s="797"/>
      <c r="AQ317" s="797"/>
      <c r="AR317" s="689"/>
      <c r="AS317" s="676" t="str">
        <f t="shared" si="118"/>
        <v>雙</v>
      </c>
      <c r="AT317" s="676" t="str">
        <f t="shared" si="119"/>
        <v>全</v>
      </c>
      <c r="AU317" s="676" t="str">
        <f t="shared" si="120"/>
        <v>75</v>
      </c>
      <c r="AV317" s="676">
        <f t="shared" si="114"/>
        <v>1.49659488</v>
      </c>
    </row>
    <row r="318" spans="1:48">
      <c r="A318" s="672">
        <f t="shared" si="121"/>
        <v>46184</v>
      </c>
      <c r="B318" s="673" t="s">
        <v>1035</v>
      </c>
      <c r="C318" s="673" t="s">
        <v>1900</v>
      </c>
      <c r="D318" s="674" t="s">
        <v>571</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3782</v>
      </c>
      <c r="AI318" s="734" t="s">
        <v>17</v>
      </c>
      <c r="AJ318" s="734" t="s">
        <v>896</v>
      </c>
      <c r="AK318" s="734" t="s">
        <v>3837</v>
      </c>
      <c r="AL318" s="687">
        <v>57</v>
      </c>
      <c r="AM318" s="797">
        <v>46095</v>
      </c>
      <c r="AN318" s="797"/>
      <c r="AO318" s="797"/>
      <c r="AP318" s="797"/>
      <c r="AQ318" s="797"/>
      <c r="AR318" s="689"/>
      <c r="AS318" s="676" t="str">
        <f t="shared" si="118"/>
        <v>單</v>
      </c>
      <c r="AT318" s="676" t="str">
        <f t="shared" si="119"/>
        <v>全</v>
      </c>
      <c r="AU318" s="676" t="str">
        <f t="shared" si="120"/>
        <v>50</v>
      </c>
      <c r="AV318" s="676">
        <f t="shared" si="114"/>
        <v>1.0247731200000001</v>
      </c>
    </row>
    <row r="319" spans="1:48">
      <c r="A319" s="672">
        <f t="shared" si="121"/>
        <v>46184</v>
      </c>
      <c r="B319" s="673" t="s">
        <v>1036</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1656</v>
      </c>
      <c r="AI319" s="728" t="s">
        <v>1656</v>
      </c>
      <c r="AJ319" s="728" t="s">
        <v>884</v>
      </c>
      <c r="AK319" s="728" t="s">
        <v>884</v>
      </c>
      <c r="AL319" s="687"/>
      <c r="AM319" s="797"/>
      <c r="AN319" s="797"/>
      <c r="AO319" s="797"/>
      <c r="AP319" s="797"/>
      <c r="AQ319" s="797"/>
      <c r="AR319" s="689"/>
      <c r="AS319" s="676" t="str">
        <f t="shared" si="118"/>
        <v>單</v>
      </c>
      <c r="AT319" s="676" t="str">
        <f t="shared" si="119"/>
        <v>全</v>
      </c>
      <c r="AU319" s="676" t="str">
        <f t="shared" si="120"/>
        <v/>
      </c>
      <c r="AV319" s="676" t="str">
        <f t="shared" si="114"/>
        <v/>
      </c>
    </row>
    <row r="320" spans="1:48">
      <c r="A320" s="672">
        <f t="shared" si="121"/>
        <v>46184</v>
      </c>
      <c r="B320" s="673" t="s">
        <v>1037</v>
      </c>
      <c r="C320" s="673" t="s">
        <v>1901</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3782</v>
      </c>
      <c r="AI320" s="734" t="s">
        <v>3787</v>
      </c>
      <c r="AJ320" s="734" t="s">
        <v>3786</v>
      </c>
      <c r="AK320" s="734" t="s">
        <v>2871</v>
      </c>
      <c r="AL320" s="687">
        <v>54</v>
      </c>
      <c r="AM320" s="798">
        <v>46142</v>
      </c>
      <c r="AN320" s="797">
        <v>46143</v>
      </c>
      <c r="AO320" s="797">
        <v>46144</v>
      </c>
      <c r="AP320" s="797"/>
      <c r="AQ320" s="797"/>
      <c r="AR320" s="689"/>
      <c r="AS320" s="676" t="str">
        <f t="shared" si="118"/>
        <v>單</v>
      </c>
      <c r="AT320" s="676" t="str">
        <f t="shared" si="119"/>
        <v>全</v>
      </c>
      <c r="AU320" s="676" t="str">
        <f t="shared" si="120"/>
        <v>150</v>
      </c>
      <c r="AV320" s="676">
        <f t="shared" si="114"/>
        <v>2.7627091199999994</v>
      </c>
    </row>
    <row r="321" spans="1:48">
      <c r="A321" s="672">
        <f t="shared" si="121"/>
        <v>46184</v>
      </c>
      <c r="B321" s="673" t="s">
        <v>1038</v>
      </c>
      <c r="C321" s="673" t="s">
        <v>2970</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3782</v>
      </c>
      <c r="AI321" s="734" t="s">
        <v>3787</v>
      </c>
      <c r="AJ321" s="734" t="s">
        <v>3786</v>
      </c>
      <c r="AK321" s="734" t="s">
        <v>2871</v>
      </c>
      <c r="AL321" s="687">
        <v>57</v>
      </c>
      <c r="AM321" s="797">
        <v>46172</v>
      </c>
      <c r="AN321" s="797">
        <v>46174</v>
      </c>
      <c r="AO321" s="797">
        <v>46175</v>
      </c>
      <c r="AP321" s="797">
        <v>46176</v>
      </c>
      <c r="AQ321" s="797"/>
      <c r="AR321" s="689"/>
      <c r="AS321" s="676" t="str">
        <f t="shared" si="118"/>
        <v>單</v>
      </c>
      <c r="AT321" s="676" t="str">
        <f t="shared" si="119"/>
        <v>全</v>
      </c>
      <c r="AU321" s="676" t="str">
        <f t="shared" si="120"/>
        <v>50</v>
      </c>
      <c r="AV321" s="676" t="str">
        <f t="shared" si="114"/>
        <v/>
      </c>
    </row>
    <row r="322" spans="1:48">
      <c r="A322" s="672">
        <f t="shared" si="121"/>
        <v>46184</v>
      </c>
      <c r="B322" s="673" t="s">
        <v>1039</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1656</v>
      </c>
      <c r="AI322" s="728" t="s">
        <v>1656</v>
      </c>
      <c r="AJ322" s="728" t="s">
        <v>884</v>
      </c>
      <c r="AK322" s="728" t="s">
        <v>1656</v>
      </c>
      <c r="AL322" s="687"/>
      <c r="AM322" s="797"/>
      <c r="AN322" s="797"/>
      <c r="AO322" s="797"/>
      <c r="AP322" s="797"/>
      <c r="AQ322" s="797"/>
      <c r="AR322" s="689"/>
      <c r="AS322" s="676" t="str">
        <f t="shared" si="118"/>
        <v>單</v>
      </c>
      <c r="AT322" s="676" t="str">
        <f t="shared" si="119"/>
        <v>全</v>
      </c>
      <c r="AU322" s="676" t="str">
        <f t="shared" si="120"/>
        <v/>
      </c>
      <c r="AV322" s="676" t="str">
        <f t="shared" si="114"/>
        <v/>
      </c>
    </row>
    <row r="323" spans="1:48">
      <c r="A323" s="672">
        <f t="shared" si="121"/>
        <v>46184</v>
      </c>
      <c r="B323" s="673" t="s">
        <v>1040</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3764</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1656</v>
      </c>
      <c r="AI323" s="728" t="s">
        <v>1656</v>
      </c>
      <c r="AJ323" s="728" t="s">
        <v>884</v>
      </c>
      <c r="AK323" s="728" t="s">
        <v>1656</v>
      </c>
      <c r="AL323" s="687"/>
      <c r="AM323" s="797"/>
      <c r="AN323" s="797"/>
      <c r="AO323" s="797"/>
      <c r="AP323" s="797"/>
      <c r="AQ323" s="797"/>
      <c r="AR323" s="689"/>
      <c r="AS323" s="676" t="str">
        <f t="shared" si="118"/>
        <v>單</v>
      </c>
      <c r="AT323" s="676" t="str">
        <f t="shared" si="119"/>
        <v>全</v>
      </c>
      <c r="AU323" s="676" t="str">
        <f t="shared" si="120"/>
        <v/>
      </c>
      <c r="AV323" s="676" t="str">
        <f t="shared" si="114"/>
        <v/>
      </c>
    </row>
    <row r="324" spans="1:48">
      <c r="A324" s="672">
        <f t="shared" si="121"/>
        <v>46184</v>
      </c>
      <c r="B324" s="673" t="s">
        <v>1041</v>
      </c>
      <c r="C324" s="673" t="s">
        <v>2968</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3765</v>
      </c>
      <c r="M324" s="681"/>
      <c r="N324" s="680"/>
      <c r="O324" s="678"/>
      <c r="P324" s="679" t="s">
        <v>3765</v>
      </c>
      <c r="Q324" s="681"/>
      <c r="R324" s="680"/>
      <c r="S324" s="678"/>
      <c r="T324" s="679" t="s">
        <v>3765</v>
      </c>
      <c r="U324" s="681"/>
      <c r="V324" s="680"/>
      <c r="W324" s="678"/>
      <c r="X324" s="679" t="s">
        <v>3765</v>
      </c>
      <c r="Y324" s="681"/>
      <c r="Z324" s="682">
        <f>IFERROR(VLOOKUP(C324, 條件!$A:$L, 3, 0), "")</f>
        <v>3.0638297872340425</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3782</v>
      </c>
      <c r="AI324" s="728" t="s">
        <v>17</v>
      </c>
      <c r="AJ324" s="728" t="s">
        <v>896</v>
      </c>
      <c r="AK324" s="728" t="s">
        <v>3837</v>
      </c>
      <c r="AL324" s="687">
        <v>48</v>
      </c>
      <c r="AM324" s="798">
        <v>46172</v>
      </c>
      <c r="AN324" s="797">
        <v>46174</v>
      </c>
      <c r="AO324" s="797"/>
      <c r="AP324" s="797"/>
      <c r="AQ324" s="797"/>
      <c r="AR324" s="689"/>
      <c r="AS324" s="676" t="str">
        <f t="shared" si="118"/>
        <v>單</v>
      </c>
      <c r="AT324" s="676" t="str">
        <f t="shared" si="119"/>
        <v>全</v>
      </c>
      <c r="AU324" s="676" t="str">
        <f t="shared" si="120"/>
        <v>150</v>
      </c>
      <c r="AV324" s="676" t="str">
        <f t="shared" si="114"/>
        <v/>
      </c>
    </row>
    <row r="325" spans="1:48">
      <c r="A325" s="672">
        <f t="shared" si="121"/>
        <v>46184</v>
      </c>
      <c r="B325" s="673" t="s">
        <v>1042</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884</v>
      </c>
      <c r="AI325" s="728" t="s">
        <v>1656</v>
      </c>
      <c r="AJ325" s="728" t="s">
        <v>884</v>
      </c>
      <c r="AK325" s="728" t="s">
        <v>1656</v>
      </c>
      <c r="AL325" s="687"/>
      <c r="AM325" s="797"/>
      <c r="AN325" s="797"/>
      <c r="AO325" s="797"/>
      <c r="AP325" s="797"/>
      <c r="AQ325" s="797"/>
      <c r="AR325" s="689"/>
      <c r="AS325" s="676" t="str">
        <f t="shared" si="118"/>
        <v>單</v>
      </c>
      <c r="AT325" s="676" t="str">
        <f t="shared" si="119"/>
        <v>全</v>
      </c>
      <c r="AU325" s="676" t="str">
        <f t="shared" si="120"/>
        <v/>
      </c>
      <c r="AV325" s="676" t="str">
        <f t="shared" si="114"/>
        <v/>
      </c>
    </row>
    <row r="326" spans="1:48">
      <c r="A326" s="672">
        <f t="shared" si="121"/>
        <v>46184</v>
      </c>
      <c r="B326" s="673" t="s">
        <v>1043</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884</v>
      </c>
      <c r="AI326" s="728" t="s">
        <v>1656</v>
      </c>
      <c r="AJ326" s="728" t="s">
        <v>884</v>
      </c>
      <c r="AK326" s="728" t="s">
        <v>1656</v>
      </c>
      <c r="AL326" s="687"/>
      <c r="AM326" s="797"/>
      <c r="AN326" s="797"/>
      <c r="AO326" s="797"/>
      <c r="AP326" s="797"/>
      <c r="AQ326" s="797"/>
      <c r="AR326" s="689"/>
      <c r="AS326" s="676" t="str">
        <f t="shared" si="118"/>
        <v>單</v>
      </c>
      <c r="AT326" s="676" t="str">
        <f t="shared" si="119"/>
        <v>全</v>
      </c>
      <c r="AU326" s="676" t="str">
        <f t="shared" si="120"/>
        <v/>
      </c>
      <c r="AV326" s="676" t="str">
        <f t="shared" si="114"/>
        <v/>
      </c>
    </row>
    <row r="327" spans="1:48">
      <c r="A327" s="672">
        <f t="shared" si="121"/>
        <v>46184</v>
      </c>
      <c r="B327" s="673" t="s">
        <v>1044</v>
      </c>
      <c r="C327" s="673" t="s">
        <v>3543</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3694</v>
      </c>
      <c r="AI327" s="734" t="s">
        <v>3787</v>
      </c>
      <c r="AJ327" s="728" t="s">
        <v>3786</v>
      </c>
      <c r="AK327" s="728" t="s">
        <v>2871</v>
      </c>
      <c r="AL327" s="687">
        <v>52</v>
      </c>
      <c r="AM327" s="797">
        <v>46157</v>
      </c>
      <c r="AN327" s="797">
        <v>46158</v>
      </c>
      <c r="AO327" s="797">
        <v>46159</v>
      </c>
      <c r="AP327" s="797">
        <v>46160</v>
      </c>
      <c r="AQ327" s="797"/>
      <c r="AR327" s="689"/>
      <c r="AS327" s="676" t="str">
        <f t="shared" si="118"/>
        <v>雙</v>
      </c>
      <c r="AT327" s="676" t="str">
        <f t="shared" si="119"/>
        <v>全</v>
      </c>
      <c r="AU327" s="676" t="str">
        <f t="shared" si="120"/>
        <v>150</v>
      </c>
      <c r="AV327" s="676">
        <f t="shared" si="114"/>
        <v>2.55619584</v>
      </c>
    </row>
    <row r="328" spans="1:48">
      <c r="A328" s="672">
        <f t="shared" si="121"/>
        <v>46184</v>
      </c>
      <c r="B328" s="673" t="s">
        <v>1045</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884</v>
      </c>
      <c r="AI328" s="728" t="s">
        <v>1656</v>
      </c>
      <c r="AJ328" s="728" t="s">
        <v>884</v>
      </c>
      <c r="AK328" s="728" t="s">
        <v>1656</v>
      </c>
      <c r="AL328" s="687"/>
      <c r="AM328" s="797"/>
      <c r="AN328" s="797"/>
      <c r="AO328" s="797"/>
      <c r="AP328" s="797"/>
      <c r="AQ328" s="797"/>
      <c r="AR328" s="689"/>
      <c r="AS328" s="676" t="str">
        <f t="shared" si="118"/>
        <v>單</v>
      </c>
      <c r="AT328" s="676" t="str">
        <f t="shared" si="119"/>
        <v>全</v>
      </c>
      <c r="AU328" s="676" t="str">
        <f t="shared" si="120"/>
        <v/>
      </c>
      <c r="AV328" s="676" t="str">
        <f t="shared" si="114"/>
        <v/>
      </c>
    </row>
    <row r="329" spans="1:48">
      <c r="A329" s="672">
        <f t="shared" si="121"/>
        <v>46184</v>
      </c>
      <c r="B329" s="673" t="s">
        <v>1027</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884</v>
      </c>
      <c r="AI329" s="728" t="s">
        <v>1656</v>
      </c>
      <c r="AJ329" s="728" t="s">
        <v>884</v>
      </c>
      <c r="AK329" s="728" t="s">
        <v>1656</v>
      </c>
      <c r="AL329" s="742"/>
      <c r="AM329" s="797"/>
      <c r="AN329" s="797"/>
      <c r="AO329" s="797"/>
      <c r="AP329" s="797"/>
      <c r="AQ329" s="797"/>
      <c r="AR329" s="689"/>
      <c r="AS329" s="676" t="str">
        <f t="shared" si="118"/>
        <v>單</v>
      </c>
      <c r="AT329" s="676" t="str">
        <f t="shared" si="119"/>
        <v>全</v>
      </c>
      <c r="AU329" s="676" t="str">
        <f t="shared" si="120"/>
        <v/>
      </c>
      <c r="AV329" s="676" t="str">
        <f t="shared" si="114"/>
        <v/>
      </c>
    </row>
    <row r="330" spans="1:48">
      <c r="A330" s="672">
        <f t="shared" si="121"/>
        <v>46184</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884</v>
      </c>
      <c r="AI330" s="728" t="s">
        <v>1656</v>
      </c>
      <c r="AJ330" s="728" t="s">
        <v>884</v>
      </c>
      <c r="AK330" s="728" t="s">
        <v>1656</v>
      </c>
      <c r="AL330" s="741"/>
      <c r="AM330" s="797"/>
      <c r="AN330" s="797"/>
      <c r="AO330" s="797"/>
      <c r="AP330" s="797"/>
      <c r="AQ330" s="797"/>
      <c r="AR330" s="689"/>
      <c r="AS330" s="676" t="str">
        <f t="shared" si="118"/>
        <v>單</v>
      </c>
      <c r="AT330" s="676" t="str">
        <f t="shared" si="119"/>
        <v>全</v>
      </c>
      <c r="AU330" s="676" t="str">
        <f t="shared" si="120"/>
        <v/>
      </c>
      <c r="AV330" s="676" t="str">
        <f t="shared" si="114"/>
        <v/>
      </c>
    </row>
    <row r="331" spans="1:48">
      <c r="A331" s="672">
        <f t="shared" si="121"/>
        <v>46184</v>
      </c>
      <c r="B331" s="673" t="s">
        <v>1028</v>
      </c>
      <c r="C331" s="673" t="s">
        <v>3117</v>
      </c>
      <c r="D331" s="674" t="s">
        <v>578</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3783</v>
      </c>
      <c r="AI331" s="728" t="s">
        <v>17</v>
      </c>
      <c r="AJ331" s="728" t="s">
        <v>896</v>
      </c>
      <c r="AK331" s="728" t="s">
        <v>3837</v>
      </c>
      <c r="AL331" s="687">
        <v>55</v>
      </c>
      <c r="AM331" s="797">
        <v>46181</v>
      </c>
      <c r="AN331" s="797">
        <v>46182</v>
      </c>
      <c r="AO331" s="797">
        <v>46183</v>
      </c>
      <c r="AP331" s="797"/>
      <c r="AQ331" s="797"/>
      <c r="AR331" s="689"/>
      <c r="AS331" s="676" t="str">
        <f t="shared" si="118"/>
        <v>雙</v>
      </c>
      <c r="AT331" s="676" t="str">
        <f t="shared" si="119"/>
        <v>全</v>
      </c>
      <c r="AU331" s="676" t="str">
        <f t="shared" si="120"/>
        <v>150</v>
      </c>
      <c r="AV331" s="676">
        <f t="shared" si="114"/>
        <v>4.3670016000000009</v>
      </c>
    </row>
    <row r="332" spans="1:48">
      <c r="A332" s="672">
        <f t="shared" si="121"/>
        <v>46184</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884</v>
      </c>
      <c r="AI332" s="728" t="s">
        <v>1656</v>
      </c>
      <c r="AJ332" s="728" t="s">
        <v>884</v>
      </c>
      <c r="AK332" s="728" t="s">
        <v>1656</v>
      </c>
      <c r="AL332" s="687"/>
      <c r="AM332" s="797"/>
      <c r="AN332" s="797"/>
      <c r="AO332" s="797"/>
      <c r="AP332" s="797"/>
      <c r="AQ332" s="797"/>
      <c r="AR332" s="689"/>
      <c r="AS332" s="676" t="str">
        <f t="shared" si="118"/>
        <v>單</v>
      </c>
      <c r="AT332" s="676" t="str">
        <f t="shared" si="119"/>
        <v>全</v>
      </c>
      <c r="AU332" s="676" t="str">
        <f t="shared" si="120"/>
        <v/>
      </c>
      <c r="AV332" s="676" t="str">
        <f t="shared" si="114"/>
        <v/>
      </c>
    </row>
    <row r="333" spans="1:48">
      <c r="A333" s="672">
        <f t="shared" si="121"/>
        <v>46184</v>
      </c>
      <c r="B333" s="673" t="s">
        <v>1048</v>
      </c>
      <c r="C333" s="673" t="s">
        <v>2971</v>
      </c>
      <c r="D333" s="674" t="s">
        <v>1914</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2939</v>
      </c>
      <c r="AI333" s="734" t="s">
        <v>3788</v>
      </c>
      <c r="AJ333" s="734" t="s">
        <v>1507</v>
      </c>
      <c r="AK333" s="734" t="s">
        <v>3838</v>
      </c>
      <c r="AL333" s="687">
        <v>56</v>
      </c>
      <c r="AM333" s="797">
        <v>46180</v>
      </c>
      <c r="AN333" s="797">
        <v>46181</v>
      </c>
      <c r="AO333" s="797">
        <v>46182</v>
      </c>
      <c r="AP333" s="797">
        <v>46183</v>
      </c>
      <c r="AQ333" s="797"/>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1049</v>
      </c>
      <c r="C334" s="673" t="s">
        <v>2973</v>
      </c>
      <c r="D334" s="674" t="s">
        <v>1914</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2939</v>
      </c>
      <c r="AI334" s="734" t="s">
        <v>3789</v>
      </c>
      <c r="AJ334" s="734" t="s">
        <v>2812</v>
      </c>
      <c r="AK334" s="728" t="s">
        <v>2874</v>
      </c>
      <c r="AL334" s="687">
        <v>55</v>
      </c>
      <c r="AM334" s="797">
        <v>46181</v>
      </c>
      <c r="AN334" s="797">
        <v>46182</v>
      </c>
      <c r="AO334" s="797"/>
      <c r="AP334" s="797"/>
      <c r="AQ334" s="797"/>
      <c r="AR334" s="689"/>
      <c r="AS334" s="676" t="str">
        <f t="shared" si="118"/>
        <v>雙</v>
      </c>
      <c r="AT334" s="676" t="str">
        <f t="shared" si="119"/>
        <v>全</v>
      </c>
      <c r="AU334" s="676" t="str">
        <f t="shared" si="120"/>
        <v>150</v>
      </c>
      <c r="AV334" s="676">
        <f t="shared" si="123"/>
        <v>6.5971583999999996</v>
      </c>
    </row>
    <row r="335" spans="1:48">
      <c r="A335" s="672">
        <f t="shared" si="121"/>
        <v>46184</v>
      </c>
      <c r="B335" s="673" t="s">
        <v>1050</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3784</v>
      </c>
      <c r="AI335" s="734" t="s">
        <v>884</v>
      </c>
      <c r="AJ335" s="734" t="s">
        <v>884</v>
      </c>
      <c r="AK335" s="734" t="s">
        <v>884</v>
      </c>
      <c r="AL335" s="687"/>
      <c r="AM335" s="797"/>
      <c r="AN335" s="797"/>
      <c r="AO335" s="797"/>
      <c r="AP335" s="797"/>
      <c r="AQ335" s="797"/>
      <c r="AR335" s="689"/>
      <c r="AS335" s="676" t="str">
        <f t="shared" si="118"/>
        <v>單</v>
      </c>
      <c r="AT335" s="676" t="str">
        <f t="shared" si="119"/>
        <v>半</v>
      </c>
      <c r="AU335" s="676" t="str">
        <f t="shared" si="120"/>
        <v/>
      </c>
      <c r="AV335" s="676" t="str">
        <f t="shared" si="123"/>
        <v/>
      </c>
    </row>
    <row r="336" spans="1:48">
      <c r="A336" s="672">
        <f t="shared" si="121"/>
        <v>46184</v>
      </c>
      <c r="B336" s="673" t="s">
        <v>1050</v>
      </c>
      <c r="C336" s="673" t="s">
        <v>1907</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3785</v>
      </c>
      <c r="AI336" s="734" t="s">
        <v>3788</v>
      </c>
      <c r="AJ336" s="734" t="s">
        <v>1507</v>
      </c>
      <c r="AK336" s="734" t="s">
        <v>952</v>
      </c>
      <c r="AL336" s="687">
        <v>48</v>
      </c>
      <c r="AM336" s="797">
        <v>46166</v>
      </c>
      <c r="AN336" s="797">
        <v>46167</v>
      </c>
      <c r="AO336" s="797"/>
      <c r="AP336" s="797"/>
      <c r="AQ336" s="797"/>
      <c r="AR336" s="689"/>
      <c r="AS336" s="676" t="str">
        <f t="shared" si="118"/>
        <v>雙</v>
      </c>
      <c r="AT336" s="676" t="str">
        <f t="shared" si="119"/>
        <v>半</v>
      </c>
      <c r="AU336" s="676" t="str">
        <f t="shared" si="120"/>
        <v>150</v>
      </c>
      <c r="AV336" s="676" t="str">
        <f t="shared" si="123"/>
        <v/>
      </c>
    </row>
    <row r="337" spans="1:48">
      <c r="A337" s="672">
        <f t="shared" si="121"/>
        <v>46184</v>
      </c>
      <c r="B337" s="673" t="s">
        <v>1051</v>
      </c>
      <c r="C337" s="673" t="s">
        <v>3156</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3785</v>
      </c>
      <c r="AI337" s="734" t="s">
        <v>3789</v>
      </c>
      <c r="AJ337" s="734" t="s">
        <v>2812</v>
      </c>
      <c r="AK337" s="728" t="s">
        <v>2874</v>
      </c>
      <c r="AL337" s="687">
        <v>52</v>
      </c>
      <c r="AM337" s="797">
        <v>46176</v>
      </c>
      <c r="AN337" s="797">
        <v>46178</v>
      </c>
      <c r="AO337" s="797">
        <v>46179</v>
      </c>
      <c r="AP337" s="797"/>
      <c r="AQ337" s="797"/>
      <c r="AR337" s="689" t="s">
        <v>3488</v>
      </c>
      <c r="AS337" s="676" t="str">
        <f t="shared" si="118"/>
        <v>單</v>
      </c>
      <c r="AT337" s="676" t="str">
        <f t="shared" si="119"/>
        <v>半</v>
      </c>
      <c r="AU337" s="676" t="str">
        <f t="shared" si="120"/>
        <v/>
      </c>
      <c r="AV337" s="676" t="str">
        <f t="shared" si="123"/>
        <v/>
      </c>
    </row>
    <row r="338" spans="1:48">
      <c r="A338" s="672">
        <f t="shared" si="121"/>
        <v>46184</v>
      </c>
      <c r="B338" s="673" t="s">
        <v>1051</v>
      </c>
      <c r="C338" s="673" t="s">
        <v>3530</v>
      </c>
      <c r="D338" s="674" t="s">
        <v>1914</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3785</v>
      </c>
      <c r="AI338" s="734" t="s">
        <v>3789</v>
      </c>
      <c r="AJ338" s="734" t="s">
        <v>2812</v>
      </c>
      <c r="AK338" s="728" t="s">
        <v>2874</v>
      </c>
      <c r="AL338" s="687">
        <v>53</v>
      </c>
      <c r="AM338" s="797">
        <v>46158</v>
      </c>
      <c r="AN338" s="797">
        <v>46159</v>
      </c>
      <c r="AO338" s="797">
        <v>46160</v>
      </c>
      <c r="AP338" s="797">
        <v>46161</v>
      </c>
      <c r="AQ338" s="797">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1547</v>
      </c>
      <c r="C339" s="673" t="s">
        <v>3300</v>
      </c>
      <c r="D339" s="674" t="s">
        <v>578</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2939</v>
      </c>
      <c r="AI339" s="734" t="s">
        <v>3788</v>
      </c>
      <c r="AJ339" s="734" t="s">
        <v>1507</v>
      </c>
      <c r="AK339" s="734" t="s">
        <v>952</v>
      </c>
      <c r="AL339" s="687">
        <v>56</v>
      </c>
      <c r="AM339" s="797">
        <v>46180</v>
      </c>
      <c r="AN339" s="797">
        <v>46182</v>
      </c>
      <c r="AO339" s="797"/>
      <c r="AP339" s="797"/>
      <c r="AQ339" s="797"/>
      <c r="AR339" s="689"/>
      <c r="AS339" s="676" t="str">
        <f t="shared" si="118"/>
        <v>雙</v>
      </c>
      <c r="AT339" s="676" t="str">
        <f t="shared" si="119"/>
        <v>全</v>
      </c>
      <c r="AU339" s="676" t="str">
        <f t="shared" si="120"/>
        <v>150</v>
      </c>
      <c r="AV339" s="676">
        <f t="shared" si="123"/>
        <v>6.4616832000000022</v>
      </c>
    </row>
    <row r="340" spans="1:48">
      <c r="A340" s="672">
        <f t="shared" si="121"/>
        <v>46184</v>
      </c>
      <c r="B340" s="673" t="s">
        <v>1548</v>
      </c>
      <c r="C340" s="673" t="s">
        <v>2943</v>
      </c>
      <c r="D340" s="674" t="s">
        <v>578</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3783</v>
      </c>
      <c r="AI340" s="734" t="s">
        <v>3789</v>
      </c>
      <c r="AJ340" s="734" t="s">
        <v>2812</v>
      </c>
      <c r="AK340" s="728" t="s">
        <v>2874</v>
      </c>
      <c r="AL340" s="687">
        <v>56</v>
      </c>
      <c r="AM340" s="797">
        <v>46180</v>
      </c>
      <c r="AN340" s="797">
        <v>46181</v>
      </c>
      <c r="AO340" s="797">
        <v>46182</v>
      </c>
      <c r="AP340" s="797"/>
      <c r="AQ340" s="797"/>
      <c r="AR340" s="689"/>
      <c r="AS340" s="676" t="str">
        <f t="shared" si="118"/>
        <v>雙</v>
      </c>
      <c r="AT340" s="676" t="str">
        <f t="shared" si="119"/>
        <v>全</v>
      </c>
      <c r="AU340" s="676" t="str">
        <f t="shared" si="120"/>
        <v>150</v>
      </c>
      <c r="AV340" s="676">
        <f t="shared" si="123"/>
        <v>6.7423104</v>
      </c>
    </row>
    <row r="341" spans="1:48">
      <c r="A341" s="672">
        <f t="shared" si="121"/>
        <v>46184</v>
      </c>
      <c r="B341" s="673" t="s">
        <v>1052</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444</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884</v>
      </c>
      <c r="AI341" s="728" t="s">
        <v>884</v>
      </c>
      <c r="AJ341" s="728" t="s">
        <v>884</v>
      </c>
      <c r="AK341" s="728" t="s">
        <v>1656</v>
      </c>
      <c r="AL341" s="687"/>
      <c r="AM341" s="797"/>
      <c r="AN341" s="797"/>
      <c r="AO341" s="797"/>
      <c r="AP341" s="797"/>
      <c r="AQ341" s="797"/>
      <c r="AR341" s="689"/>
      <c r="AS341" s="676" t="str">
        <f t="shared" si="118"/>
        <v>單</v>
      </c>
      <c r="AT341" s="676" t="str">
        <f t="shared" si="119"/>
        <v>12sec</v>
      </c>
      <c r="AU341" s="676" t="str">
        <f t="shared" si="120"/>
        <v/>
      </c>
      <c r="AV341" s="676" t="str">
        <f t="shared" si="123"/>
        <v/>
      </c>
    </row>
    <row r="342" spans="1:48" ht="17.25" thickBot="1">
      <c r="A342" s="690">
        <f t="shared" si="121"/>
        <v>46184</v>
      </c>
      <c r="B342" s="691" t="s">
        <v>1563</v>
      </c>
      <c r="C342" s="711" t="s">
        <v>1613</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445</v>
      </c>
      <c r="M342" s="699"/>
      <c r="N342" s="698"/>
      <c r="O342" s="696"/>
      <c r="P342" s="697" t="s">
        <v>445</v>
      </c>
      <c r="Q342" s="699"/>
      <c r="R342" s="698"/>
      <c r="S342" s="696"/>
      <c r="T342" s="697" t="s">
        <v>445</v>
      </c>
      <c r="U342" s="699"/>
      <c r="V342" s="698"/>
      <c r="W342" s="696"/>
      <c r="X342" s="697" t="s">
        <v>445</v>
      </c>
      <c r="Y342" s="699"/>
      <c r="Z342" s="888" t="str">
        <f>IFERROR(VLOOKUP(C342, 條件!$A:$L, 3, 0), "")</f>
        <v/>
      </c>
      <c r="AA342" s="888" t="str">
        <f>IF(OR(L342={"改紡","檢修","了機","清車","FINAL","停機","SAMPLE","TEST","絲開發","待料","跳車"}), L342, IFERROR(IF(C342="", "", (SUM(J342, N342, R342, V342)/3 * AG342) * IF(AND(AF342="S", AS342="雙"), 0.5, 1)), ""))</f>
        <v>絲開發</v>
      </c>
      <c r="AB342" s="889" t="str">
        <f t="shared" si="115"/>
        <v/>
      </c>
      <c r="AC342" s="888" t="str">
        <f>IF(OR(L342={"改紡","檢修","了機","清車","FINAL","停機","SAMPLE","TEST"}), "", IFERROR(IF(C342="", "", AVERAGE(L342:M342, P342:Q342, T342:U342, X342:Y342)/100), ""))</f>
        <v/>
      </c>
      <c r="AD342" s="888" t="str">
        <f t="shared" si="116"/>
        <v/>
      </c>
      <c r="AE342" s="888" t="str">
        <f t="shared" si="117"/>
        <v/>
      </c>
      <c r="AF342" s="890" t="str">
        <f t="shared" si="122"/>
        <v>S</v>
      </c>
      <c r="AG342" s="890">
        <v>5</v>
      </c>
      <c r="AH342" s="729" t="s">
        <v>3694</v>
      </c>
      <c r="AI342" s="730" t="s">
        <v>2783</v>
      </c>
      <c r="AJ342" s="730" t="s">
        <v>907</v>
      </c>
      <c r="AK342" s="730" t="s">
        <v>3784</v>
      </c>
      <c r="AL342" s="705"/>
      <c r="AM342" s="799"/>
      <c r="AN342" s="799"/>
      <c r="AO342" s="799"/>
      <c r="AP342" s="799"/>
      <c r="AQ342" s="799"/>
      <c r="AR342" s="707"/>
      <c r="AS342" s="694" t="str">
        <f t="shared" si="118"/>
        <v>單</v>
      </c>
      <c r="AT342" s="694" t="str">
        <f t="shared" si="119"/>
        <v>5sec</v>
      </c>
      <c r="AU342" s="694" t="str">
        <f t="shared" si="120"/>
        <v/>
      </c>
      <c r="AV342" s="694" t="str">
        <f t="shared" si="123"/>
        <v/>
      </c>
    </row>
    <row r="343" spans="1:48">
      <c r="A343" s="891">
        <v>46185</v>
      </c>
      <c r="B343" s="892" t="s">
        <v>1030</v>
      </c>
      <c r="C343" s="892" t="s">
        <v>114</v>
      </c>
      <c r="D343" s="893"/>
      <c r="E343" s="894" t="str">
        <f>IF(ISNA(VLOOKUP(C343,條件!$A$1:$G$1021,5,0)),"",(VLOOKUP(C343,條件!$A$1:$G$1021,5,0)))</f>
        <v/>
      </c>
      <c r="F343" s="895" t="str">
        <f>IF(ISNA(VLOOKUP(C343,條件!$A$1:$G$1021,6,0)),"",(VLOOKUP(C343,條件!$A$1:$G$1021,6,0)))</f>
        <v/>
      </c>
      <c r="G343" s="895" t="str">
        <f>IF(ISNA(VLOOKUP(C343,條件!$A$1:$G$1021,7,0)),"",(VLOOKUP(C343,條件!$A$1:$G$1021,7,0)))</f>
        <v/>
      </c>
      <c r="H343" s="895" t="str">
        <f>IF(ISNA(VLOOKUP(C343,條件!$A$1:$K$1021,11,0)),"",(VLOOKUP(C343,條件!$A$1:$K$1021,11,0)))</f>
        <v/>
      </c>
      <c r="I343" s="896" t="str">
        <f>IF(ISNA(VLOOKUP(C343,條件!$A$1:$L$1021,12,0)),"",(VLOOKUP(C343,條件!$A$1:$L$1021,12,0)))</f>
        <v/>
      </c>
      <c r="J343" s="897"/>
      <c r="K343" s="898"/>
      <c r="L343" s="899" t="s">
        <v>114</v>
      </c>
      <c r="M343" s="900"/>
      <c r="N343" s="897"/>
      <c r="O343" s="898"/>
      <c r="P343" s="899" t="s">
        <v>3764</v>
      </c>
      <c r="Q343" s="900"/>
      <c r="R343" s="897"/>
      <c r="S343" s="898"/>
      <c r="T343" s="899" t="s">
        <v>114</v>
      </c>
      <c r="U343" s="900"/>
      <c r="V343" s="897"/>
      <c r="W343" s="898"/>
      <c r="X343" s="899" t="s">
        <v>114</v>
      </c>
      <c r="Y343" s="900"/>
      <c r="Z343" s="901" t="str">
        <f>IFERROR(VLOOKUP(C343, 條件!$A:$L, 3, 0), "")</f>
        <v/>
      </c>
      <c r="AA343" s="901" t="str">
        <f>IF(OR(L343={"改紡","檢修","了機","清車","FINAL","停機","SAMPLE","TEST","絲開發","待料","跳車"}), L343, IFERROR(IF(C343="", "", (SUM(J343, N343, R343, V343)/3 * AG343) * IF(AND(AF343="S", AS343="雙"), 0.5, 1)), ""))</f>
        <v>停機</v>
      </c>
      <c r="AB343" s="902" t="str">
        <f t="shared" si="115"/>
        <v/>
      </c>
      <c r="AC343" s="901" t="str">
        <f>IF(OR(L343={"改紡","檢修","了機","清車","FINAL","停機","SAMPLE","TEST"}), "", IFERROR(IF(C343="", "", AVERAGE(L343:M343, P343:Q343, T343:U343, X343:Y343)/100), ""))</f>
        <v/>
      </c>
      <c r="AD343" s="901" t="str">
        <f t="shared" si="116"/>
        <v/>
      </c>
      <c r="AE343" s="901" t="str">
        <f t="shared" si="117"/>
        <v/>
      </c>
      <c r="AF343" s="903" t="str">
        <f t="shared" si="122"/>
        <v>A</v>
      </c>
      <c r="AG343" s="903">
        <v>1</v>
      </c>
      <c r="AH343" s="904" t="s">
        <v>332</v>
      </c>
      <c r="AI343" s="737" t="s">
        <v>1065</v>
      </c>
      <c r="AJ343" s="737" t="s">
        <v>1065</v>
      </c>
      <c r="AK343" s="905" t="s">
        <v>1065</v>
      </c>
      <c r="AL343" s="741"/>
      <c r="AM343" s="798"/>
      <c r="AN343" s="798"/>
      <c r="AO343" s="798"/>
      <c r="AP343" s="798"/>
      <c r="AQ343" s="798"/>
      <c r="AR343" s="906"/>
      <c r="AS343" s="895" t="str">
        <f>IF(TEXT(RIGHT(F343,2),) = "×2","雙","單")</f>
        <v>單</v>
      </c>
      <c r="AT343" s="895" t="str">
        <f>IF(OR(AF343="J", AF343="T", AF343="M"), IF(AG343=1, "全", "半"),
   IF(AF343="A", IF(AG343=0.5, IF(AS343="雙", "全", ""),
                 IF(AG343=1, IF(AS343="雙", "半", "全"),
                    IF(AG343=2, "半", "")
                   )
                ),
   IF(AF343="S", TEXT(AG343 &amp; "sec", "text"), "")
))</f>
        <v>全</v>
      </c>
      <c r="AU343" s="895" t="str">
        <f>IF(MID(E343,3,1)="/",LEFT(E343,2),LEFT(E343,3))</f>
        <v/>
      </c>
      <c r="AV343" s="895" t="str">
        <f t="shared" si="123"/>
        <v/>
      </c>
    </row>
    <row r="344" spans="1:48">
      <c r="A344" s="672">
        <f>A343</f>
        <v>46185</v>
      </c>
      <c r="B344" s="673" t="s">
        <v>1031</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1065</v>
      </c>
      <c r="AI344" s="728" t="s">
        <v>1065</v>
      </c>
      <c r="AJ344" s="728" t="s">
        <v>1065</v>
      </c>
      <c r="AK344" s="740" t="s">
        <v>1065</v>
      </c>
      <c r="AL344" s="736"/>
      <c r="AM344" s="797"/>
      <c r="AN344" s="797"/>
      <c r="AO344" s="797"/>
      <c r="AP344" s="797"/>
      <c r="AQ344" s="797"/>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1026</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1065</v>
      </c>
      <c r="AI345" s="728" t="s">
        <v>1065</v>
      </c>
      <c r="AJ345" s="728" t="s">
        <v>1065</v>
      </c>
      <c r="AK345" s="743" t="s">
        <v>1065</v>
      </c>
      <c r="AL345" s="736"/>
      <c r="AM345" s="797"/>
      <c r="AN345" s="797"/>
      <c r="AO345" s="797"/>
      <c r="AP345" s="797"/>
      <c r="AQ345" s="797"/>
      <c r="AR345" s="689"/>
      <c r="AS345" s="676" t="str">
        <f t="shared" si="127"/>
        <v>單</v>
      </c>
      <c r="AT345" s="676" t="str">
        <f t="shared" si="128"/>
        <v>全</v>
      </c>
      <c r="AU345" s="676" t="str">
        <f t="shared" si="129"/>
        <v/>
      </c>
      <c r="AV345" s="676" t="str">
        <f t="shared" si="123"/>
        <v/>
      </c>
    </row>
    <row r="346" spans="1:48">
      <c r="A346" s="672">
        <f t="shared" si="130"/>
        <v>46185</v>
      </c>
      <c r="B346" s="673" t="s">
        <v>1032</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1656</v>
      </c>
      <c r="AI346" s="734" t="s">
        <v>1065</v>
      </c>
      <c r="AJ346" s="734" t="s">
        <v>1065</v>
      </c>
      <c r="AK346" s="728" t="s">
        <v>1065</v>
      </c>
      <c r="AL346" s="687"/>
      <c r="AM346" s="797"/>
      <c r="AN346" s="797"/>
      <c r="AO346" s="797"/>
      <c r="AP346" s="797"/>
      <c r="AQ346" s="797"/>
      <c r="AR346" s="689"/>
      <c r="AS346" s="676" t="str">
        <f t="shared" si="127"/>
        <v>單</v>
      </c>
      <c r="AT346" s="676" t="str">
        <f t="shared" si="128"/>
        <v>全</v>
      </c>
      <c r="AU346" s="676" t="str">
        <f t="shared" si="129"/>
        <v/>
      </c>
      <c r="AV346" s="676" t="str">
        <f t="shared" si="123"/>
        <v/>
      </c>
    </row>
    <row r="347" spans="1:48">
      <c r="A347" s="672">
        <f t="shared" si="130"/>
        <v>46185</v>
      </c>
      <c r="B347" s="673" t="s">
        <v>1033</v>
      </c>
      <c r="C347" s="673" t="s">
        <v>3545</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3782</v>
      </c>
      <c r="AI347" s="734" t="s">
        <v>3787</v>
      </c>
      <c r="AJ347" s="734" t="s">
        <v>3786</v>
      </c>
      <c r="AK347" s="734" t="s">
        <v>2871</v>
      </c>
      <c r="AL347" s="687">
        <v>54</v>
      </c>
      <c r="AM347" s="797">
        <v>46053</v>
      </c>
      <c r="AN347" s="797">
        <v>46054</v>
      </c>
      <c r="AO347" s="797">
        <v>46055</v>
      </c>
      <c r="AP347" s="797"/>
      <c r="AQ347" s="797"/>
      <c r="AR347" s="689"/>
      <c r="AS347" s="676" t="str">
        <f t="shared" si="127"/>
        <v>單</v>
      </c>
      <c r="AT347" s="676" t="str">
        <f t="shared" si="128"/>
        <v>全</v>
      </c>
      <c r="AU347" s="676" t="str">
        <f t="shared" si="129"/>
        <v>75</v>
      </c>
      <c r="AV347" s="676">
        <f t="shared" si="123"/>
        <v>1.4013648000000001</v>
      </c>
    </row>
    <row r="348" spans="1:48">
      <c r="A348" s="672">
        <f t="shared" si="130"/>
        <v>46185</v>
      </c>
      <c r="B348" s="673" t="s">
        <v>1034</v>
      </c>
      <c r="C348" s="673" t="s">
        <v>2830</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3782</v>
      </c>
      <c r="AI348" s="734" t="s">
        <v>3042</v>
      </c>
      <c r="AJ348" s="734" t="s">
        <v>3786</v>
      </c>
      <c r="AK348" s="734" t="s">
        <v>2871</v>
      </c>
      <c r="AL348" s="687">
        <v>53</v>
      </c>
      <c r="AM348" s="797">
        <v>46121</v>
      </c>
      <c r="AN348" s="797">
        <v>46122</v>
      </c>
      <c r="AO348" s="797"/>
      <c r="AP348" s="797"/>
      <c r="AQ348" s="797"/>
      <c r="AR348" s="689"/>
      <c r="AS348" s="676" t="str">
        <f t="shared" si="127"/>
        <v>雙</v>
      </c>
      <c r="AT348" s="676" t="str">
        <f t="shared" si="128"/>
        <v>全</v>
      </c>
      <c r="AU348" s="676" t="str">
        <f t="shared" si="129"/>
        <v>75</v>
      </c>
      <c r="AV348" s="676">
        <f t="shared" si="123"/>
        <v>1.4845679999999999</v>
      </c>
    </row>
    <row r="349" spans="1:48">
      <c r="A349" s="672">
        <f t="shared" si="130"/>
        <v>46185</v>
      </c>
      <c r="B349" s="673" t="s">
        <v>1035</v>
      </c>
      <c r="C349" s="673" t="s">
        <v>1900</v>
      </c>
      <c r="D349" s="674" t="s">
        <v>571</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3783</v>
      </c>
      <c r="AI349" s="734" t="s">
        <v>17</v>
      </c>
      <c r="AJ349" s="734" t="s">
        <v>896</v>
      </c>
      <c r="AK349" s="734" t="s">
        <v>3837</v>
      </c>
      <c r="AL349" s="687">
        <v>57</v>
      </c>
      <c r="AM349" s="797">
        <v>46095</v>
      </c>
      <c r="AN349" s="797">
        <v>46096</v>
      </c>
      <c r="AO349" s="797"/>
      <c r="AP349" s="797"/>
      <c r="AQ349" s="797"/>
      <c r="AR349" s="689"/>
      <c r="AS349" s="676" t="str">
        <f t="shared" si="127"/>
        <v>單</v>
      </c>
      <c r="AT349" s="676" t="str">
        <f t="shared" si="128"/>
        <v>全</v>
      </c>
      <c r="AU349" s="676" t="str">
        <f t="shared" si="129"/>
        <v>50</v>
      </c>
      <c r="AV349" s="676">
        <f t="shared" si="123"/>
        <v>1.0221603840000002</v>
      </c>
    </row>
    <row r="350" spans="1:48">
      <c r="A350" s="672">
        <f t="shared" si="130"/>
        <v>46185</v>
      </c>
      <c r="B350" s="673" t="s">
        <v>1036</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1656</v>
      </c>
      <c r="AI350" s="728" t="s">
        <v>1656</v>
      </c>
      <c r="AJ350" s="728" t="s">
        <v>884</v>
      </c>
      <c r="AK350" s="728" t="s">
        <v>884</v>
      </c>
      <c r="AL350" s="687"/>
      <c r="AM350" s="797"/>
      <c r="AN350" s="797"/>
      <c r="AO350" s="797"/>
      <c r="AP350" s="797"/>
      <c r="AQ350" s="797"/>
      <c r="AR350" s="689"/>
      <c r="AS350" s="676" t="str">
        <f t="shared" si="127"/>
        <v>單</v>
      </c>
      <c r="AT350" s="676" t="str">
        <f t="shared" si="128"/>
        <v>全</v>
      </c>
      <c r="AU350" s="676" t="str">
        <f t="shared" si="129"/>
        <v/>
      </c>
      <c r="AV350" s="676" t="str">
        <f t="shared" si="123"/>
        <v/>
      </c>
    </row>
    <row r="351" spans="1:48">
      <c r="A351" s="672">
        <f t="shared" si="130"/>
        <v>46185</v>
      </c>
      <c r="B351" s="673" t="s">
        <v>1037</v>
      </c>
      <c r="C351" s="673" t="s">
        <v>1901</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3782</v>
      </c>
      <c r="AI351" s="734" t="s">
        <v>3042</v>
      </c>
      <c r="AJ351" s="734" t="s">
        <v>3786</v>
      </c>
      <c r="AK351" s="734" t="s">
        <v>2871</v>
      </c>
      <c r="AL351" s="687">
        <v>54</v>
      </c>
      <c r="AM351" s="798">
        <v>46144</v>
      </c>
      <c r="AN351" s="797">
        <v>46146</v>
      </c>
      <c r="AO351" s="797"/>
      <c r="AP351" s="797"/>
      <c r="AQ351" s="797"/>
      <c r="AR351" s="689"/>
      <c r="AS351" s="676" t="str">
        <f t="shared" si="127"/>
        <v>單</v>
      </c>
      <c r="AT351" s="676" t="str">
        <f t="shared" si="128"/>
        <v>全</v>
      </c>
      <c r="AU351" s="676" t="str">
        <f t="shared" si="129"/>
        <v>150</v>
      </c>
      <c r="AV351" s="676">
        <f t="shared" si="123"/>
        <v>2.7893548800000003</v>
      </c>
    </row>
    <row r="352" spans="1:48">
      <c r="A352" s="672">
        <f t="shared" si="130"/>
        <v>46185</v>
      </c>
      <c r="B352" s="673" t="s">
        <v>1038</v>
      </c>
      <c r="C352" s="673" t="s">
        <v>2970</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3782</v>
      </c>
      <c r="AI352" s="734" t="s">
        <v>3042</v>
      </c>
      <c r="AJ352" s="734" t="s">
        <v>3786</v>
      </c>
      <c r="AK352" s="734" t="s">
        <v>2871</v>
      </c>
      <c r="AL352" s="687">
        <v>57</v>
      </c>
      <c r="AM352" s="797">
        <v>46174</v>
      </c>
      <c r="AN352" s="797">
        <v>46175</v>
      </c>
      <c r="AO352" s="797">
        <v>46176</v>
      </c>
      <c r="AP352" s="797"/>
      <c r="AQ352" s="797"/>
      <c r="AR352" s="689"/>
      <c r="AS352" s="676" t="str">
        <f t="shared" si="127"/>
        <v>單</v>
      </c>
      <c r="AT352" s="676" t="str">
        <f t="shared" si="128"/>
        <v>全</v>
      </c>
      <c r="AU352" s="676" t="str">
        <f t="shared" si="129"/>
        <v>50</v>
      </c>
      <c r="AV352" s="676" t="str">
        <f t="shared" si="123"/>
        <v/>
      </c>
    </row>
    <row r="353" spans="1:48">
      <c r="A353" s="672">
        <f t="shared" si="130"/>
        <v>46185</v>
      </c>
      <c r="B353" s="673" t="s">
        <v>1039</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1656</v>
      </c>
      <c r="AI353" s="728" t="s">
        <v>1656</v>
      </c>
      <c r="AJ353" s="728" t="s">
        <v>884</v>
      </c>
      <c r="AK353" s="728" t="s">
        <v>1656</v>
      </c>
      <c r="AL353" s="687"/>
      <c r="AM353" s="797"/>
      <c r="AN353" s="797"/>
      <c r="AO353" s="797"/>
      <c r="AP353" s="797"/>
      <c r="AQ353" s="797"/>
      <c r="AR353" s="689"/>
      <c r="AS353" s="676" t="str">
        <f t="shared" si="127"/>
        <v>單</v>
      </c>
      <c r="AT353" s="676" t="str">
        <f t="shared" si="128"/>
        <v>全</v>
      </c>
      <c r="AU353" s="676" t="str">
        <f t="shared" si="129"/>
        <v/>
      </c>
      <c r="AV353" s="676" t="str">
        <f t="shared" si="123"/>
        <v/>
      </c>
    </row>
    <row r="354" spans="1:48">
      <c r="A354" s="672">
        <f t="shared" si="130"/>
        <v>46185</v>
      </c>
      <c r="B354" s="673" t="s">
        <v>1040</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3764</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1656</v>
      </c>
      <c r="AI354" s="728" t="s">
        <v>1656</v>
      </c>
      <c r="AJ354" s="728" t="s">
        <v>884</v>
      </c>
      <c r="AK354" s="728" t="s">
        <v>1656</v>
      </c>
      <c r="AL354" s="687"/>
      <c r="AM354" s="797"/>
      <c r="AN354" s="797"/>
      <c r="AO354" s="797"/>
      <c r="AP354" s="797"/>
      <c r="AQ354" s="797"/>
      <c r="AR354" s="689"/>
      <c r="AS354" s="676" t="str">
        <f t="shared" si="127"/>
        <v>單</v>
      </c>
      <c r="AT354" s="676" t="str">
        <f t="shared" si="128"/>
        <v>全</v>
      </c>
      <c r="AU354" s="676" t="str">
        <f t="shared" si="129"/>
        <v/>
      </c>
      <c r="AV354" s="676" t="str">
        <f t="shared" si="123"/>
        <v/>
      </c>
    </row>
    <row r="355" spans="1:48">
      <c r="A355" s="672">
        <f t="shared" si="130"/>
        <v>46185</v>
      </c>
      <c r="B355" s="673" t="s">
        <v>1041</v>
      </c>
      <c r="C355" s="673" t="s">
        <v>2968</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3765</v>
      </c>
      <c r="M355" s="681"/>
      <c r="N355" s="680"/>
      <c r="O355" s="678"/>
      <c r="P355" s="679"/>
      <c r="Q355" s="681"/>
      <c r="R355" s="680"/>
      <c r="S355" s="678"/>
      <c r="T355" s="679" t="s">
        <v>3761</v>
      </c>
      <c r="U355" s="681"/>
      <c r="V355" s="680">
        <v>28</v>
      </c>
      <c r="W355" s="678">
        <v>0</v>
      </c>
      <c r="X355" s="679">
        <v>8469</v>
      </c>
      <c r="Y355" s="681">
        <v>8614</v>
      </c>
      <c r="Z355" s="682">
        <f>IFERROR(VLOOKUP(C355, 條件!$A:$L, 3, 0), "")</f>
        <v>3.0638297872340425</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3783</v>
      </c>
      <c r="AI355" s="734" t="s">
        <v>17</v>
      </c>
      <c r="AJ355" s="728" t="s">
        <v>896</v>
      </c>
      <c r="AK355" s="728" t="s">
        <v>3837</v>
      </c>
      <c r="AL355" s="687">
        <v>48</v>
      </c>
      <c r="AM355" s="798">
        <v>46173</v>
      </c>
      <c r="AN355" s="797">
        <v>46174</v>
      </c>
      <c r="AO355" s="797"/>
      <c r="AP355" s="797"/>
      <c r="AQ355" s="797"/>
      <c r="AR355" s="689"/>
      <c r="AS355" s="676" t="str">
        <f t="shared" si="127"/>
        <v>單</v>
      </c>
      <c r="AT355" s="676" t="str">
        <f t="shared" si="128"/>
        <v>全</v>
      </c>
      <c r="AU355" s="676" t="str">
        <f t="shared" si="129"/>
        <v>150</v>
      </c>
      <c r="AV355" s="676" t="str">
        <f t="shared" si="123"/>
        <v/>
      </c>
    </row>
    <row r="356" spans="1:48">
      <c r="A356" s="672">
        <f t="shared" si="130"/>
        <v>46185</v>
      </c>
      <c r="B356" s="673" t="s">
        <v>1042</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884</v>
      </c>
      <c r="AI356" s="728" t="s">
        <v>1656</v>
      </c>
      <c r="AJ356" s="728" t="s">
        <v>884</v>
      </c>
      <c r="AK356" s="728" t="s">
        <v>1656</v>
      </c>
      <c r="AL356" s="687"/>
      <c r="AM356" s="797"/>
      <c r="AN356" s="797"/>
      <c r="AO356" s="797"/>
      <c r="AP356" s="797"/>
      <c r="AQ356" s="797"/>
      <c r="AR356" s="689"/>
      <c r="AS356" s="676" t="str">
        <f t="shared" si="127"/>
        <v>單</v>
      </c>
      <c r="AT356" s="676" t="str">
        <f t="shared" si="128"/>
        <v>全</v>
      </c>
      <c r="AU356" s="676" t="str">
        <f t="shared" si="129"/>
        <v/>
      </c>
      <c r="AV356" s="676" t="str">
        <f t="shared" si="123"/>
        <v/>
      </c>
    </row>
    <row r="357" spans="1:48">
      <c r="A357" s="672">
        <f t="shared" si="130"/>
        <v>46185</v>
      </c>
      <c r="B357" s="673" t="s">
        <v>1043</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884</v>
      </c>
      <c r="AI357" s="728" t="s">
        <v>1656</v>
      </c>
      <c r="AJ357" s="728" t="s">
        <v>884</v>
      </c>
      <c r="AK357" s="728" t="s">
        <v>1656</v>
      </c>
      <c r="AL357" s="687"/>
      <c r="AM357" s="797"/>
      <c r="AN357" s="797"/>
      <c r="AO357" s="797"/>
      <c r="AP357" s="797"/>
      <c r="AQ357" s="797"/>
      <c r="AR357" s="689"/>
      <c r="AS357" s="676" t="str">
        <f t="shared" si="127"/>
        <v>單</v>
      </c>
      <c r="AT357" s="676" t="str">
        <f t="shared" si="128"/>
        <v>全</v>
      </c>
      <c r="AU357" s="676" t="str">
        <f t="shared" si="129"/>
        <v/>
      </c>
      <c r="AV357" s="676" t="str">
        <f t="shared" si="123"/>
        <v/>
      </c>
    </row>
    <row r="358" spans="1:48">
      <c r="A358" s="672">
        <f t="shared" si="130"/>
        <v>46185</v>
      </c>
      <c r="B358" s="673" t="s">
        <v>1044</v>
      </c>
      <c r="C358" s="673" t="s">
        <v>3543</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3331</v>
      </c>
      <c r="AI358" s="734" t="s">
        <v>3042</v>
      </c>
      <c r="AJ358" s="728" t="s">
        <v>3786</v>
      </c>
      <c r="AK358" s="728" t="s">
        <v>2871</v>
      </c>
      <c r="AL358" s="687">
        <v>52</v>
      </c>
      <c r="AM358" s="797">
        <v>46158</v>
      </c>
      <c r="AN358" s="797">
        <v>46159</v>
      </c>
      <c r="AO358" s="797">
        <v>46160</v>
      </c>
      <c r="AP358" s="797">
        <v>46163</v>
      </c>
      <c r="AQ358" s="797">
        <v>46164</v>
      </c>
      <c r="AR358" s="689"/>
      <c r="AS358" s="676" t="str">
        <f t="shared" si="127"/>
        <v>雙</v>
      </c>
      <c r="AT358" s="676" t="str">
        <f t="shared" si="128"/>
        <v>全</v>
      </c>
      <c r="AU358" s="676" t="str">
        <f t="shared" si="129"/>
        <v>150</v>
      </c>
      <c r="AV358" s="676">
        <f t="shared" si="123"/>
        <v>2.5767244799999998</v>
      </c>
    </row>
    <row r="359" spans="1:48">
      <c r="A359" s="672">
        <f t="shared" si="130"/>
        <v>46185</v>
      </c>
      <c r="B359" s="673" t="s">
        <v>1045</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884</v>
      </c>
      <c r="AI359" s="728" t="s">
        <v>1656</v>
      </c>
      <c r="AJ359" s="728" t="s">
        <v>884</v>
      </c>
      <c r="AK359" s="728" t="s">
        <v>1656</v>
      </c>
      <c r="AL359" s="687"/>
      <c r="AM359" s="797"/>
      <c r="AN359" s="797"/>
      <c r="AO359" s="797"/>
      <c r="AP359" s="797"/>
      <c r="AQ359" s="797"/>
      <c r="AR359" s="689"/>
      <c r="AS359" s="676" t="str">
        <f t="shared" si="127"/>
        <v>單</v>
      </c>
      <c r="AT359" s="676" t="str">
        <f t="shared" si="128"/>
        <v>全</v>
      </c>
      <c r="AU359" s="676" t="str">
        <f t="shared" si="129"/>
        <v/>
      </c>
      <c r="AV359" s="676" t="str">
        <f t="shared" si="123"/>
        <v/>
      </c>
    </row>
    <row r="360" spans="1:48">
      <c r="A360" s="672">
        <f t="shared" si="130"/>
        <v>46185</v>
      </c>
      <c r="B360" s="673" t="s">
        <v>1027</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884</v>
      </c>
      <c r="AI360" s="728" t="s">
        <v>1656</v>
      </c>
      <c r="AJ360" s="728" t="s">
        <v>884</v>
      </c>
      <c r="AK360" s="728" t="s">
        <v>1656</v>
      </c>
      <c r="AL360" s="742"/>
      <c r="AM360" s="797"/>
      <c r="AN360" s="797"/>
      <c r="AO360" s="797"/>
      <c r="AP360" s="797"/>
      <c r="AQ360" s="797"/>
      <c r="AR360" s="689"/>
      <c r="AS360" s="676" t="str">
        <f t="shared" si="127"/>
        <v>單</v>
      </c>
      <c r="AT360" s="676" t="str">
        <f t="shared" si="128"/>
        <v>全</v>
      </c>
      <c r="AU360" s="676" t="str">
        <f t="shared" si="129"/>
        <v/>
      </c>
      <c r="AV360" s="676" t="str">
        <f t="shared" si="123"/>
        <v/>
      </c>
    </row>
    <row r="361" spans="1:48">
      <c r="A361" s="672">
        <f t="shared" si="130"/>
        <v>46185</v>
      </c>
      <c r="B361" s="673" t="s">
        <v>1046</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884</v>
      </c>
      <c r="AI361" s="728" t="s">
        <v>1656</v>
      </c>
      <c r="AJ361" s="728" t="s">
        <v>884</v>
      </c>
      <c r="AK361" s="728" t="s">
        <v>1656</v>
      </c>
      <c r="AL361" s="741"/>
      <c r="AM361" s="797"/>
      <c r="AN361" s="797"/>
      <c r="AO361" s="797"/>
      <c r="AP361" s="797"/>
      <c r="AQ361" s="797"/>
      <c r="AR361" s="689"/>
      <c r="AS361" s="676" t="str">
        <f t="shared" si="127"/>
        <v>單</v>
      </c>
      <c r="AT361" s="676" t="str">
        <f t="shared" si="128"/>
        <v>全</v>
      </c>
      <c r="AU361" s="676" t="str">
        <f t="shared" si="129"/>
        <v/>
      </c>
      <c r="AV361" s="676" t="str">
        <f t="shared" si="123"/>
        <v/>
      </c>
    </row>
    <row r="362" spans="1:48">
      <c r="A362" s="672">
        <f t="shared" si="130"/>
        <v>46185</v>
      </c>
      <c r="B362" s="673" t="s">
        <v>1028</v>
      </c>
      <c r="C362" s="673" t="s">
        <v>3117</v>
      </c>
      <c r="D362" s="674" t="s">
        <v>578</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3783</v>
      </c>
      <c r="AI362" s="728" t="s">
        <v>17</v>
      </c>
      <c r="AJ362" s="728" t="s">
        <v>896</v>
      </c>
      <c r="AK362" s="728" t="s">
        <v>3837</v>
      </c>
      <c r="AL362" s="687">
        <v>55</v>
      </c>
      <c r="AM362" s="797">
        <v>46181</v>
      </c>
      <c r="AN362" s="797">
        <v>46182</v>
      </c>
      <c r="AO362" s="797">
        <v>46183</v>
      </c>
      <c r="AP362" s="797">
        <v>46184</v>
      </c>
      <c r="AQ362" s="797"/>
      <c r="AR362" s="689"/>
      <c r="AS362" s="676" t="str">
        <f t="shared" si="127"/>
        <v>雙</v>
      </c>
      <c r="AT362" s="676" t="str">
        <f t="shared" si="128"/>
        <v>全</v>
      </c>
      <c r="AU362" s="676" t="str">
        <f t="shared" si="129"/>
        <v>150</v>
      </c>
      <c r="AV362" s="676">
        <f t="shared" si="123"/>
        <v>4.2674687999999996</v>
      </c>
    </row>
    <row r="363" spans="1:48">
      <c r="A363" s="672">
        <f t="shared" si="130"/>
        <v>46185</v>
      </c>
      <c r="B363" s="673" t="s">
        <v>1047</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884</v>
      </c>
      <c r="AI363" s="728" t="s">
        <v>1656</v>
      </c>
      <c r="AJ363" s="728" t="s">
        <v>884</v>
      </c>
      <c r="AK363" s="728" t="s">
        <v>1656</v>
      </c>
      <c r="AL363" s="687"/>
      <c r="AM363" s="797"/>
      <c r="AN363" s="797"/>
      <c r="AO363" s="797"/>
      <c r="AP363" s="797"/>
      <c r="AQ363" s="797"/>
      <c r="AR363" s="689"/>
      <c r="AS363" s="676" t="str">
        <f t="shared" si="127"/>
        <v>單</v>
      </c>
      <c r="AT363" s="676" t="str">
        <f t="shared" si="128"/>
        <v>全</v>
      </c>
      <c r="AU363" s="676" t="str">
        <f t="shared" si="129"/>
        <v/>
      </c>
      <c r="AV363" s="676" t="str">
        <f t="shared" si="123"/>
        <v/>
      </c>
    </row>
    <row r="364" spans="1:48">
      <c r="A364" s="672">
        <f t="shared" si="130"/>
        <v>46185</v>
      </c>
      <c r="B364" s="673" t="s">
        <v>1048</v>
      </c>
      <c r="C364" s="673" t="s">
        <v>2971</v>
      </c>
      <c r="D364" s="674" t="s">
        <v>1914</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2939</v>
      </c>
      <c r="AI364" s="734" t="s">
        <v>3789</v>
      </c>
      <c r="AJ364" s="734" t="s">
        <v>2812</v>
      </c>
      <c r="AK364" s="734" t="s">
        <v>2874</v>
      </c>
      <c r="AL364" s="687">
        <v>56</v>
      </c>
      <c r="AM364" s="797">
        <v>46181</v>
      </c>
      <c r="AN364" s="797">
        <v>46182</v>
      </c>
      <c r="AO364" s="797">
        <v>46184</v>
      </c>
      <c r="AP364" s="797"/>
      <c r="AQ364" s="797"/>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1049</v>
      </c>
      <c r="C365" s="673" t="s">
        <v>2973</v>
      </c>
      <c r="D365" s="674" t="s">
        <v>1914</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2784</v>
      </c>
      <c r="AI365" s="734" t="s">
        <v>3871</v>
      </c>
      <c r="AJ365" s="734" t="s">
        <v>886</v>
      </c>
      <c r="AK365" s="728" t="s">
        <v>2874</v>
      </c>
      <c r="AL365" s="687">
        <v>55</v>
      </c>
      <c r="AM365" s="797">
        <v>46181</v>
      </c>
      <c r="AN365" s="797">
        <v>46182</v>
      </c>
      <c r="AO365" s="797">
        <v>46183</v>
      </c>
      <c r="AP365" s="797"/>
      <c r="AQ365" s="797"/>
      <c r="AR365" s="689"/>
      <c r="AS365" s="676" t="str">
        <f t="shared" si="127"/>
        <v>雙</v>
      </c>
      <c r="AT365" s="676" t="str">
        <f t="shared" si="128"/>
        <v>全</v>
      </c>
      <c r="AU365" s="676" t="str">
        <f t="shared" si="129"/>
        <v>150</v>
      </c>
      <c r="AV365" s="676">
        <f t="shared" si="132"/>
        <v>6.6189311999999996</v>
      </c>
    </row>
    <row r="366" spans="1:48">
      <c r="A366" s="672">
        <f t="shared" si="130"/>
        <v>46185</v>
      </c>
      <c r="B366" s="673" t="s">
        <v>1050</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3784</v>
      </c>
      <c r="AI366" s="734" t="s">
        <v>884</v>
      </c>
      <c r="AJ366" s="734" t="s">
        <v>884</v>
      </c>
      <c r="AK366" s="734" t="s">
        <v>884</v>
      </c>
      <c r="AL366" s="687"/>
      <c r="AM366" s="797"/>
      <c r="AN366" s="797"/>
      <c r="AO366" s="797"/>
      <c r="AP366" s="797"/>
      <c r="AQ366" s="797"/>
      <c r="AR366" s="689"/>
      <c r="AS366" s="676" t="str">
        <f t="shared" si="127"/>
        <v>單</v>
      </c>
      <c r="AT366" s="676" t="str">
        <f t="shared" si="128"/>
        <v>半</v>
      </c>
      <c r="AU366" s="676" t="str">
        <f t="shared" si="129"/>
        <v/>
      </c>
      <c r="AV366" s="676" t="str">
        <f t="shared" si="132"/>
        <v/>
      </c>
    </row>
    <row r="367" spans="1:48">
      <c r="A367" s="672">
        <f t="shared" si="130"/>
        <v>46185</v>
      </c>
      <c r="B367" s="673" t="s">
        <v>1050</v>
      </c>
      <c r="C367" s="673" t="s">
        <v>1907</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2939</v>
      </c>
      <c r="AI367" s="734" t="s">
        <v>3789</v>
      </c>
      <c r="AJ367" s="734" t="s">
        <v>2812</v>
      </c>
      <c r="AK367" s="734" t="s">
        <v>952</v>
      </c>
      <c r="AL367" s="687">
        <v>48</v>
      </c>
      <c r="AM367" s="797">
        <v>46166</v>
      </c>
      <c r="AN367" s="797">
        <v>46167</v>
      </c>
      <c r="AO367" s="797"/>
      <c r="AP367" s="797"/>
      <c r="AQ367" s="797"/>
      <c r="AR367" s="689"/>
      <c r="AS367" s="676" t="str">
        <f t="shared" si="127"/>
        <v>雙</v>
      </c>
      <c r="AT367" s="676" t="str">
        <f t="shared" si="128"/>
        <v>半</v>
      </c>
      <c r="AU367" s="676" t="str">
        <f t="shared" si="129"/>
        <v>150</v>
      </c>
      <c r="AV367" s="676" t="str">
        <f t="shared" si="132"/>
        <v/>
      </c>
    </row>
    <row r="368" spans="1:48">
      <c r="A368" s="672">
        <f t="shared" si="130"/>
        <v>46185</v>
      </c>
      <c r="B368" s="673" t="s">
        <v>1051</v>
      </c>
      <c r="C368" s="673" t="s">
        <v>3156</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2784</v>
      </c>
      <c r="AI368" s="734" t="s">
        <v>3871</v>
      </c>
      <c r="AJ368" s="734" t="s">
        <v>886</v>
      </c>
      <c r="AK368" s="728" t="s">
        <v>952</v>
      </c>
      <c r="AL368" s="687">
        <v>52</v>
      </c>
      <c r="AM368" s="797">
        <v>46176</v>
      </c>
      <c r="AN368" s="797"/>
      <c r="AO368" s="797"/>
      <c r="AP368" s="797"/>
      <c r="AQ368" s="797"/>
      <c r="AR368" s="689" t="s">
        <v>3488</v>
      </c>
      <c r="AS368" s="676" t="str">
        <f t="shared" si="127"/>
        <v>單</v>
      </c>
      <c r="AT368" s="676" t="str">
        <f t="shared" si="128"/>
        <v>半</v>
      </c>
      <c r="AU368" s="676" t="str">
        <f t="shared" si="129"/>
        <v/>
      </c>
      <c r="AV368" s="676" t="str">
        <f t="shared" si="132"/>
        <v/>
      </c>
    </row>
    <row r="369" spans="1:48">
      <c r="A369" s="672">
        <f t="shared" si="130"/>
        <v>46185</v>
      </c>
      <c r="B369" s="673" t="s">
        <v>1051</v>
      </c>
      <c r="C369" s="673" t="s">
        <v>3530</v>
      </c>
      <c r="D369" s="674" t="s">
        <v>1914</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2784</v>
      </c>
      <c r="AI369" s="734" t="s">
        <v>3871</v>
      </c>
      <c r="AJ369" s="734" t="s">
        <v>886</v>
      </c>
      <c r="AK369" s="728" t="s">
        <v>952</v>
      </c>
      <c r="AL369" s="687">
        <v>53</v>
      </c>
      <c r="AM369" s="797">
        <v>46159</v>
      </c>
      <c r="AN369" s="797">
        <v>46161</v>
      </c>
      <c r="AO369" s="797">
        <v>46162</v>
      </c>
      <c r="AP369" s="797"/>
      <c r="AQ369" s="797"/>
      <c r="AR369" s="689"/>
      <c r="AS369" s="676" t="str">
        <f t="shared" si="127"/>
        <v>雙</v>
      </c>
      <c r="AT369" s="676" t="str">
        <f t="shared" si="128"/>
        <v>半</v>
      </c>
      <c r="AU369" s="676" t="str">
        <f t="shared" si="129"/>
        <v>225</v>
      </c>
      <c r="AV369" s="676">
        <f t="shared" si="132"/>
        <v>3.6965808</v>
      </c>
    </row>
    <row r="370" spans="1:48">
      <c r="A370" s="672">
        <f t="shared" si="130"/>
        <v>46185</v>
      </c>
      <c r="B370" s="673" t="s">
        <v>1547</v>
      </c>
      <c r="C370" s="673" t="s">
        <v>3300</v>
      </c>
      <c r="D370" s="674" t="s">
        <v>578</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2939</v>
      </c>
      <c r="AI370" s="734" t="s">
        <v>3789</v>
      </c>
      <c r="AJ370" s="734" t="s">
        <v>2812</v>
      </c>
      <c r="AK370" s="734" t="s">
        <v>2874</v>
      </c>
      <c r="AL370" s="687">
        <v>56</v>
      </c>
      <c r="AM370" s="797">
        <v>46179</v>
      </c>
      <c r="AN370" s="797">
        <v>46180</v>
      </c>
      <c r="AO370" s="797">
        <v>46181</v>
      </c>
      <c r="AP370" s="797">
        <v>46183</v>
      </c>
      <c r="AQ370" s="797">
        <v>46184</v>
      </c>
      <c r="AR370" s="689"/>
      <c r="AS370" s="676" t="str">
        <f t="shared" si="127"/>
        <v>雙</v>
      </c>
      <c r="AT370" s="676" t="str">
        <f t="shared" si="128"/>
        <v>全</v>
      </c>
      <c r="AU370" s="676" t="str">
        <f t="shared" si="129"/>
        <v>150</v>
      </c>
      <c r="AV370" s="676">
        <f t="shared" si="132"/>
        <v>6.6286080000000016</v>
      </c>
    </row>
    <row r="371" spans="1:48">
      <c r="A371" s="672">
        <f t="shared" si="130"/>
        <v>46185</v>
      </c>
      <c r="B371" s="673" t="s">
        <v>1548</v>
      </c>
      <c r="C371" s="673" t="s">
        <v>2943</v>
      </c>
      <c r="D371" s="674" t="s">
        <v>578</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2784</v>
      </c>
      <c r="AI371" s="734" t="s">
        <v>3871</v>
      </c>
      <c r="AJ371" s="734" t="s">
        <v>886</v>
      </c>
      <c r="AK371" s="728" t="s">
        <v>952</v>
      </c>
      <c r="AL371" s="687">
        <v>56</v>
      </c>
      <c r="AM371" s="797">
        <v>46182</v>
      </c>
      <c r="AN371" s="797">
        <v>46183</v>
      </c>
      <c r="AO371" s="797">
        <v>46184</v>
      </c>
      <c r="AP371" s="797"/>
      <c r="AQ371" s="797"/>
      <c r="AR371" s="689"/>
      <c r="AS371" s="676" t="str">
        <f t="shared" si="127"/>
        <v>雙</v>
      </c>
      <c r="AT371" s="676" t="str">
        <f t="shared" si="128"/>
        <v>全</v>
      </c>
      <c r="AU371" s="676" t="str">
        <f t="shared" si="129"/>
        <v>150</v>
      </c>
      <c r="AV371" s="676">
        <f t="shared" si="132"/>
        <v>6.7519872000000003</v>
      </c>
    </row>
    <row r="372" spans="1:48">
      <c r="A372" s="672">
        <f t="shared" si="130"/>
        <v>46185</v>
      </c>
      <c r="B372" s="673" t="s">
        <v>1052</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444</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884</v>
      </c>
      <c r="AI372" s="728" t="s">
        <v>884</v>
      </c>
      <c r="AJ372" s="728" t="s">
        <v>884</v>
      </c>
      <c r="AK372" s="728" t="s">
        <v>1656</v>
      </c>
      <c r="AL372" s="687"/>
      <c r="AM372" s="797"/>
      <c r="AN372" s="797"/>
      <c r="AO372" s="797"/>
      <c r="AP372" s="797"/>
      <c r="AQ372" s="797"/>
      <c r="AR372" s="689"/>
      <c r="AS372" s="676" t="str">
        <f t="shared" si="127"/>
        <v>單</v>
      </c>
      <c r="AT372" s="676" t="str">
        <f t="shared" si="128"/>
        <v>12sec</v>
      </c>
      <c r="AU372" s="676" t="str">
        <f t="shared" si="129"/>
        <v/>
      </c>
      <c r="AV372" s="676" t="str">
        <f t="shared" si="132"/>
        <v/>
      </c>
    </row>
    <row r="373" spans="1:48" ht="17.25" thickBot="1">
      <c r="A373" s="690">
        <f t="shared" si="130"/>
        <v>46185</v>
      </c>
      <c r="B373" s="691" t="s">
        <v>1563</v>
      </c>
      <c r="C373" s="711" t="s">
        <v>1613</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445</v>
      </c>
      <c r="M373" s="699"/>
      <c r="N373" s="698"/>
      <c r="O373" s="696"/>
      <c r="P373" s="697" t="s">
        <v>445</v>
      </c>
      <c r="Q373" s="699"/>
      <c r="R373" s="698"/>
      <c r="S373" s="696"/>
      <c r="T373" s="697" t="s">
        <v>445</v>
      </c>
      <c r="U373" s="699"/>
      <c r="V373" s="698"/>
      <c r="W373" s="696"/>
      <c r="X373" s="697" t="s">
        <v>445</v>
      </c>
      <c r="Y373" s="699"/>
      <c r="Z373" s="888" t="str">
        <f>IFERROR(VLOOKUP(C373, 條件!$A:$L, 3, 0), "")</f>
        <v/>
      </c>
      <c r="AA373" s="888" t="str">
        <f>IF(OR(L373={"改紡","檢修","了機","清車","FINAL","停機","SAMPLE","TEST","絲開發","待料","跳車"}), L373, IFERROR(IF(C373="", "", (SUM(J373, N373, R373, V373)/3 * AG373) * IF(AND(AF373="S", AS373="雙"), 0.5, 1)), ""))</f>
        <v>絲開發</v>
      </c>
      <c r="AB373" s="889" t="str">
        <f t="shared" si="124"/>
        <v/>
      </c>
      <c r="AC373" s="888" t="str">
        <f>IF(OR(L373={"改紡","檢修","了機","清車","FINAL","停機","SAMPLE","TEST"}), "", IFERROR(IF(C373="", "", AVERAGE(L373:M373, P373:Q373, T373:U373, X373:Y373)/100), ""))</f>
        <v/>
      </c>
      <c r="AD373" s="888" t="str">
        <f t="shared" si="125"/>
        <v/>
      </c>
      <c r="AE373" s="888" t="str">
        <f t="shared" si="126"/>
        <v/>
      </c>
      <c r="AF373" s="890" t="str">
        <f t="shared" si="131"/>
        <v>S</v>
      </c>
      <c r="AG373" s="890">
        <v>5</v>
      </c>
      <c r="AH373" s="729" t="s">
        <v>3694</v>
      </c>
      <c r="AI373" s="730" t="s">
        <v>3872</v>
      </c>
      <c r="AJ373" s="730" t="s">
        <v>1067</v>
      </c>
      <c r="AK373" s="730" t="s">
        <v>1656</v>
      </c>
      <c r="AL373" s="705"/>
      <c r="AM373" s="799"/>
      <c r="AN373" s="799"/>
      <c r="AO373" s="799"/>
      <c r="AP373" s="799"/>
      <c r="AQ373" s="799"/>
      <c r="AR373" s="707"/>
      <c r="AS373" s="694" t="str">
        <f t="shared" si="127"/>
        <v>單</v>
      </c>
      <c r="AT373" s="694" t="str">
        <f t="shared" si="128"/>
        <v>5sec</v>
      </c>
      <c r="AU373" s="694" t="str">
        <f t="shared" si="129"/>
        <v/>
      </c>
      <c r="AV373" s="694" t="str">
        <f t="shared" si="132"/>
        <v/>
      </c>
    </row>
    <row r="374" spans="1:48">
      <c r="A374" s="891">
        <v>46186</v>
      </c>
      <c r="B374" s="892" t="s">
        <v>1030</v>
      </c>
      <c r="C374" s="892" t="s">
        <v>114</v>
      </c>
      <c r="D374" s="893"/>
      <c r="E374" s="894" t="str">
        <f>IF(ISNA(VLOOKUP(C374,條件!$A$1:$G$1021,5,0)),"",(VLOOKUP(C374,條件!$A$1:$G$1021,5,0)))</f>
        <v/>
      </c>
      <c r="F374" s="895" t="str">
        <f>IF(ISNA(VLOOKUP(C374,條件!$A$1:$G$1021,6,0)),"",(VLOOKUP(C374,條件!$A$1:$G$1021,6,0)))</f>
        <v/>
      </c>
      <c r="G374" s="895" t="str">
        <f>IF(ISNA(VLOOKUP(C374,條件!$A$1:$G$1021,7,0)),"",(VLOOKUP(C374,條件!$A$1:$G$1021,7,0)))</f>
        <v/>
      </c>
      <c r="H374" s="895" t="str">
        <f>IF(ISNA(VLOOKUP(C374,條件!$A$1:$K$1021,11,0)),"",(VLOOKUP(C374,條件!$A$1:$K$1021,11,0)))</f>
        <v/>
      </c>
      <c r="I374" s="896" t="str">
        <f>IF(ISNA(VLOOKUP(C374,條件!$A$1:$L$1021,12,0)),"",(VLOOKUP(C374,條件!$A$1:$L$1021,12,0)))</f>
        <v/>
      </c>
      <c r="J374" s="897"/>
      <c r="K374" s="898"/>
      <c r="L374" s="899" t="s">
        <v>114</v>
      </c>
      <c r="M374" s="900"/>
      <c r="N374" s="897"/>
      <c r="O374" s="898"/>
      <c r="P374" s="899" t="s">
        <v>3764</v>
      </c>
      <c r="Q374" s="900"/>
      <c r="R374" s="897"/>
      <c r="S374" s="898"/>
      <c r="T374" s="899" t="s">
        <v>114</v>
      </c>
      <c r="U374" s="900"/>
      <c r="V374" s="897"/>
      <c r="W374" s="898"/>
      <c r="X374" s="899" t="s">
        <v>114</v>
      </c>
      <c r="Y374" s="900"/>
      <c r="Z374" s="901" t="str">
        <f>IFERROR(VLOOKUP(C374, 條件!$A:$L, 3, 0), "")</f>
        <v/>
      </c>
      <c r="AA374" s="901" t="str">
        <f>IF(OR(L374={"改紡","檢修","了機","清車","FINAL","停機","SAMPLE","TEST","絲開發","待料","跳車"}), L374, IFERROR(IF(C374="", "", (SUM(J374, N374, R374, V374)/3 * AG374) * IF(AND(AF374="S", AS374="雙"), 0.5, 1)), ""))</f>
        <v>停機</v>
      </c>
      <c r="AB374" s="902" t="str">
        <f t="shared" si="124"/>
        <v/>
      </c>
      <c r="AC374" s="901" t="str">
        <f>IF(OR(L374={"改紡","檢修","了機","清車","FINAL","停機","SAMPLE","TEST"}), "", IFERROR(IF(C374="", "", AVERAGE(L374:M374, P374:Q374, T374:U374, X374:Y374)/100), ""))</f>
        <v/>
      </c>
      <c r="AD374" s="901" t="str">
        <f t="shared" si="125"/>
        <v/>
      </c>
      <c r="AE374" s="901" t="str">
        <f t="shared" si="126"/>
        <v/>
      </c>
      <c r="AF374" s="903" t="str">
        <f t="shared" si="131"/>
        <v>A</v>
      </c>
      <c r="AG374" s="903">
        <v>1</v>
      </c>
      <c r="AH374" s="904" t="s">
        <v>332</v>
      </c>
      <c r="AI374" s="737" t="s">
        <v>1065</v>
      </c>
      <c r="AJ374" s="737" t="s">
        <v>1065</v>
      </c>
      <c r="AK374" s="905" t="s">
        <v>1065</v>
      </c>
      <c r="AL374" s="741"/>
      <c r="AM374" s="798"/>
      <c r="AN374" s="798"/>
      <c r="AO374" s="798"/>
      <c r="AP374" s="798"/>
      <c r="AQ374" s="798"/>
      <c r="AR374" s="906"/>
      <c r="AS374" s="895" t="str">
        <f>IF(TEXT(RIGHT(F374,2),) = "×2","雙","單")</f>
        <v>單</v>
      </c>
      <c r="AT374" s="895" t="str">
        <f>IF(OR(AF374="J", AF374="T", AF374="M"), IF(AG374=1, "全", "半"),
   IF(AF374="A", IF(AG374=0.5, IF(AS374="雙", "全", ""),
                 IF(AG374=1, IF(AS374="雙", "半", "全"),
                    IF(AG374=2, "半", "")
                   )
                ),
   IF(AF374="S", TEXT(AG374 &amp; "sec", "text"), "")
))</f>
        <v>全</v>
      </c>
      <c r="AU374" s="895" t="str">
        <f>IF(MID(E374,3,1)="/",LEFT(E374,2),LEFT(E374,3))</f>
        <v/>
      </c>
      <c r="AV374" s="895" t="str">
        <f t="shared" si="132"/>
        <v/>
      </c>
    </row>
    <row r="375" spans="1:48">
      <c r="A375" s="672">
        <f>A374</f>
        <v>46186</v>
      </c>
      <c r="B375" s="673" t="s">
        <v>1031</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1065</v>
      </c>
      <c r="AI375" s="728" t="s">
        <v>1065</v>
      </c>
      <c r="AJ375" s="728" t="s">
        <v>1065</v>
      </c>
      <c r="AK375" s="740" t="s">
        <v>1065</v>
      </c>
      <c r="AL375" s="736"/>
      <c r="AM375" s="797"/>
      <c r="AN375" s="797"/>
      <c r="AO375" s="797"/>
      <c r="AP375" s="797"/>
      <c r="AQ375" s="797"/>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1026</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1065</v>
      </c>
      <c r="AI376" s="728" t="s">
        <v>1065</v>
      </c>
      <c r="AJ376" s="728" t="s">
        <v>1065</v>
      </c>
      <c r="AK376" s="743" t="s">
        <v>1065</v>
      </c>
      <c r="AL376" s="736"/>
      <c r="AM376" s="797"/>
      <c r="AN376" s="797"/>
      <c r="AO376" s="797"/>
      <c r="AP376" s="797"/>
      <c r="AQ376" s="797"/>
      <c r="AR376" s="689"/>
      <c r="AS376" s="676" t="str">
        <f t="shared" si="136"/>
        <v>單</v>
      </c>
      <c r="AT376" s="676" t="str">
        <f t="shared" si="137"/>
        <v>全</v>
      </c>
      <c r="AU376" s="676" t="str">
        <f t="shared" si="138"/>
        <v/>
      </c>
      <c r="AV376" s="676" t="str">
        <f t="shared" si="132"/>
        <v/>
      </c>
    </row>
    <row r="377" spans="1:48">
      <c r="A377" s="672">
        <f t="shared" si="139"/>
        <v>46186</v>
      </c>
      <c r="B377" s="673" t="s">
        <v>1032</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1656</v>
      </c>
      <c r="AI377" s="734" t="s">
        <v>1065</v>
      </c>
      <c r="AJ377" s="734" t="s">
        <v>1065</v>
      </c>
      <c r="AK377" s="728" t="s">
        <v>1065</v>
      </c>
      <c r="AL377" s="687"/>
      <c r="AM377" s="797"/>
      <c r="AN377" s="797"/>
      <c r="AO377" s="797"/>
      <c r="AP377" s="797"/>
      <c r="AQ377" s="797"/>
      <c r="AR377" s="689"/>
      <c r="AS377" s="676" t="str">
        <f t="shared" si="136"/>
        <v>單</v>
      </c>
      <c r="AT377" s="676" t="str">
        <f t="shared" si="137"/>
        <v>全</v>
      </c>
      <c r="AU377" s="676" t="str">
        <f t="shared" si="138"/>
        <v/>
      </c>
      <c r="AV377" s="676" t="str">
        <f t="shared" si="132"/>
        <v/>
      </c>
    </row>
    <row r="378" spans="1:48">
      <c r="A378" s="672">
        <f t="shared" si="139"/>
        <v>46186</v>
      </c>
      <c r="B378" s="673" t="s">
        <v>1033</v>
      </c>
      <c r="C378" s="673" t="s">
        <v>3545</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3782</v>
      </c>
      <c r="AI378" s="734" t="s">
        <v>3787</v>
      </c>
      <c r="AJ378" s="734" t="s">
        <v>3786</v>
      </c>
      <c r="AK378" s="734" t="s">
        <v>2871</v>
      </c>
      <c r="AL378" s="687">
        <v>54</v>
      </c>
      <c r="AM378" s="797">
        <v>46053</v>
      </c>
      <c r="AN378" s="797">
        <v>46054</v>
      </c>
      <c r="AO378" s="797">
        <v>46055</v>
      </c>
      <c r="AP378" s="797"/>
      <c r="AQ378" s="797"/>
      <c r="AR378" s="689"/>
      <c r="AS378" s="676" t="str">
        <f t="shared" si="136"/>
        <v>單</v>
      </c>
      <c r="AT378" s="676" t="str">
        <f t="shared" si="137"/>
        <v>全</v>
      </c>
      <c r="AU378" s="676" t="str">
        <f t="shared" si="138"/>
        <v>75</v>
      </c>
      <c r="AV378" s="676">
        <f t="shared" si="132"/>
        <v>1.3886639999999999</v>
      </c>
    </row>
    <row r="379" spans="1:48">
      <c r="A379" s="672">
        <f t="shared" si="139"/>
        <v>46186</v>
      </c>
      <c r="B379" s="673" t="s">
        <v>1034</v>
      </c>
      <c r="C379" s="673" t="s">
        <v>2830</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3782</v>
      </c>
      <c r="AI379" s="734" t="s">
        <v>3042</v>
      </c>
      <c r="AJ379" s="734" t="s">
        <v>3786</v>
      </c>
      <c r="AK379" s="734" t="s">
        <v>2871</v>
      </c>
      <c r="AL379" s="687">
        <v>52</v>
      </c>
      <c r="AM379" s="797">
        <v>46121</v>
      </c>
      <c r="AN379" s="797">
        <v>46122</v>
      </c>
      <c r="AO379" s="797"/>
      <c r="AP379" s="797"/>
      <c r="AQ379" s="797"/>
      <c r="AR379" s="689"/>
      <c r="AS379" s="676" t="str">
        <f t="shared" si="136"/>
        <v>雙</v>
      </c>
      <c r="AT379" s="676" t="str">
        <f t="shared" si="137"/>
        <v>全</v>
      </c>
      <c r="AU379" s="676" t="str">
        <f t="shared" si="138"/>
        <v>75</v>
      </c>
      <c r="AV379" s="676">
        <f t="shared" si="132"/>
        <v>1.5142464000000002</v>
      </c>
    </row>
    <row r="380" spans="1:48">
      <c r="A380" s="672">
        <f t="shared" si="139"/>
        <v>46186</v>
      </c>
      <c r="B380" s="673" t="s">
        <v>1035</v>
      </c>
      <c r="C380" s="673" t="s">
        <v>1900</v>
      </c>
      <c r="D380" s="674" t="s">
        <v>571</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3694</v>
      </c>
      <c r="AI380" s="734" t="s">
        <v>17</v>
      </c>
      <c r="AJ380" s="734" t="s">
        <v>896</v>
      </c>
      <c r="AK380" s="734" t="s">
        <v>3837</v>
      </c>
      <c r="AL380" s="687">
        <v>57</v>
      </c>
      <c r="AM380" s="797">
        <v>46095</v>
      </c>
      <c r="AN380" s="797">
        <v>46096</v>
      </c>
      <c r="AO380" s="797"/>
      <c r="AP380" s="797"/>
      <c r="AQ380" s="797"/>
      <c r="AR380" s="689"/>
      <c r="AS380" s="676" t="str">
        <f t="shared" si="136"/>
        <v>單</v>
      </c>
      <c r="AT380" s="676" t="str">
        <f t="shared" si="137"/>
        <v>全</v>
      </c>
      <c r="AU380" s="676" t="str">
        <f t="shared" si="138"/>
        <v>50</v>
      </c>
      <c r="AV380" s="676">
        <f t="shared" si="132"/>
        <v>1.0207270079999999</v>
      </c>
    </row>
    <row r="381" spans="1:48">
      <c r="A381" s="672">
        <f t="shared" si="139"/>
        <v>46186</v>
      </c>
      <c r="B381" s="673" t="s">
        <v>1036</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1656</v>
      </c>
      <c r="AI381" s="728" t="s">
        <v>1656</v>
      </c>
      <c r="AJ381" s="728" t="s">
        <v>884</v>
      </c>
      <c r="AK381" s="728" t="s">
        <v>884</v>
      </c>
      <c r="AL381" s="687"/>
      <c r="AM381" s="797"/>
      <c r="AN381" s="797"/>
      <c r="AO381" s="797"/>
      <c r="AP381" s="797"/>
      <c r="AQ381" s="797"/>
      <c r="AR381" s="689"/>
      <c r="AS381" s="676" t="str">
        <f t="shared" si="136"/>
        <v>單</v>
      </c>
      <c r="AT381" s="676" t="str">
        <f t="shared" si="137"/>
        <v>全</v>
      </c>
      <c r="AU381" s="676" t="str">
        <f t="shared" si="138"/>
        <v/>
      </c>
      <c r="AV381" s="676" t="str">
        <f t="shared" si="132"/>
        <v/>
      </c>
    </row>
    <row r="382" spans="1:48">
      <c r="A382" s="672">
        <f t="shared" si="139"/>
        <v>46186</v>
      </c>
      <c r="B382" s="673" t="s">
        <v>1037</v>
      </c>
      <c r="C382" s="673" t="s">
        <v>1901</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3782</v>
      </c>
      <c r="AI382" s="734" t="s">
        <v>3042</v>
      </c>
      <c r="AJ382" s="734" t="s">
        <v>3786</v>
      </c>
      <c r="AK382" s="734" t="s">
        <v>2871</v>
      </c>
      <c r="AL382" s="687">
        <v>54</v>
      </c>
      <c r="AM382" s="798">
        <v>46144</v>
      </c>
      <c r="AN382" s="797">
        <v>46147</v>
      </c>
      <c r="AO382" s="797"/>
      <c r="AP382" s="797"/>
      <c r="AQ382" s="797"/>
      <c r="AR382" s="689"/>
      <c r="AS382" s="676" t="str">
        <f t="shared" si="136"/>
        <v>單</v>
      </c>
      <c r="AT382" s="676" t="str">
        <f t="shared" si="137"/>
        <v>全</v>
      </c>
      <c r="AU382" s="676" t="str">
        <f t="shared" si="138"/>
        <v>150</v>
      </c>
      <c r="AV382" s="676">
        <f t="shared" si="132"/>
        <v>2.7949535999999999</v>
      </c>
    </row>
    <row r="383" spans="1:48">
      <c r="A383" s="672">
        <f t="shared" si="139"/>
        <v>46186</v>
      </c>
      <c r="B383" s="673" t="s">
        <v>1038</v>
      </c>
      <c r="C383" s="673" t="s">
        <v>2970</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3760</v>
      </c>
      <c r="M383" s="681"/>
      <c r="N383" s="680"/>
      <c r="O383" s="678"/>
      <c r="P383" s="679" t="s">
        <v>3764</v>
      </c>
      <c r="Q383" s="681" t="s">
        <v>3760</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3782</v>
      </c>
      <c r="AI383" s="734" t="s">
        <v>3042</v>
      </c>
      <c r="AJ383" s="734" t="s">
        <v>3786</v>
      </c>
      <c r="AK383" s="734" t="s">
        <v>2871</v>
      </c>
      <c r="AL383" s="687">
        <v>57</v>
      </c>
      <c r="AM383" s="797">
        <v>46173</v>
      </c>
      <c r="AN383" s="797">
        <v>46174</v>
      </c>
      <c r="AO383" s="797">
        <v>46175</v>
      </c>
      <c r="AP383" s="797"/>
      <c r="AQ383" s="797"/>
      <c r="AR383" s="689"/>
      <c r="AS383" s="676" t="str">
        <f t="shared" si="136"/>
        <v>單</v>
      </c>
      <c r="AT383" s="676" t="str">
        <f t="shared" si="137"/>
        <v>全</v>
      </c>
      <c r="AU383" s="676" t="str">
        <f t="shared" si="138"/>
        <v>50</v>
      </c>
      <c r="AV383" s="676" t="str">
        <f t="shared" si="132"/>
        <v/>
      </c>
    </row>
    <row r="384" spans="1:48">
      <c r="A384" s="672">
        <f t="shared" si="139"/>
        <v>46186</v>
      </c>
      <c r="B384" s="673" t="s">
        <v>1039</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1656</v>
      </c>
      <c r="AI384" s="728" t="s">
        <v>1656</v>
      </c>
      <c r="AJ384" s="728" t="s">
        <v>884</v>
      </c>
      <c r="AK384" s="728" t="s">
        <v>1656</v>
      </c>
      <c r="AL384" s="687"/>
      <c r="AM384" s="797"/>
      <c r="AN384" s="797"/>
      <c r="AO384" s="797"/>
      <c r="AP384" s="797"/>
      <c r="AQ384" s="797"/>
      <c r="AR384" s="689"/>
      <c r="AS384" s="676" t="str">
        <f t="shared" si="136"/>
        <v>單</v>
      </c>
      <c r="AT384" s="676" t="str">
        <f t="shared" si="137"/>
        <v>全</v>
      </c>
      <c r="AU384" s="676" t="str">
        <f t="shared" si="138"/>
        <v/>
      </c>
      <c r="AV384" s="676" t="str">
        <f t="shared" si="132"/>
        <v/>
      </c>
    </row>
    <row r="385" spans="1:48">
      <c r="A385" s="672">
        <f t="shared" si="139"/>
        <v>46186</v>
      </c>
      <c r="B385" s="673" t="s">
        <v>1040</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3764</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1656</v>
      </c>
      <c r="AI385" s="728" t="s">
        <v>1656</v>
      </c>
      <c r="AJ385" s="728" t="s">
        <v>884</v>
      </c>
      <c r="AK385" s="728" t="s">
        <v>1656</v>
      </c>
      <c r="AL385" s="687"/>
      <c r="AM385" s="797"/>
      <c r="AN385" s="797"/>
      <c r="AO385" s="797"/>
      <c r="AP385" s="797"/>
      <c r="AQ385" s="797"/>
      <c r="AR385" s="689"/>
      <c r="AS385" s="676" t="str">
        <f t="shared" si="136"/>
        <v>單</v>
      </c>
      <c r="AT385" s="676" t="str">
        <f t="shared" si="137"/>
        <v>全</v>
      </c>
      <c r="AU385" s="676" t="str">
        <f t="shared" si="138"/>
        <v/>
      </c>
      <c r="AV385" s="676" t="str">
        <f t="shared" si="132"/>
        <v/>
      </c>
    </row>
    <row r="386" spans="1:48">
      <c r="A386" s="672">
        <f t="shared" si="139"/>
        <v>46186</v>
      </c>
      <c r="B386" s="673" t="s">
        <v>1041</v>
      </c>
      <c r="C386" s="673" t="s">
        <v>2968</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3.0638297872340425</v>
      </c>
      <c r="AA386" s="682">
        <f>IF(OR(L386={"改紡","檢修","了機","清車","FINAL","停機","SAMPLE","TEST","絲開發","待料","跳車"}), L386, IFERROR(IF(C386="", "", (SUM(J386, N386, R386, V386)/3 * AG386) * IF(AND(AF386="S", AS386="雙"), 0.5, 1)), ""))</f>
        <v>21.666666666666668</v>
      </c>
      <c r="AB386" s="716">
        <f t="shared" si="133"/>
        <v>0.97960069444444442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3694</v>
      </c>
      <c r="AI386" s="734" t="s">
        <v>17</v>
      </c>
      <c r="AJ386" s="728" t="s">
        <v>896</v>
      </c>
      <c r="AK386" s="728" t="s">
        <v>3837</v>
      </c>
      <c r="AL386" s="687">
        <v>48</v>
      </c>
      <c r="AM386" s="798">
        <v>46173</v>
      </c>
      <c r="AN386" s="797">
        <v>46174</v>
      </c>
      <c r="AO386" s="797">
        <v>46175</v>
      </c>
      <c r="AP386" s="797"/>
      <c r="AQ386" s="797"/>
      <c r="AR386" s="689"/>
      <c r="AS386" s="676" t="str">
        <f t="shared" si="136"/>
        <v>單</v>
      </c>
      <c r="AT386" s="676" t="str">
        <f t="shared" si="137"/>
        <v>全</v>
      </c>
      <c r="AU386" s="676" t="str">
        <f t="shared" si="138"/>
        <v>150</v>
      </c>
      <c r="AV386" s="676">
        <f t="shared" si="132"/>
        <v>3.1406918400000001</v>
      </c>
    </row>
    <row r="387" spans="1:48">
      <c r="A387" s="672">
        <f t="shared" si="139"/>
        <v>46186</v>
      </c>
      <c r="B387" s="673" t="s">
        <v>1042</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884</v>
      </c>
      <c r="AI387" s="728" t="s">
        <v>1656</v>
      </c>
      <c r="AJ387" s="728" t="s">
        <v>884</v>
      </c>
      <c r="AK387" s="728" t="s">
        <v>1656</v>
      </c>
      <c r="AL387" s="687"/>
      <c r="AM387" s="797"/>
      <c r="AN387" s="797"/>
      <c r="AO387" s="797"/>
      <c r="AP387" s="797"/>
      <c r="AQ387" s="797"/>
      <c r="AR387" s="689"/>
      <c r="AS387" s="676" t="str">
        <f t="shared" si="136"/>
        <v>單</v>
      </c>
      <c r="AT387" s="676" t="str">
        <f t="shared" si="137"/>
        <v>全</v>
      </c>
      <c r="AU387" s="676" t="str">
        <f t="shared" si="138"/>
        <v/>
      </c>
      <c r="AV387" s="676" t="str">
        <f t="shared" si="132"/>
        <v/>
      </c>
    </row>
    <row r="388" spans="1:48">
      <c r="A388" s="672">
        <f t="shared" si="139"/>
        <v>46186</v>
      </c>
      <c r="B388" s="673" t="s">
        <v>1043</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884</v>
      </c>
      <c r="AI388" s="728" t="s">
        <v>1656</v>
      </c>
      <c r="AJ388" s="728" t="s">
        <v>884</v>
      </c>
      <c r="AK388" s="728" t="s">
        <v>1656</v>
      </c>
      <c r="AL388" s="687"/>
      <c r="AM388" s="797"/>
      <c r="AN388" s="797"/>
      <c r="AO388" s="797"/>
      <c r="AP388" s="797"/>
      <c r="AQ388" s="797"/>
      <c r="AR388" s="689"/>
      <c r="AS388" s="676" t="str">
        <f t="shared" si="136"/>
        <v>單</v>
      </c>
      <c r="AT388" s="676" t="str">
        <f t="shared" si="137"/>
        <v>全</v>
      </c>
      <c r="AU388" s="676" t="str">
        <f t="shared" si="138"/>
        <v/>
      </c>
      <c r="AV388" s="676" t="str">
        <f t="shared" si="132"/>
        <v/>
      </c>
    </row>
    <row r="389" spans="1:48">
      <c r="A389" s="672">
        <f t="shared" si="139"/>
        <v>46186</v>
      </c>
      <c r="B389" s="673" t="s">
        <v>1044</v>
      </c>
      <c r="C389" s="673" t="s">
        <v>3543</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3331</v>
      </c>
      <c r="AI389" s="734" t="s">
        <v>3042</v>
      </c>
      <c r="AJ389" s="728" t="s">
        <v>3786</v>
      </c>
      <c r="AK389" s="728" t="s">
        <v>2871</v>
      </c>
      <c r="AL389" s="687">
        <v>52</v>
      </c>
      <c r="AM389" s="797">
        <v>46160</v>
      </c>
      <c r="AN389" s="797">
        <v>46163</v>
      </c>
      <c r="AO389" s="797"/>
      <c r="AP389" s="797"/>
      <c r="AQ389" s="797"/>
      <c r="AR389" s="689"/>
      <c r="AS389" s="676" t="str">
        <f t="shared" si="136"/>
        <v>雙</v>
      </c>
      <c r="AT389" s="676" t="str">
        <f t="shared" si="137"/>
        <v>全</v>
      </c>
      <c r="AU389" s="676" t="str">
        <f t="shared" si="138"/>
        <v>150</v>
      </c>
      <c r="AV389" s="676">
        <f t="shared" si="132"/>
        <v>2.5657948799999999</v>
      </c>
    </row>
    <row r="390" spans="1:48">
      <c r="A390" s="672">
        <f t="shared" si="139"/>
        <v>46186</v>
      </c>
      <c r="B390" s="673" t="s">
        <v>1045</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884</v>
      </c>
      <c r="AI390" s="728" t="s">
        <v>1656</v>
      </c>
      <c r="AJ390" s="728" t="s">
        <v>884</v>
      </c>
      <c r="AK390" s="728" t="s">
        <v>1656</v>
      </c>
      <c r="AL390" s="687"/>
      <c r="AM390" s="797"/>
      <c r="AN390" s="797"/>
      <c r="AO390" s="797"/>
      <c r="AP390" s="797"/>
      <c r="AQ390" s="797"/>
      <c r="AR390" s="689"/>
      <c r="AS390" s="676" t="str">
        <f t="shared" si="136"/>
        <v>單</v>
      </c>
      <c r="AT390" s="676" t="str">
        <f t="shared" si="137"/>
        <v>全</v>
      </c>
      <c r="AU390" s="676" t="str">
        <f t="shared" si="138"/>
        <v/>
      </c>
      <c r="AV390" s="676" t="str">
        <f t="shared" si="132"/>
        <v/>
      </c>
    </row>
    <row r="391" spans="1:48">
      <c r="A391" s="672">
        <f t="shared" si="139"/>
        <v>46186</v>
      </c>
      <c r="B391" s="673" t="s">
        <v>1027</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884</v>
      </c>
      <c r="AI391" s="728" t="s">
        <v>1656</v>
      </c>
      <c r="AJ391" s="728" t="s">
        <v>884</v>
      </c>
      <c r="AK391" s="728" t="s">
        <v>1656</v>
      </c>
      <c r="AL391" s="742"/>
      <c r="AM391" s="797"/>
      <c r="AN391" s="797"/>
      <c r="AO391" s="797"/>
      <c r="AP391" s="797"/>
      <c r="AQ391" s="797"/>
      <c r="AR391" s="689"/>
      <c r="AS391" s="676" t="str">
        <f t="shared" si="136"/>
        <v>單</v>
      </c>
      <c r="AT391" s="676" t="str">
        <f t="shared" si="137"/>
        <v>全</v>
      </c>
      <c r="AU391" s="676" t="str">
        <f t="shared" si="138"/>
        <v/>
      </c>
      <c r="AV391" s="676" t="str">
        <f t="shared" si="132"/>
        <v/>
      </c>
    </row>
    <row r="392" spans="1:48">
      <c r="A392" s="672">
        <f t="shared" si="139"/>
        <v>46186</v>
      </c>
      <c r="B392" s="673" t="s">
        <v>1046</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884</v>
      </c>
      <c r="AI392" s="728" t="s">
        <v>1656</v>
      </c>
      <c r="AJ392" s="728" t="s">
        <v>884</v>
      </c>
      <c r="AK392" s="728" t="s">
        <v>1656</v>
      </c>
      <c r="AL392" s="741"/>
      <c r="AM392" s="797"/>
      <c r="AN392" s="797"/>
      <c r="AO392" s="797"/>
      <c r="AP392" s="797"/>
      <c r="AQ392" s="797"/>
      <c r="AR392" s="689"/>
      <c r="AS392" s="676" t="str">
        <f t="shared" si="136"/>
        <v>單</v>
      </c>
      <c r="AT392" s="676" t="str">
        <f t="shared" si="137"/>
        <v>全</v>
      </c>
      <c r="AU392" s="676" t="str">
        <f t="shared" si="138"/>
        <v/>
      </c>
      <c r="AV392" s="676" t="str">
        <f t="shared" si="132"/>
        <v/>
      </c>
    </row>
    <row r="393" spans="1:48">
      <c r="A393" s="672">
        <f t="shared" si="139"/>
        <v>46186</v>
      </c>
      <c r="B393" s="673" t="s">
        <v>1028</v>
      </c>
      <c r="C393" s="673" t="s">
        <v>3117</v>
      </c>
      <c r="D393" s="674" t="s">
        <v>578</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3963</v>
      </c>
      <c r="AI393" s="728" t="s">
        <v>17</v>
      </c>
      <c r="AJ393" s="728" t="s">
        <v>896</v>
      </c>
      <c r="AK393" s="728" t="s">
        <v>3837</v>
      </c>
      <c r="AL393" s="687">
        <v>55</v>
      </c>
      <c r="AM393" s="797">
        <v>46184</v>
      </c>
      <c r="AN393" s="797">
        <v>46185</v>
      </c>
      <c r="AO393" s="797"/>
      <c r="AP393" s="797"/>
      <c r="AQ393" s="797"/>
      <c r="AR393" s="689"/>
      <c r="AS393" s="676" t="str">
        <f t="shared" si="136"/>
        <v>雙</v>
      </c>
      <c r="AT393" s="676" t="str">
        <f t="shared" si="137"/>
        <v>全</v>
      </c>
      <c r="AU393" s="676" t="str">
        <f t="shared" si="138"/>
        <v>150</v>
      </c>
      <c r="AV393" s="676">
        <f t="shared" si="132"/>
        <v>4.1803775999999999</v>
      </c>
    </row>
    <row r="394" spans="1:48">
      <c r="A394" s="672">
        <f t="shared" si="139"/>
        <v>46186</v>
      </c>
      <c r="B394" s="673" t="s">
        <v>1047</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884</v>
      </c>
      <c r="AI394" s="728" t="s">
        <v>1656</v>
      </c>
      <c r="AJ394" s="728" t="s">
        <v>884</v>
      </c>
      <c r="AK394" s="728" t="s">
        <v>1656</v>
      </c>
      <c r="AL394" s="687"/>
      <c r="AM394" s="797"/>
      <c r="AN394" s="797"/>
      <c r="AO394" s="797"/>
      <c r="AP394" s="797"/>
      <c r="AQ394" s="797"/>
      <c r="AR394" s="689"/>
      <c r="AS394" s="676" t="str">
        <f t="shared" si="136"/>
        <v>單</v>
      </c>
      <c r="AT394" s="676" t="str">
        <f t="shared" si="137"/>
        <v>全</v>
      </c>
      <c r="AU394" s="676" t="str">
        <f t="shared" si="138"/>
        <v/>
      </c>
      <c r="AV394" s="676" t="str">
        <f t="shared" si="132"/>
        <v/>
      </c>
    </row>
    <row r="395" spans="1:48">
      <c r="A395" s="672">
        <f t="shared" si="139"/>
        <v>46186</v>
      </c>
      <c r="B395" s="673" t="s">
        <v>1048</v>
      </c>
      <c r="C395" s="673" t="s">
        <v>2971</v>
      </c>
      <c r="D395" s="674" t="s">
        <v>1914</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2782</v>
      </c>
      <c r="AI395" s="734" t="s">
        <v>3789</v>
      </c>
      <c r="AJ395" s="734" t="s">
        <v>2812</v>
      </c>
      <c r="AK395" s="734" t="s">
        <v>3838</v>
      </c>
      <c r="AL395" s="687">
        <v>56</v>
      </c>
      <c r="AM395" s="797">
        <v>46182</v>
      </c>
      <c r="AN395" s="797">
        <v>46184</v>
      </c>
      <c r="AO395" s="797"/>
      <c r="AP395" s="797"/>
      <c r="AQ395" s="797"/>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1049</v>
      </c>
      <c r="C396" s="673" t="s">
        <v>2973</v>
      </c>
      <c r="D396" s="674" t="s">
        <v>1914</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2939</v>
      </c>
      <c r="AI396" s="734" t="s">
        <v>3871</v>
      </c>
      <c r="AJ396" s="734" t="s">
        <v>886</v>
      </c>
      <c r="AK396" s="728" t="s">
        <v>2874</v>
      </c>
      <c r="AL396" s="687">
        <v>55</v>
      </c>
      <c r="AM396" s="797">
        <v>46181</v>
      </c>
      <c r="AN396" s="797">
        <v>46182</v>
      </c>
      <c r="AO396" s="797">
        <v>46183</v>
      </c>
      <c r="AP396" s="797">
        <v>46184</v>
      </c>
      <c r="AQ396" s="797">
        <v>46185</v>
      </c>
      <c r="AR396" s="689"/>
      <c r="AS396" s="676" t="str">
        <f t="shared" si="136"/>
        <v>雙</v>
      </c>
      <c r="AT396" s="676" t="str">
        <f t="shared" si="137"/>
        <v>全</v>
      </c>
      <c r="AU396" s="676" t="str">
        <f t="shared" si="138"/>
        <v>150</v>
      </c>
      <c r="AV396" s="676">
        <f t="shared" si="141"/>
        <v>6.5016000000000016</v>
      </c>
    </row>
    <row r="397" spans="1:48">
      <c r="A397" s="672">
        <f t="shared" si="139"/>
        <v>46186</v>
      </c>
      <c r="B397" s="673" t="s">
        <v>1050</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2782</v>
      </c>
      <c r="AI397" s="734" t="s">
        <v>3789</v>
      </c>
      <c r="AJ397" s="734" t="s">
        <v>2812</v>
      </c>
      <c r="AK397" s="734" t="s">
        <v>884</v>
      </c>
      <c r="AL397" s="687"/>
      <c r="AM397" s="797"/>
      <c r="AN397" s="797"/>
      <c r="AO397" s="797"/>
      <c r="AP397" s="797"/>
      <c r="AQ397" s="797"/>
      <c r="AR397" s="689"/>
      <c r="AS397" s="676" t="str">
        <f t="shared" si="136"/>
        <v>單</v>
      </c>
      <c r="AT397" s="676" t="str">
        <f t="shared" si="137"/>
        <v>半</v>
      </c>
      <c r="AU397" s="676" t="str">
        <f t="shared" si="138"/>
        <v/>
      </c>
      <c r="AV397" s="676" t="str">
        <f t="shared" si="141"/>
        <v/>
      </c>
    </row>
    <row r="398" spans="1:48">
      <c r="A398" s="672">
        <f t="shared" si="139"/>
        <v>46186</v>
      </c>
      <c r="B398" s="673" t="s">
        <v>1051</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2939</v>
      </c>
      <c r="AI398" s="734" t="s">
        <v>3871</v>
      </c>
      <c r="AJ398" s="734" t="s">
        <v>886</v>
      </c>
      <c r="AK398" s="728" t="s">
        <v>2874</v>
      </c>
      <c r="AL398" s="687"/>
      <c r="AM398" s="797"/>
      <c r="AN398" s="797"/>
      <c r="AO398" s="797"/>
      <c r="AP398" s="797"/>
      <c r="AQ398" s="797"/>
      <c r="AR398" s="689" t="s">
        <v>3488</v>
      </c>
      <c r="AS398" s="676" t="str">
        <f t="shared" si="136"/>
        <v>單</v>
      </c>
      <c r="AT398" s="676" t="str">
        <f t="shared" si="137"/>
        <v>半</v>
      </c>
      <c r="AU398" s="676" t="str">
        <f t="shared" si="138"/>
        <v/>
      </c>
      <c r="AV398" s="676" t="str">
        <f t="shared" si="141"/>
        <v/>
      </c>
    </row>
    <row r="399" spans="1:48">
      <c r="A399" s="672">
        <f t="shared" si="139"/>
        <v>46186</v>
      </c>
      <c r="B399" s="673" t="s">
        <v>1051</v>
      </c>
      <c r="C399" s="673" t="s">
        <v>3530</v>
      </c>
      <c r="D399" s="674" t="s">
        <v>1914</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2939</v>
      </c>
      <c r="AI399" s="734" t="s">
        <v>3871</v>
      </c>
      <c r="AJ399" s="734" t="s">
        <v>886</v>
      </c>
      <c r="AK399" s="728" t="s">
        <v>2874</v>
      </c>
      <c r="AL399" s="687">
        <v>53</v>
      </c>
      <c r="AM399" s="797">
        <v>46158</v>
      </c>
      <c r="AN399" s="797">
        <v>46159</v>
      </c>
      <c r="AO399" s="797">
        <v>46160</v>
      </c>
      <c r="AP399" s="797">
        <v>46163</v>
      </c>
      <c r="AQ399" s="797"/>
      <c r="AR399" s="689"/>
      <c r="AS399" s="676" t="str">
        <f t="shared" si="136"/>
        <v>雙</v>
      </c>
      <c r="AT399" s="676" t="str">
        <f t="shared" si="137"/>
        <v>半</v>
      </c>
      <c r="AU399" s="676" t="str">
        <f t="shared" si="138"/>
        <v>225</v>
      </c>
      <c r="AV399" s="676">
        <f t="shared" si="141"/>
        <v>3.8561054400000008</v>
      </c>
    </row>
    <row r="400" spans="1:48">
      <c r="A400" s="672">
        <f t="shared" si="139"/>
        <v>46186</v>
      </c>
      <c r="B400" s="673" t="s">
        <v>1547</v>
      </c>
      <c r="C400" s="673" t="s">
        <v>3300</v>
      </c>
      <c r="D400" s="674" t="s">
        <v>578</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2782</v>
      </c>
      <c r="AI400" s="734" t="s">
        <v>3789</v>
      </c>
      <c r="AJ400" s="734" t="s">
        <v>2812</v>
      </c>
      <c r="AK400" s="734" t="s">
        <v>3838</v>
      </c>
      <c r="AL400" s="687">
        <v>56</v>
      </c>
      <c r="AM400" s="797">
        <v>46183</v>
      </c>
      <c r="AN400" s="797">
        <v>46184</v>
      </c>
      <c r="AO400" s="797">
        <v>46185</v>
      </c>
      <c r="AP400" s="797"/>
      <c r="AQ400" s="797"/>
      <c r="AR400" s="689"/>
      <c r="AS400" s="676" t="str">
        <f t="shared" si="136"/>
        <v>雙</v>
      </c>
      <c r="AT400" s="676" t="str">
        <f t="shared" si="137"/>
        <v>全</v>
      </c>
      <c r="AU400" s="676" t="str">
        <f t="shared" si="138"/>
        <v>150</v>
      </c>
      <c r="AV400" s="676">
        <f t="shared" si="141"/>
        <v>6.5753856000000006</v>
      </c>
    </row>
    <row r="401" spans="1:48">
      <c r="A401" s="672">
        <f t="shared" si="139"/>
        <v>46186</v>
      </c>
      <c r="B401" s="673" t="s">
        <v>1548</v>
      </c>
      <c r="C401" s="673" t="s">
        <v>2943</v>
      </c>
      <c r="D401" s="674" t="s">
        <v>578</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2939</v>
      </c>
      <c r="AI401" s="734" t="s">
        <v>3871</v>
      </c>
      <c r="AJ401" s="734" t="s">
        <v>886</v>
      </c>
      <c r="AK401" s="728" t="s">
        <v>2874</v>
      </c>
      <c r="AL401" s="687">
        <v>56</v>
      </c>
      <c r="AM401" s="797">
        <v>46182</v>
      </c>
      <c r="AN401" s="797">
        <v>46183</v>
      </c>
      <c r="AO401" s="797">
        <v>46184</v>
      </c>
      <c r="AP401" s="797"/>
      <c r="AQ401" s="797"/>
      <c r="AR401" s="689"/>
      <c r="AS401" s="676" t="str">
        <f t="shared" si="136"/>
        <v>雙</v>
      </c>
      <c r="AT401" s="676" t="str">
        <f t="shared" si="137"/>
        <v>全</v>
      </c>
      <c r="AU401" s="676" t="str">
        <f t="shared" si="138"/>
        <v>150</v>
      </c>
      <c r="AV401" s="676">
        <f t="shared" si="141"/>
        <v>6.7531968000000004</v>
      </c>
    </row>
    <row r="402" spans="1:48">
      <c r="A402" s="672">
        <f t="shared" si="139"/>
        <v>46186</v>
      </c>
      <c r="B402" s="673" t="s">
        <v>1052</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444</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884</v>
      </c>
      <c r="AI402" s="728" t="s">
        <v>884</v>
      </c>
      <c r="AJ402" s="728" t="s">
        <v>884</v>
      </c>
      <c r="AK402" s="728" t="s">
        <v>1656</v>
      </c>
      <c r="AL402" s="687"/>
      <c r="AM402" s="797"/>
      <c r="AN402" s="797"/>
      <c r="AO402" s="797"/>
      <c r="AP402" s="797"/>
      <c r="AQ402" s="797"/>
      <c r="AR402" s="689"/>
      <c r="AS402" s="676" t="str">
        <f t="shared" si="136"/>
        <v>單</v>
      </c>
      <c r="AT402" s="676" t="str">
        <f t="shared" si="137"/>
        <v>12sec</v>
      </c>
      <c r="AU402" s="676" t="str">
        <f t="shared" si="138"/>
        <v/>
      </c>
      <c r="AV402" s="676" t="str">
        <f t="shared" si="141"/>
        <v/>
      </c>
    </row>
    <row r="403" spans="1:48" ht="17.25" thickBot="1">
      <c r="A403" s="690">
        <f t="shared" si="139"/>
        <v>46186</v>
      </c>
      <c r="B403" s="691" t="s">
        <v>1563</v>
      </c>
      <c r="C403" s="711" t="s">
        <v>1613</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445</v>
      </c>
      <c r="M403" s="699"/>
      <c r="N403" s="698"/>
      <c r="O403" s="696"/>
      <c r="P403" s="697" t="s">
        <v>445</v>
      </c>
      <c r="Q403" s="699"/>
      <c r="R403" s="698"/>
      <c r="S403" s="696"/>
      <c r="T403" s="697" t="s">
        <v>445</v>
      </c>
      <c r="U403" s="699"/>
      <c r="V403" s="698"/>
      <c r="W403" s="696"/>
      <c r="X403" s="697" t="s">
        <v>445</v>
      </c>
      <c r="Y403" s="699"/>
      <c r="Z403" s="888" t="str">
        <f>IFERROR(VLOOKUP(C403, 條件!$A:$L, 3, 0), "")</f>
        <v/>
      </c>
      <c r="AA403" s="888" t="str">
        <f>IF(OR(L403={"改紡","檢修","了機","清車","FINAL","停機","SAMPLE","TEST","絲開發","待料","跳車"}), L403, IFERROR(IF(C403="", "", (SUM(J403, N403, R403, V403)/3 * AG403) * IF(AND(AF403="S", AS403="雙"), 0.5, 1)), ""))</f>
        <v>絲開發</v>
      </c>
      <c r="AB403" s="889" t="str">
        <f t="shared" si="133"/>
        <v/>
      </c>
      <c r="AC403" s="888" t="str">
        <f>IF(OR(L403={"改紡","檢修","了機","清車","FINAL","停機","SAMPLE","TEST"}), "", IFERROR(IF(C403="", "", AVERAGE(L403:M403, P403:Q403, T403:U403, X403:Y403)/100), ""))</f>
        <v/>
      </c>
      <c r="AD403" s="888" t="str">
        <f t="shared" si="134"/>
        <v/>
      </c>
      <c r="AE403" s="888" t="str">
        <f t="shared" si="135"/>
        <v/>
      </c>
      <c r="AF403" s="890" t="str">
        <f t="shared" si="140"/>
        <v>S</v>
      </c>
      <c r="AG403" s="890">
        <v>5</v>
      </c>
      <c r="AH403" s="729" t="s">
        <v>3694</v>
      </c>
      <c r="AI403" s="730" t="s">
        <v>3872</v>
      </c>
      <c r="AJ403" s="730" t="s">
        <v>1067</v>
      </c>
      <c r="AK403" s="730" t="s">
        <v>1656</v>
      </c>
      <c r="AL403" s="705"/>
      <c r="AM403" s="799"/>
      <c r="AN403" s="799"/>
      <c r="AO403" s="799"/>
      <c r="AP403" s="799"/>
      <c r="AQ403" s="799"/>
      <c r="AR403" s="707"/>
      <c r="AS403" s="694" t="str">
        <f t="shared" si="136"/>
        <v>單</v>
      </c>
      <c r="AT403" s="694" t="str">
        <f t="shared" si="137"/>
        <v>5sec</v>
      </c>
      <c r="AU403" s="694" t="str">
        <f t="shared" si="138"/>
        <v/>
      </c>
      <c r="AV403" s="694" t="str">
        <f t="shared" si="141"/>
        <v/>
      </c>
    </row>
    <row r="404" spans="1:48">
      <c r="A404" s="891">
        <v>46187</v>
      </c>
      <c r="B404" s="892" t="s">
        <v>1030</v>
      </c>
      <c r="C404" s="892" t="s">
        <v>114</v>
      </c>
      <c r="D404" s="893"/>
      <c r="E404" s="894" t="str">
        <f>IF(ISNA(VLOOKUP(C404,條件!$A$1:$G$1021,5,0)),"",(VLOOKUP(C404,條件!$A$1:$G$1021,5,0)))</f>
        <v/>
      </c>
      <c r="F404" s="895" t="str">
        <f>IF(ISNA(VLOOKUP(C404,條件!$A$1:$G$1021,6,0)),"",(VLOOKUP(C404,條件!$A$1:$G$1021,6,0)))</f>
        <v/>
      </c>
      <c r="G404" s="895" t="str">
        <f>IF(ISNA(VLOOKUP(C404,條件!$A$1:$G$1021,7,0)),"",(VLOOKUP(C404,條件!$A$1:$G$1021,7,0)))</f>
        <v/>
      </c>
      <c r="H404" s="895" t="str">
        <f>IF(ISNA(VLOOKUP(C404,條件!$A$1:$K$1021,11,0)),"",(VLOOKUP(C404,條件!$A$1:$K$1021,11,0)))</f>
        <v/>
      </c>
      <c r="I404" s="896" t="str">
        <f>IF(ISNA(VLOOKUP(C404,條件!$A$1:$L$1021,12,0)),"",(VLOOKUP(C404,條件!$A$1:$L$1021,12,0)))</f>
        <v/>
      </c>
      <c r="J404" s="897"/>
      <c r="K404" s="898"/>
      <c r="L404" s="899" t="s">
        <v>114</v>
      </c>
      <c r="M404" s="900"/>
      <c r="N404" s="897"/>
      <c r="O404" s="898"/>
      <c r="P404" s="899" t="s">
        <v>3764</v>
      </c>
      <c r="Q404" s="900"/>
      <c r="R404" s="897"/>
      <c r="S404" s="898"/>
      <c r="T404" s="899" t="s">
        <v>114</v>
      </c>
      <c r="U404" s="900"/>
      <c r="V404" s="897"/>
      <c r="W404" s="898"/>
      <c r="X404" s="899" t="s">
        <v>114</v>
      </c>
      <c r="Y404" s="900"/>
      <c r="Z404" s="901" t="str">
        <f>IFERROR(VLOOKUP(C404, 條件!$A:$L, 3, 0), "")</f>
        <v/>
      </c>
      <c r="AA404" s="901" t="str">
        <f>IF(OR(L404={"改紡","檢修","了機","清車","FINAL","停機","SAMPLE","TEST","絲開發","待料","跳車"}), L404, IFERROR(IF(C404="", "", (SUM(J404, N404, R404, V404)/3 * AG404) * IF(AND(AF404="S", AS404="雙"), 0.5, 1)), ""))</f>
        <v>停機</v>
      </c>
      <c r="AB404" s="902" t="str">
        <f t="shared" si="133"/>
        <v/>
      </c>
      <c r="AC404" s="901" t="str">
        <f>IF(OR(L404={"改紡","檢修","了機","清車","FINAL","停機","SAMPLE","TEST"}), "", IFERROR(IF(C404="", "", AVERAGE(L404:M404, P404:Q404, T404:U404, X404:Y404)/100), ""))</f>
        <v/>
      </c>
      <c r="AD404" s="901" t="str">
        <f t="shared" si="134"/>
        <v/>
      </c>
      <c r="AE404" s="901" t="str">
        <f t="shared" si="135"/>
        <v/>
      </c>
      <c r="AF404" s="903" t="str">
        <f t="shared" si="140"/>
        <v>A</v>
      </c>
      <c r="AG404" s="903">
        <v>1</v>
      </c>
      <c r="AH404" s="904" t="s">
        <v>332</v>
      </c>
      <c r="AI404" s="737" t="s">
        <v>1065</v>
      </c>
      <c r="AJ404" s="737" t="s">
        <v>1065</v>
      </c>
      <c r="AK404" s="905" t="s">
        <v>1065</v>
      </c>
      <c r="AL404" s="741"/>
      <c r="AM404" s="798"/>
      <c r="AN404" s="798"/>
      <c r="AO404" s="798"/>
      <c r="AP404" s="798"/>
      <c r="AQ404" s="798"/>
      <c r="AR404" s="906"/>
      <c r="AS404" s="895" t="str">
        <f>IF(TEXT(RIGHT(F404,2),) = "×2","雙","單")</f>
        <v>單</v>
      </c>
      <c r="AT404" s="895" t="str">
        <f>IF(OR(AF404="J", AF404="T", AF404="M"), IF(AG404=1, "全", "半"),
   IF(AF404="A", IF(AG404=0.5, IF(AS404="雙", "全", ""),
                 IF(AG404=1, IF(AS404="雙", "半", "全"),
                    IF(AG404=2, "半", "")
                   )
                ),
   IF(AF404="S", TEXT(AG404 &amp; "sec", "text"), "")
))</f>
        <v>全</v>
      </c>
      <c r="AU404" s="895" t="str">
        <f>IF(MID(E404,3,1)="/",LEFT(E404,2),LEFT(E404,3))</f>
        <v/>
      </c>
      <c r="AV404" s="895" t="str">
        <f t="shared" si="141"/>
        <v/>
      </c>
    </row>
    <row r="405" spans="1:48">
      <c r="A405" s="672">
        <f>A404</f>
        <v>46187</v>
      </c>
      <c r="B405" s="673" t="s">
        <v>1031</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1065</v>
      </c>
      <c r="AI405" s="728" t="s">
        <v>1065</v>
      </c>
      <c r="AJ405" s="728" t="s">
        <v>1065</v>
      </c>
      <c r="AK405" s="740" t="s">
        <v>1065</v>
      </c>
      <c r="AL405" s="736"/>
      <c r="AM405" s="797"/>
      <c r="AN405" s="797"/>
      <c r="AO405" s="797"/>
      <c r="AP405" s="797"/>
      <c r="AQ405" s="797"/>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1026</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1065</v>
      </c>
      <c r="AI406" s="728" t="s">
        <v>1065</v>
      </c>
      <c r="AJ406" s="728" t="s">
        <v>1065</v>
      </c>
      <c r="AK406" s="743" t="s">
        <v>1065</v>
      </c>
      <c r="AL406" s="736"/>
      <c r="AM406" s="797"/>
      <c r="AN406" s="797"/>
      <c r="AO406" s="797"/>
      <c r="AP406" s="797"/>
      <c r="AQ406" s="797"/>
      <c r="AR406" s="689"/>
      <c r="AS406" s="676" t="str">
        <f t="shared" si="145"/>
        <v>單</v>
      </c>
      <c r="AT406" s="676" t="str">
        <f t="shared" si="146"/>
        <v>全</v>
      </c>
      <c r="AU406" s="676" t="str">
        <f t="shared" si="147"/>
        <v/>
      </c>
      <c r="AV406" s="676" t="str">
        <f t="shared" si="141"/>
        <v/>
      </c>
    </row>
    <row r="407" spans="1:48">
      <c r="A407" s="672">
        <f t="shared" si="148"/>
        <v>46187</v>
      </c>
      <c r="B407" s="673" t="s">
        <v>1032</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1656</v>
      </c>
      <c r="AI407" s="734" t="s">
        <v>1065</v>
      </c>
      <c r="AJ407" s="734" t="s">
        <v>1065</v>
      </c>
      <c r="AK407" s="728" t="s">
        <v>1065</v>
      </c>
      <c r="AL407" s="687"/>
      <c r="AM407" s="797"/>
      <c r="AN407" s="797"/>
      <c r="AO407" s="797"/>
      <c r="AP407" s="797"/>
      <c r="AQ407" s="797"/>
      <c r="AR407" s="689"/>
      <c r="AS407" s="676" t="str">
        <f t="shared" si="145"/>
        <v>單</v>
      </c>
      <c r="AT407" s="676" t="str">
        <f t="shared" si="146"/>
        <v>全</v>
      </c>
      <c r="AU407" s="676" t="str">
        <f t="shared" si="147"/>
        <v/>
      </c>
      <c r="AV407" s="676" t="str">
        <f t="shared" si="141"/>
        <v/>
      </c>
    </row>
    <row r="408" spans="1:48">
      <c r="A408" s="672">
        <f t="shared" si="148"/>
        <v>46187</v>
      </c>
      <c r="B408" s="673" t="s">
        <v>1033</v>
      </c>
      <c r="C408" s="673" t="s">
        <v>3545</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v>18</v>
      </c>
      <c r="W408" s="678">
        <v>0</v>
      </c>
      <c r="X408" s="679">
        <v>9037</v>
      </c>
      <c r="Y408" s="681">
        <v>8709</v>
      </c>
      <c r="Z408" s="682">
        <f>IFERROR(VLOOKUP(C408, 條件!$A:$L, 3, 0), "")</f>
        <v>1.4090019569471623</v>
      </c>
      <c r="AA408" s="682">
        <f>IF(OR(L408={"改紡","檢修","了機","清車","FINAL","停機","SAMPLE","TEST","絲開發","待料","跳車"}), L408, IFERROR(IF(C408="", "", (SUM(J408, N408, R408, V408)/3 * AG408) * IF(AND(AF408="S", AS408="雙"), 0.5, 1)), ""))</f>
        <v>17.333333333333332</v>
      </c>
      <c r="AB408" s="716">
        <f t="shared" si="142"/>
        <v>1</v>
      </c>
      <c r="AC408" s="682">
        <f>IF(OR(L408={"改紡","檢修","了機","清車","FINAL","停機","SAMPLE","TEST"}), "", IFERROR(IF(C408="", "", AVERAGE(L408:M408, P408:Q408, T408:U408, X408:Y408)/100), ""))</f>
        <v>89.156666666666666</v>
      </c>
      <c r="AD408" s="682">
        <f t="shared" si="143"/>
        <v>2.1666666666666665</v>
      </c>
      <c r="AE408" s="682">
        <f t="shared" si="144"/>
        <v>2.1666666666666665</v>
      </c>
      <c r="AF408" s="683" t="str">
        <f t="shared" si="140"/>
        <v>A</v>
      </c>
      <c r="AG408" s="683">
        <v>1</v>
      </c>
      <c r="AH408" s="727" t="s">
        <v>3865</v>
      </c>
      <c r="AI408" s="734" t="s">
        <v>4033</v>
      </c>
      <c r="AJ408" s="734" t="s">
        <v>1503</v>
      </c>
      <c r="AK408" s="734" t="s">
        <v>2871</v>
      </c>
      <c r="AL408" s="687">
        <v>54</v>
      </c>
      <c r="AM408" s="797">
        <v>46054</v>
      </c>
      <c r="AN408" s="797">
        <v>46055</v>
      </c>
      <c r="AO408" s="797"/>
      <c r="AP408" s="797"/>
      <c r="AQ408" s="797"/>
      <c r="AR408" s="689"/>
      <c r="AS408" s="676" t="str">
        <f t="shared" si="145"/>
        <v>單</v>
      </c>
      <c r="AT408" s="676" t="str">
        <f t="shared" si="146"/>
        <v>全</v>
      </c>
      <c r="AU408" s="676" t="str">
        <f t="shared" si="147"/>
        <v>75</v>
      </c>
      <c r="AV408" s="676">
        <f t="shared" si="141"/>
        <v>1.3865644800000001</v>
      </c>
    </row>
    <row r="409" spans="1:48">
      <c r="A409" s="672">
        <f t="shared" si="148"/>
        <v>46187</v>
      </c>
      <c r="B409" s="673" t="s">
        <v>1034</v>
      </c>
      <c r="C409" s="673" t="s">
        <v>2830</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v>24</v>
      </c>
      <c r="W409" s="678">
        <v>1</v>
      </c>
      <c r="X409" s="679">
        <v>9377</v>
      </c>
      <c r="Y409" s="681">
        <v>9886</v>
      </c>
      <c r="Z409" s="682">
        <f>IFERROR(VLOOKUP(C409, 條件!$A:$L, 3, 0), "")</f>
        <v>2.8015564202334629</v>
      </c>
      <c r="AA409" s="682">
        <f>IF(OR(L409={"改紡","檢修","了機","清車","FINAL","停機","SAMPLE","TEST","絲開發","待料","跳車"}), L409, IFERROR(IF(C409="", "", (SUM(J409, N409, R409, V409)/3 * AG409) * IF(AND(AF409="S", AS409="雙"), 0.5, 1)), ""))</f>
        <v>11.666666666666666</v>
      </c>
      <c r="AB409" s="716">
        <f t="shared" si="142"/>
        <v>0.98798744658119653</v>
      </c>
      <c r="AC409" s="682">
        <f>IF(OR(L409={"改紡","檢修","了機","清車","FINAL","停機","SAMPLE","TEST"}), "", IFERROR(IF(C409="", "", AVERAGE(L409:M409, P409:Q409, T409:U409, X409:Y409)/100), ""))</f>
        <v>96.516666666666666</v>
      </c>
      <c r="AD409" s="682">
        <f t="shared" si="143"/>
        <v>1.4583333333333333</v>
      </c>
      <c r="AE409" s="682">
        <f t="shared" si="144"/>
        <v>1.3125</v>
      </c>
      <c r="AF409" s="683" t="str">
        <f t="shared" si="140"/>
        <v>A</v>
      </c>
      <c r="AG409" s="683">
        <v>0.5</v>
      </c>
      <c r="AH409" s="727" t="s">
        <v>3865</v>
      </c>
      <c r="AI409" s="734" t="s">
        <v>4033</v>
      </c>
      <c r="AJ409" s="734" t="s">
        <v>1503</v>
      </c>
      <c r="AK409" s="734" t="s">
        <v>2871</v>
      </c>
      <c r="AL409" s="687">
        <v>52</v>
      </c>
      <c r="AM409" s="797">
        <v>46122</v>
      </c>
      <c r="AN409" s="797">
        <v>46123</v>
      </c>
      <c r="AO409" s="797"/>
      <c r="AP409" s="797"/>
      <c r="AQ409" s="797"/>
      <c r="AR409" s="689"/>
      <c r="AS409" s="676" t="str">
        <f t="shared" si="145"/>
        <v>雙</v>
      </c>
      <c r="AT409" s="676" t="str">
        <f t="shared" si="146"/>
        <v>全</v>
      </c>
      <c r="AU409" s="676" t="str">
        <f t="shared" si="147"/>
        <v>75</v>
      </c>
      <c r="AV409" s="676">
        <f t="shared" si="141"/>
        <v>1.5010272</v>
      </c>
    </row>
    <row r="410" spans="1:48">
      <c r="A410" s="672">
        <f t="shared" si="148"/>
        <v>46187</v>
      </c>
      <c r="B410" s="673" t="s">
        <v>1035</v>
      </c>
      <c r="C410" s="673" t="s">
        <v>1900</v>
      </c>
      <c r="D410" s="674" t="s">
        <v>571</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v>14</v>
      </c>
      <c r="W410" s="678">
        <v>3</v>
      </c>
      <c r="X410" s="679">
        <v>9295</v>
      </c>
      <c r="Y410" s="681">
        <v>9513</v>
      </c>
      <c r="Z410" s="682">
        <f>IFERROR(VLOOKUP(C410, 條件!$A:$L, 3, 0), "")</f>
        <v>2.4615384615384617</v>
      </c>
      <c r="AA410" s="682">
        <f>IF(OR(L410={"改紡","檢修","了機","清車","FINAL","停機","SAMPLE","TEST","絲開發","待料","跳車"}), L410, IFERROR(IF(C410="", "", (SUM(J410, N410, R410, V410)/3 * AG410) * IF(AND(AF410="S", AS410="雙"), 0.5, 1)), ""))</f>
        <v>13.333333333333334</v>
      </c>
      <c r="AB410" s="716">
        <f t="shared" si="142"/>
        <v>0.98828125</v>
      </c>
      <c r="AC410" s="682">
        <f>IF(OR(L410={"改紡","檢修","了機","清車","FINAL","停機","SAMPLE","TEST"}), "", IFERROR(IF(C410="", "", AVERAGE(L410:M410, P410:Q410, T410:U410, X410:Y410)/100), ""))</f>
        <v>93.238333333333344</v>
      </c>
      <c r="AD410" s="682">
        <f t="shared" si="143"/>
        <v>1.6666666666666667</v>
      </c>
      <c r="AE410" s="682">
        <f t="shared" si="144"/>
        <v>1.4166666666666667</v>
      </c>
      <c r="AF410" s="683" t="str">
        <f t="shared" si="140"/>
        <v>A</v>
      </c>
      <c r="AG410" s="683">
        <v>1</v>
      </c>
      <c r="AH410" s="727" t="s">
        <v>2783</v>
      </c>
      <c r="AI410" s="734" t="s">
        <v>4033</v>
      </c>
      <c r="AJ410" s="734" t="s">
        <v>1503</v>
      </c>
      <c r="AK410" s="734" t="s">
        <v>2871</v>
      </c>
      <c r="AL410" s="687">
        <v>57</v>
      </c>
      <c r="AM410" s="797">
        <v>46095</v>
      </c>
      <c r="AN410" s="797">
        <v>46096</v>
      </c>
      <c r="AO410" s="797"/>
      <c r="AP410" s="797"/>
      <c r="AQ410" s="797"/>
      <c r="AR410" s="689"/>
      <c r="AS410" s="676" t="str">
        <f t="shared" si="145"/>
        <v>單</v>
      </c>
      <c r="AT410" s="676" t="str">
        <f t="shared" si="146"/>
        <v>全</v>
      </c>
      <c r="AU410" s="676" t="str">
        <f t="shared" si="147"/>
        <v>50</v>
      </c>
      <c r="AV410" s="676">
        <f t="shared" si="141"/>
        <v>1.0150297920000002</v>
      </c>
    </row>
    <row r="411" spans="1:48">
      <c r="A411" s="672">
        <f t="shared" si="148"/>
        <v>46187</v>
      </c>
      <c r="B411" s="673" t="s">
        <v>1036</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1656</v>
      </c>
      <c r="AI411" s="728" t="s">
        <v>1656</v>
      </c>
      <c r="AJ411" s="728" t="s">
        <v>884</v>
      </c>
      <c r="AK411" s="728" t="s">
        <v>884</v>
      </c>
      <c r="AL411" s="687"/>
      <c r="AM411" s="797"/>
      <c r="AN411" s="797"/>
      <c r="AO411" s="797"/>
      <c r="AP411" s="797"/>
      <c r="AQ411" s="797"/>
      <c r="AR411" s="689"/>
      <c r="AS411" s="676" t="str">
        <f t="shared" si="145"/>
        <v>單</v>
      </c>
      <c r="AT411" s="676" t="str">
        <f t="shared" si="146"/>
        <v>全</v>
      </c>
      <c r="AU411" s="676" t="str">
        <f t="shared" si="147"/>
        <v/>
      </c>
      <c r="AV411" s="676" t="str">
        <f t="shared" si="141"/>
        <v/>
      </c>
    </row>
    <row r="412" spans="1:48">
      <c r="A412" s="672">
        <f t="shared" si="148"/>
        <v>46187</v>
      </c>
      <c r="B412" s="673" t="s">
        <v>1037</v>
      </c>
      <c r="C412" s="673" t="s">
        <v>1901</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v>13</v>
      </c>
      <c r="W412" s="678">
        <v>0</v>
      </c>
      <c r="X412" s="679">
        <v>9113</v>
      </c>
      <c r="Y412" s="681">
        <v>8832</v>
      </c>
      <c r="Z412" s="682">
        <f>IFERROR(VLOOKUP(C412, 條件!$A:$L, 3, 0), "")</f>
        <v>2.8685258964143427</v>
      </c>
      <c r="AA412" s="682">
        <f>IF(OR(L412={"改紡","檢修","了機","清車","FINAL","停機","SAMPLE","TEST","絲開發","待料","跳車"}), L412, IFERROR(IF(C412="", "", (SUM(J412, N412, R412, V412)/3 * AG412) * IF(AND(AF412="S", AS412="雙"), 0.5, 1)), ""))</f>
        <v>10.333333333333334</v>
      </c>
      <c r="AB412" s="716">
        <f t="shared" si="142"/>
        <v>0.99497195512820513</v>
      </c>
      <c r="AC412" s="682">
        <f>IF(OR(L412={"改紡","檢修","了機","清車","FINAL","停機","SAMPLE","TEST"}), "", IFERROR(IF(C412="", "", AVERAGE(L412:M412, P412:Q412, T412:U412, X412:Y412)/100), ""))</f>
        <v>89.671666666666667</v>
      </c>
      <c r="AD412" s="682">
        <f t="shared" si="143"/>
        <v>1.2916666666666667</v>
      </c>
      <c r="AE412" s="682">
        <f t="shared" si="144"/>
        <v>1.1666666666666667</v>
      </c>
      <c r="AF412" s="683" t="str">
        <f t="shared" si="140"/>
        <v>A</v>
      </c>
      <c r="AG412" s="683">
        <v>1</v>
      </c>
      <c r="AH412" s="727" t="s">
        <v>3865</v>
      </c>
      <c r="AI412" s="734" t="s">
        <v>4033</v>
      </c>
      <c r="AJ412" s="734" t="s">
        <v>1503</v>
      </c>
      <c r="AK412" s="734" t="s">
        <v>2871</v>
      </c>
      <c r="AL412" s="687">
        <v>54</v>
      </c>
      <c r="AM412" s="798">
        <v>46145</v>
      </c>
      <c r="AN412" s="797">
        <v>46146</v>
      </c>
      <c r="AO412" s="797">
        <v>46147</v>
      </c>
      <c r="AP412" s="797">
        <v>46149</v>
      </c>
      <c r="AQ412" s="797">
        <v>46153</v>
      </c>
      <c r="AR412" s="689"/>
      <c r="AS412" s="676" t="str">
        <f t="shared" si="145"/>
        <v>單</v>
      </c>
      <c r="AT412" s="676" t="str">
        <f t="shared" si="146"/>
        <v>全</v>
      </c>
      <c r="AU412" s="676" t="str">
        <f t="shared" si="147"/>
        <v>150</v>
      </c>
      <c r="AV412" s="676">
        <f t="shared" si="141"/>
        <v>2.7891475199999998</v>
      </c>
    </row>
    <row r="413" spans="1:48">
      <c r="A413" s="672">
        <f t="shared" si="148"/>
        <v>46187</v>
      </c>
      <c r="B413" s="673" t="s">
        <v>1038</v>
      </c>
      <c r="C413" s="673" t="s">
        <v>2970</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3760</v>
      </c>
      <c r="M413" s="681"/>
      <c r="N413" s="680"/>
      <c r="O413" s="678"/>
      <c r="P413" s="679" t="s">
        <v>3764</v>
      </c>
      <c r="Q413" s="681" t="s">
        <v>3760</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3865</v>
      </c>
      <c r="AI413" s="734" t="s">
        <v>3872</v>
      </c>
      <c r="AJ413" s="734" t="s">
        <v>1067</v>
      </c>
      <c r="AK413" s="734" t="s">
        <v>3837</v>
      </c>
      <c r="AL413" s="687">
        <v>57</v>
      </c>
      <c r="AM413" s="797">
        <v>46172</v>
      </c>
      <c r="AN413" s="797">
        <v>46175</v>
      </c>
      <c r="AO413" s="797">
        <v>46176</v>
      </c>
      <c r="AP413" s="797"/>
      <c r="AQ413" s="797"/>
      <c r="AR413" s="689"/>
      <c r="AS413" s="676" t="str">
        <f t="shared" si="145"/>
        <v>單</v>
      </c>
      <c r="AT413" s="676" t="str">
        <f t="shared" si="146"/>
        <v>全</v>
      </c>
      <c r="AU413" s="676" t="str">
        <f t="shared" si="147"/>
        <v>50</v>
      </c>
      <c r="AV413" s="676" t="str">
        <f t="shared" si="141"/>
        <v/>
      </c>
    </row>
    <row r="414" spans="1:48">
      <c r="A414" s="672">
        <f t="shared" si="148"/>
        <v>46187</v>
      </c>
      <c r="B414" s="673" t="s">
        <v>1039</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1656</v>
      </c>
      <c r="AI414" s="728" t="s">
        <v>1656</v>
      </c>
      <c r="AJ414" s="728" t="s">
        <v>884</v>
      </c>
      <c r="AK414" s="728" t="s">
        <v>1656</v>
      </c>
      <c r="AL414" s="687"/>
      <c r="AM414" s="797"/>
      <c r="AN414" s="797"/>
      <c r="AO414" s="797"/>
      <c r="AP414" s="797"/>
      <c r="AQ414" s="797"/>
      <c r="AR414" s="689"/>
      <c r="AS414" s="676" t="str">
        <f t="shared" si="145"/>
        <v>單</v>
      </c>
      <c r="AT414" s="676" t="str">
        <f t="shared" si="146"/>
        <v>全</v>
      </c>
      <c r="AU414" s="676" t="str">
        <f t="shared" si="147"/>
        <v/>
      </c>
      <c r="AV414" s="676" t="str">
        <f t="shared" si="141"/>
        <v/>
      </c>
    </row>
    <row r="415" spans="1:48">
      <c r="A415" s="672">
        <f t="shared" si="148"/>
        <v>46187</v>
      </c>
      <c r="B415" s="673" t="s">
        <v>1040</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3764</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1656</v>
      </c>
      <c r="AI415" s="728" t="s">
        <v>1656</v>
      </c>
      <c r="AJ415" s="728" t="s">
        <v>884</v>
      </c>
      <c r="AK415" s="728" t="s">
        <v>1656</v>
      </c>
      <c r="AL415" s="687"/>
      <c r="AM415" s="797"/>
      <c r="AN415" s="797"/>
      <c r="AO415" s="797"/>
      <c r="AP415" s="797"/>
      <c r="AQ415" s="797"/>
      <c r="AR415" s="689"/>
      <c r="AS415" s="676" t="str">
        <f t="shared" si="145"/>
        <v>單</v>
      </c>
      <c r="AT415" s="676" t="str">
        <f t="shared" si="146"/>
        <v>全</v>
      </c>
      <c r="AU415" s="676" t="str">
        <f t="shared" si="147"/>
        <v/>
      </c>
      <c r="AV415" s="676" t="str">
        <f t="shared" si="141"/>
        <v/>
      </c>
    </row>
    <row r="416" spans="1:48">
      <c r="A416" s="672">
        <f t="shared" si="148"/>
        <v>46187</v>
      </c>
      <c r="B416" s="673" t="s">
        <v>1041</v>
      </c>
      <c r="C416" s="673" t="s">
        <v>2968</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v>18</v>
      </c>
      <c r="W416" s="678">
        <v>0</v>
      </c>
      <c r="X416" s="679">
        <v>8953</v>
      </c>
      <c r="Y416" s="681">
        <v>9666</v>
      </c>
      <c r="Z416" s="682">
        <f>IFERROR(VLOOKUP(C416, 條件!$A:$L, 3, 0), "")</f>
        <v>3.0638297872340425</v>
      </c>
      <c r="AA416" s="682">
        <f>IF(OR(L416={"改紡","檢修","了機","清車","FINAL","停機","SAMPLE","TEST","絲開發","待料","跳車"}), L416, IFERROR(IF(C416="", "", (SUM(J416, N416, R416, V416)/3 * AG416) * IF(AND(AF416="S", AS416="雙"), 0.5, 1)), ""))</f>
        <v>20</v>
      </c>
      <c r="AB416" s="716">
        <f t="shared" si="142"/>
        <v>0.98744658119658124</v>
      </c>
      <c r="AC416" s="682">
        <f>IF(OR(L416={"改紡","檢修","了機","清車","FINAL","停機","SAMPLE","TEST"}), "", IFERROR(IF(C416="", "", AVERAGE(L416:M416, P416:Q416, T416:U416, X416:Y416)/100), ""))</f>
        <v>93.688333333333333</v>
      </c>
      <c r="AD416" s="682">
        <f t="shared" si="143"/>
        <v>2.5</v>
      </c>
      <c r="AE416" s="682">
        <f t="shared" si="144"/>
        <v>2.1666666666666665</v>
      </c>
      <c r="AF416" s="683" t="str">
        <f t="shared" si="140"/>
        <v>A</v>
      </c>
      <c r="AG416" s="683">
        <v>1</v>
      </c>
      <c r="AH416" s="727" t="s">
        <v>2783</v>
      </c>
      <c r="AI416" s="734" t="s">
        <v>4033</v>
      </c>
      <c r="AJ416" s="728" t="s">
        <v>1503</v>
      </c>
      <c r="AK416" s="728" t="s">
        <v>2871</v>
      </c>
      <c r="AL416" s="687">
        <v>48</v>
      </c>
      <c r="AM416" s="798">
        <v>46173</v>
      </c>
      <c r="AN416" s="797">
        <v>46174</v>
      </c>
      <c r="AO416" s="797">
        <v>46175</v>
      </c>
      <c r="AP416" s="797"/>
      <c r="AQ416" s="797"/>
      <c r="AR416" s="689"/>
      <c r="AS416" s="676" t="str">
        <f t="shared" si="145"/>
        <v>單</v>
      </c>
      <c r="AT416" s="676" t="str">
        <f t="shared" si="146"/>
        <v>全</v>
      </c>
      <c r="AU416" s="676" t="str">
        <f t="shared" si="147"/>
        <v>150</v>
      </c>
      <c r="AV416" s="676">
        <f t="shared" si="141"/>
        <v>3.1569220799999997</v>
      </c>
    </row>
    <row r="417" spans="1:48">
      <c r="A417" s="672">
        <f t="shared" si="148"/>
        <v>46187</v>
      </c>
      <c r="B417" s="673" t="s">
        <v>1042</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884</v>
      </c>
      <c r="AI417" s="728" t="s">
        <v>1656</v>
      </c>
      <c r="AJ417" s="728" t="s">
        <v>884</v>
      </c>
      <c r="AK417" s="728" t="s">
        <v>1656</v>
      </c>
      <c r="AL417" s="687"/>
      <c r="AM417" s="797"/>
      <c r="AN417" s="797"/>
      <c r="AO417" s="797"/>
      <c r="AP417" s="797"/>
      <c r="AQ417" s="797"/>
      <c r="AR417" s="689"/>
      <c r="AS417" s="676" t="str">
        <f t="shared" si="145"/>
        <v>單</v>
      </c>
      <c r="AT417" s="676" t="str">
        <f t="shared" si="146"/>
        <v>全</v>
      </c>
      <c r="AU417" s="676" t="str">
        <f t="shared" si="147"/>
        <v/>
      </c>
      <c r="AV417" s="676" t="str">
        <f t="shared" si="141"/>
        <v/>
      </c>
    </row>
    <row r="418" spans="1:48">
      <c r="A418" s="672">
        <f t="shared" si="148"/>
        <v>46187</v>
      </c>
      <c r="B418" s="673" t="s">
        <v>1043</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884</v>
      </c>
      <c r="AI418" s="728" t="s">
        <v>1656</v>
      </c>
      <c r="AJ418" s="728" t="s">
        <v>884</v>
      </c>
      <c r="AK418" s="728" t="s">
        <v>1656</v>
      </c>
      <c r="AL418" s="687"/>
      <c r="AM418" s="797"/>
      <c r="AN418" s="797"/>
      <c r="AO418" s="797"/>
      <c r="AP418" s="797"/>
      <c r="AQ418" s="797"/>
      <c r="AR418" s="689"/>
      <c r="AS418" s="676" t="str">
        <f t="shared" si="145"/>
        <v>單</v>
      </c>
      <c r="AT418" s="676" t="str">
        <f t="shared" si="146"/>
        <v>全</v>
      </c>
      <c r="AU418" s="676" t="str">
        <f t="shared" si="147"/>
        <v/>
      </c>
      <c r="AV418" s="676" t="str">
        <f t="shared" si="141"/>
        <v/>
      </c>
    </row>
    <row r="419" spans="1:48">
      <c r="A419" s="672">
        <f t="shared" si="148"/>
        <v>46187</v>
      </c>
      <c r="B419" s="673" t="s">
        <v>1044</v>
      </c>
      <c r="C419" s="673" t="s">
        <v>3543</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v>28</v>
      </c>
      <c r="W419" s="678">
        <v>0</v>
      </c>
      <c r="X419" s="679">
        <v>9124</v>
      </c>
      <c r="Y419" s="681">
        <v>8953</v>
      </c>
      <c r="Z419" s="682">
        <f>IFERROR(VLOOKUP(C419, 條件!$A:$L, 3, 0), "")</f>
        <v>5.161290322580645</v>
      </c>
      <c r="AA419" s="682">
        <f>IF(OR(L419={"改紡","檢修","了機","清車","FINAL","停機","SAMPLE","TEST","絲開發","待料","跳車"}), L419, IFERROR(IF(C419="", "", (SUM(J419, N419, R419, V419)/3 * AG419) * IF(AND(AF419="S", AS419="雙"), 0.5, 1)), ""))</f>
        <v>12</v>
      </c>
      <c r="AB419" s="716">
        <f t="shared" si="142"/>
        <v>0.98137019230769229</v>
      </c>
      <c r="AC419" s="682">
        <f>IF(OR(L419={"改紡","檢修","了機","清車","FINAL","停機","SAMPLE","TEST"}), "", IFERROR(IF(C419="", "", AVERAGE(L419:M419, P419:Q419, T419:U419, X419:Y419)/100), ""))</f>
        <v>89.851666666666659</v>
      </c>
      <c r="AD419" s="682">
        <f t="shared" si="143"/>
        <v>1.5</v>
      </c>
      <c r="AE419" s="682">
        <f t="shared" si="144"/>
        <v>1.0833333333333333</v>
      </c>
      <c r="AF419" s="683" t="str">
        <f t="shared" si="140"/>
        <v>A</v>
      </c>
      <c r="AG419" s="683">
        <v>0.5</v>
      </c>
      <c r="AH419" s="727" t="s">
        <v>3865</v>
      </c>
      <c r="AI419" s="734" t="s">
        <v>4033</v>
      </c>
      <c r="AJ419" s="728" t="s">
        <v>1503</v>
      </c>
      <c r="AK419" s="728" t="s">
        <v>2871</v>
      </c>
      <c r="AL419" s="687">
        <v>52</v>
      </c>
      <c r="AM419" s="797">
        <v>46159</v>
      </c>
      <c r="AN419" s="797">
        <v>46160</v>
      </c>
      <c r="AO419" s="797">
        <v>46161</v>
      </c>
      <c r="AP419" s="797">
        <v>46163</v>
      </c>
      <c r="AQ419" s="797">
        <v>46165</v>
      </c>
      <c r="AR419" s="689"/>
      <c r="AS419" s="676" t="str">
        <f t="shared" si="145"/>
        <v>雙</v>
      </c>
      <c r="AT419" s="676" t="str">
        <f t="shared" si="146"/>
        <v>全</v>
      </c>
      <c r="AU419" s="676" t="str">
        <f t="shared" si="147"/>
        <v>150</v>
      </c>
      <c r="AV419" s="676">
        <f t="shared" si="141"/>
        <v>2.5618507199999998</v>
      </c>
    </row>
    <row r="420" spans="1:48">
      <c r="A420" s="672">
        <f t="shared" si="148"/>
        <v>46187</v>
      </c>
      <c r="B420" s="673" t="s">
        <v>1045</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884</v>
      </c>
      <c r="AI420" s="728" t="s">
        <v>1656</v>
      </c>
      <c r="AJ420" s="728" t="s">
        <v>884</v>
      </c>
      <c r="AK420" s="728" t="s">
        <v>1656</v>
      </c>
      <c r="AL420" s="687"/>
      <c r="AM420" s="797"/>
      <c r="AN420" s="797"/>
      <c r="AO420" s="797"/>
      <c r="AP420" s="797"/>
      <c r="AQ420" s="797"/>
      <c r="AR420" s="689"/>
      <c r="AS420" s="676" t="str">
        <f t="shared" si="145"/>
        <v>單</v>
      </c>
      <c r="AT420" s="676" t="str">
        <f t="shared" si="146"/>
        <v>全</v>
      </c>
      <c r="AU420" s="676" t="str">
        <f t="shared" si="147"/>
        <v/>
      </c>
      <c r="AV420" s="676" t="str">
        <f t="shared" si="141"/>
        <v/>
      </c>
    </row>
    <row r="421" spans="1:48">
      <c r="A421" s="672">
        <f t="shared" si="148"/>
        <v>46187</v>
      </c>
      <c r="B421" s="673" t="s">
        <v>1027</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884</v>
      </c>
      <c r="AI421" s="728" t="s">
        <v>1656</v>
      </c>
      <c r="AJ421" s="728" t="s">
        <v>884</v>
      </c>
      <c r="AK421" s="728" t="s">
        <v>1656</v>
      </c>
      <c r="AL421" s="742"/>
      <c r="AM421" s="797"/>
      <c r="AN421" s="797"/>
      <c r="AO421" s="797"/>
      <c r="AP421" s="797"/>
      <c r="AQ421" s="797"/>
      <c r="AR421" s="689"/>
      <c r="AS421" s="676" t="str">
        <f t="shared" si="145"/>
        <v>單</v>
      </c>
      <c r="AT421" s="676" t="str">
        <f t="shared" si="146"/>
        <v>全</v>
      </c>
      <c r="AU421" s="676" t="str">
        <f t="shared" si="147"/>
        <v/>
      </c>
      <c r="AV421" s="676" t="str">
        <f t="shared" si="141"/>
        <v/>
      </c>
    </row>
    <row r="422" spans="1:48">
      <c r="A422" s="672">
        <f t="shared" si="148"/>
        <v>46187</v>
      </c>
      <c r="B422" s="673" t="s">
        <v>1046</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884</v>
      </c>
      <c r="AI422" s="728" t="s">
        <v>1656</v>
      </c>
      <c r="AJ422" s="728" t="s">
        <v>884</v>
      </c>
      <c r="AK422" s="728" t="s">
        <v>1656</v>
      </c>
      <c r="AL422" s="741"/>
      <c r="AM422" s="797"/>
      <c r="AN422" s="797"/>
      <c r="AO422" s="797"/>
      <c r="AP422" s="797"/>
      <c r="AQ422" s="797"/>
      <c r="AR422" s="689"/>
      <c r="AS422" s="676" t="str">
        <f t="shared" si="145"/>
        <v>單</v>
      </c>
      <c r="AT422" s="676" t="str">
        <f t="shared" si="146"/>
        <v>全</v>
      </c>
      <c r="AU422" s="676" t="str">
        <f t="shared" si="147"/>
        <v/>
      </c>
      <c r="AV422" s="676" t="str">
        <f t="shared" si="141"/>
        <v/>
      </c>
    </row>
    <row r="423" spans="1:48">
      <c r="A423" s="672">
        <f t="shared" si="148"/>
        <v>46187</v>
      </c>
      <c r="B423" s="673" t="s">
        <v>1028</v>
      </c>
      <c r="C423" s="673" t="s">
        <v>3117</v>
      </c>
      <c r="D423" s="674" t="s">
        <v>578</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v>36</v>
      </c>
      <c r="W423" s="678">
        <v>10</v>
      </c>
      <c r="X423" s="679">
        <v>6400</v>
      </c>
      <c r="Y423" s="681"/>
      <c r="Z423" s="682">
        <f>IFERROR(VLOOKUP(C423, 條件!$A:$L, 3, 0), "")</f>
        <v>5.8536585365853666</v>
      </c>
      <c r="AA423" s="682">
        <f>IF(OR(L423={"改紡","檢修","了機","清車","FINAL","停機","SAMPLE","TEST","絲開發","待料","跳車"}), L423, IFERROR(IF(C423="", "", (SUM(J423, N423, R423, V423)/3 * AG423) * IF(AND(AF423="S", AS423="雙"), 0.5, 1)), ""))</f>
        <v>30</v>
      </c>
      <c r="AB423" s="716">
        <f t="shared" si="142"/>
        <v>0.98521634615384612</v>
      </c>
      <c r="AC423" s="682">
        <f>IF(OR(L423={"改紡","檢修","了機","清車","FINAL","停機","SAMPLE","TEST"}), "", IFERROR(IF(C423="", "", AVERAGE(L423:M423, P423:Q423, T423:U423, X423:Y423)/100), ""))</f>
        <v>64.333333333333329</v>
      </c>
      <c r="AD423" s="682">
        <f t="shared" si="143"/>
        <v>3.75</v>
      </c>
      <c r="AE423" s="682">
        <f t="shared" si="144"/>
        <v>3</v>
      </c>
      <c r="AF423" s="683" t="str">
        <f t="shared" si="140"/>
        <v>J</v>
      </c>
      <c r="AG423" s="683">
        <v>1</v>
      </c>
      <c r="AH423" s="727" t="s">
        <v>3963</v>
      </c>
      <c r="AI423" s="728" t="s">
        <v>3783</v>
      </c>
      <c r="AJ423" s="728" t="s">
        <v>914</v>
      </c>
      <c r="AK423" s="728" t="s">
        <v>3837</v>
      </c>
      <c r="AL423" s="687">
        <v>55</v>
      </c>
      <c r="AM423" s="797">
        <v>46183</v>
      </c>
      <c r="AN423" s="797">
        <v>46184</v>
      </c>
      <c r="AO423" s="797">
        <v>46185</v>
      </c>
      <c r="AP423" s="797"/>
      <c r="AQ423" s="797"/>
      <c r="AR423" s="689"/>
      <c r="AS423" s="676" t="str">
        <f t="shared" si="145"/>
        <v>雙</v>
      </c>
      <c r="AT423" s="676" t="str">
        <f t="shared" si="146"/>
        <v>全</v>
      </c>
      <c r="AU423" s="676" t="str">
        <f t="shared" si="147"/>
        <v>150</v>
      </c>
      <c r="AV423" s="676">
        <f t="shared" si="141"/>
        <v>4.0020479999999994</v>
      </c>
    </row>
    <row r="424" spans="1:48">
      <c r="A424" s="672">
        <f t="shared" si="148"/>
        <v>46187</v>
      </c>
      <c r="B424" s="673" t="s">
        <v>1047</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884</v>
      </c>
      <c r="AI424" s="728" t="s">
        <v>1656</v>
      </c>
      <c r="AJ424" s="728" t="s">
        <v>884</v>
      </c>
      <c r="AK424" s="728" t="s">
        <v>1656</v>
      </c>
      <c r="AL424" s="687"/>
      <c r="AM424" s="797"/>
      <c r="AN424" s="797"/>
      <c r="AO424" s="797"/>
      <c r="AP424" s="797"/>
      <c r="AQ424" s="797"/>
      <c r="AR424" s="689"/>
      <c r="AS424" s="676" t="str">
        <f t="shared" si="145"/>
        <v>單</v>
      </c>
      <c r="AT424" s="676" t="str">
        <f t="shared" si="146"/>
        <v>全</v>
      </c>
      <c r="AU424" s="676" t="str">
        <f t="shared" si="147"/>
        <v/>
      </c>
      <c r="AV424" s="676" t="str">
        <f t="shared" si="141"/>
        <v/>
      </c>
    </row>
    <row r="425" spans="1:48">
      <c r="A425" s="672">
        <f t="shared" si="148"/>
        <v>46187</v>
      </c>
      <c r="B425" s="673" t="s">
        <v>1048</v>
      </c>
      <c r="C425" s="673" t="s">
        <v>2971</v>
      </c>
      <c r="D425" s="674" t="s">
        <v>1914</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v>42</v>
      </c>
      <c r="W425" s="678">
        <v>12</v>
      </c>
      <c r="X425" s="679">
        <v>9350</v>
      </c>
      <c r="Y425" s="681">
        <v>9260</v>
      </c>
      <c r="Z425" s="682">
        <f>IFERROR(VLOOKUP(C425, 條件!$A:$L, 3, 0), "")</f>
        <v>5.8299595141700413</v>
      </c>
      <c r="AA425" s="682">
        <f>IF(OR(L425={"改紡","檢修","了機","清車","FINAL","停機","SAMPLE","TEST","絲開發","待料","跳車"}), L425, IFERROR(IF(C425="", "", (SUM(J425, N425, R425, V425)/3 * AG425) * IF(AND(AF425="S", AS425="雙"), 0.5, 1)), ""))</f>
        <v>39.666666666666664</v>
      </c>
      <c r="AB425" s="716">
        <f t="shared" si="142"/>
        <v>0.98927951388888891</v>
      </c>
      <c r="AC425" s="682">
        <f>IF(OR(L425={"改紡","檢修","了機","清車","FINAL","停機","SAMPLE","TEST"}), "", IFERROR(IF(C425="", "", AVERAGE(L425:M425, P425:Q425, T425:U425, X425:Y425)/100), ""))</f>
        <v>92.583333333333343</v>
      </c>
      <c r="AD425" s="682">
        <f t="shared" si="143"/>
        <v>4.958333333333333</v>
      </c>
      <c r="AE425" s="682">
        <f t="shared" si="144"/>
        <v>4.416666666666667</v>
      </c>
      <c r="AF425" s="683" t="str">
        <f t="shared" ref="AF425:AF454" si="149">LEFT(B425,1)</f>
        <v>T</v>
      </c>
      <c r="AG425" s="683">
        <v>1</v>
      </c>
      <c r="AH425" s="727" t="s">
        <v>2784</v>
      </c>
      <c r="AI425" s="728" t="s">
        <v>3783</v>
      </c>
      <c r="AJ425" s="734" t="s">
        <v>914</v>
      </c>
      <c r="AK425" s="734" t="s">
        <v>3838</v>
      </c>
      <c r="AL425" s="687">
        <v>56</v>
      </c>
      <c r="AM425" s="797">
        <v>46182</v>
      </c>
      <c r="AN425" s="797">
        <v>46183</v>
      </c>
      <c r="AO425" s="797"/>
      <c r="AP425" s="797"/>
      <c r="AQ425" s="797"/>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2">
        <f t="shared" si="148"/>
        <v>46187</v>
      </c>
      <c r="B426" s="673" t="s">
        <v>1049</v>
      </c>
      <c r="C426" s="673" t="s">
        <v>2973</v>
      </c>
      <c r="D426" s="674" t="s">
        <v>1914</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v>69</v>
      </c>
      <c r="W426" s="678">
        <v>28</v>
      </c>
      <c r="X426" s="679">
        <v>8610</v>
      </c>
      <c r="Y426" s="681">
        <v>9630</v>
      </c>
      <c r="Z426" s="682">
        <f>IFERROR(VLOOKUP(C426, 條件!$A:$L, 3, 0), "")</f>
        <v>5.8299595141700413</v>
      </c>
      <c r="AA426" s="682">
        <f>IF(OR(L426={"改紡","檢修","了機","清車","FINAL","停機","SAMPLE","TEST","絲開發","待料","跳車"}), L426, IFERROR(IF(C426="", "", (SUM(J426, N426, R426, V426)/3 * AG426) * IF(AND(AF426="S", AS426="雙"), 0.5, 1)), ""))</f>
        <v>66</v>
      </c>
      <c r="AB426" s="716">
        <f t="shared" si="142"/>
        <v>0.93237847222222225</v>
      </c>
      <c r="AC426" s="682">
        <f>IF(OR(L426={"改紡","檢修","了機","清車","FINAL","停機","SAMPLE","TEST"}), "", IFERROR(IF(C426="", "", AVERAGE(L426:M426, P426:Q426, T426:U426, X426:Y426)/100), ""))</f>
        <v>86.13333333333334</v>
      </c>
      <c r="AD426" s="682">
        <f t="shared" si="143"/>
        <v>8.25</v>
      </c>
      <c r="AE426" s="682">
        <f t="shared" si="144"/>
        <v>4.833333333333333</v>
      </c>
      <c r="AF426" s="683" t="str">
        <f t="shared" si="149"/>
        <v>T</v>
      </c>
      <c r="AG426" s="683">
        <v>1</v>
      </c>
      <c r="AH426" s="727" t="s">
        <v>2782</v>
      </c>
      <c r="AI426" s="734" t="s">
        <v>3871</v>
      </c>
      <c r="AJ426" s="734" t="s">
        <v>886</v>
      </c>
      <c r="AK426" s="728" t="s">
        <v>4041</v>
      </c>
      <c r="AL426" s="687">
        <v>55</v>
      </c>
      <c r="AM426" s="797">
        <v>46184</v>
      </c>
      <c r="AN426" s="797">
        <v>46185</v>
      </c>
      <c r="AO426" s="797">
        <v>46186</v>
      </c>
      <c r="AP426" s="797"/>
      <c r="AQ426" s="797"/>
      <c r="AR426" s="689"/>
      <c r="AS426" s="676" t="str">
        <f t="shared" si="145"/>
        <v>雙</v>
      </c>
      <c r="AT426" s="676" t="str">
        <f t="shared" si="146"/>
        <v>全</v>
      </c>
      <c r="AU426" s="676" t="str">
        <f t="shared" si="147"/>
        <v>150</v>
      </c>
      <c r="AV426" s="676">
        <f t="shared" si="150"/>
        <v>6.2512128000000002</v>
      </c>
    </row>
    <row r="427" spans="1:48">
      <c r="A427" s="672">
        <f t="shared" si="148"/>
        <v>46187</v>
      </c>
      <c r="B427" s="673" t="s">
        <v>1050</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2784</v>
      </c>
      <c r="AI427" s="734" t="s">
        <v>3784</v>
      </c>
      <c r="AJ427" s="734" t="s">
        <v>884</v>
      </c>
      <c r="AK427" s="734" t="s">
        <v>3784</v>
      </c>
      <c r="AL427" s="687"/>
      <c r="AM427" s="797"/>
      <c r="AN427" s="797"/>
      <c r="AO427" s="797"/>
      <c r="AP427" s="797"/>
      <c r="AQ427" s="797"/>
      <c r="AR427" s="689"/>
      <c r="AS427" s="676" t="str">
        <f t="shared" si="145"/>
        <v>單</v>
      </c>
      <c r="AT427" s="676" t="str">
        <f t="shared" si="146"/>
        <v>半</v>
      </c>
      <c r="AU427" s="676" t="str">
        <f t="shared" si="147"/>
        <v/>
      </c>
      <c r="AV427" s="676" t="str">
        <f t="shared" si="150"/>
        <v/>
      </c>
    </row>
    <row r="428" spans="1:48">
      <c r="A428" s="672">
        <f t="shared" si="148"/>
        <v>46187</v>
      </c>
      <c r="B428" s="673" t="s">
        <v>1051</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2782</v>
      </c>
      <c r="AI428" s="734" t="s">
        <v>3871</v>
      </c>
      <c r="AJ428" s="734" t="s">
        <v>886</v>
      </c>
      <c r="AK428" s="728" t="s">
        <v>2874</v>
      </c>
      <c r="AL428" s="687"/>
      <c r="AM428" s="797"/>
      <c r="AN428" s="797"/>
      <c r="AO428" s="797"/>
      <c r="AP428" s="797"/>
      <c r="AQ428" s="797"/>
      <c r="AR428" s="689"/>
      <c r="AS428" s="676" t="str">
        <f t="shared" si="145"/>
        <v>單</v>
      </c>
      <c r="AT428" s="676" t="str">
        <f t="shared" si="146"/>
        <v>半</v>
      </c>
      <c r="AU428" s="676" t="str">
        <f t="shared" si="147"/>
        <v/>
      </c>
      <c r="AV428" s="676" t="str">
        <f t="shared" si="150"/>
        <v/>
      </c>
    </row>
    <row r="429" spans="1:48">
      <c r="A429" s="672">
        <f t="shared" si="148"/>
        <v>46187</v>
      </c>
      <c r="B429" s="673" t="s">
        <v>1051</v>
      </c>
      <c r="C429" s="673" t="s">
        <v>3530</v>
      </c>
      <c r="D429" s="674" t="s">
        <v>1914</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v>7</v>
      </c>
      <c r="W429" s="678">
        <v>7</v>
      </c>
      <c r="X429" s="679">
        <v>9170</v>
      </c>
      <c r="Y429" s="681"/>
      <c r="Z429" s="682">
        <f>IFERROR(VLOOKUP(C429, 條件!$A:$L, 3, 0), "")</f>
        <v>6.6055045871559646</v>
      </c>
      <c r="AA429" s="682">
        <f>IF(OR(L429={"改紡","檢修","了機","清車","FINAL","停機","SAMPLE","TEST","絲開發","待料","跳車"}), L429, IFERROR(IF(C429="", "", (SUM(J429, N429, R429, V429)/3 * AG429) * IF(AND(AF429="S", AS429="雙"), 0.5, 1)), ""))</f>
        <v>26</v>
      </c>
      <c r="AB429" s="716">
        <f t="shared" si="142"/>
        <v>0.9949051816239316</v>
      </c>
      <c r="AC429" s="682">
        <f>IF(OR(L429={"改紡","檢修","了機","清車","FINAL","停機","SAMPLE","TEST"}), "", IFERROR(IF(C429="", "", AVERAGE(L429:M429, P429:Q429, T429:U429, X429:Y429)/100), ""))</f>
        <v>91.033333333333346</v>
      </c>
      <c r="AD429" s="682">
        <f t="shared" si="143"/>
        <v>3.25</v>
      </c>
      <c r="AE429" s="682">
        <f t="shared" si="144"/>
        <v>2.6666666666666665</v>
      </c>
      <c r="AF429" s="683" t="str">
        <f t="shared" si="149"/>
        <v>T</v>
      </c>
      <c r="AG429" s="683">
        <v>2</v>
      </c>
      <c r="AH429" s="727" t="s">
        <v>2939</v>
      </c>
      <c r="AI429" s="734" t="s">
        <v>3871</v>
      </c>
      <c r="AJ429" s="734" t="s">
        <v>886</v>
      </c>
      <c r="AK429" s="728" t="s">
        <v>2874</v>
      </c>
      <c r="AL429" s="687">
        <v>53</v>
      </c>
      <c r="AM429" s="797">
        <v>46163</v>
      </c>
      <c r="AN429" s="797">
        <v>46164</v>
      </c>
      <c r="AO429" s="797">
        <v>46165</v>
      </c>
      <c r="AP429" s="797"/>
      <c r="AQ429" s="797"/>
      <c r="AR429" s="689"/>
      <c r="AS429" s="676" t="str">
        <f t="shared" si="145"/>
        <v>雙</v>
      </c>
      <c r="AT429" s="676" t="str">
        <f t="shared" si="146"/>
        <v>半</v>
      </c>
      <c r="AU429" s="676" t="str">
        <f t="shared" si="147"/>
        <v>225</v>
      </c>
      <c r="AV429" s="676">
        <f t="shared" si="150"/>
        <v>3.8933136000000004</v>
      </c>
    </row>
    <row r="430" spans="1:48">
      <c r="A430" s="672">
        <f t="shared" si="148"/>
        <v>46187</v>
      </c>
      <c r="B430" s="673" t="s">
        <v>1547</v>
      </c>
      <c r="C430" s="673" t="s">
        <v>3300</v>
      </c>
      <c r="D430" s="674" t="s">
        <v>578</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v>
      </c>
      <c r="K430" s="678">
        <v>0</v>
      </c>
      <c r="L430" s="679">
        <v>8060</v>
      </c>
      <c r="M430" s="681">
        <v>9910</v>
      </c>
      <c r="N430" s="680"/>
      <c r="O430" s="678"/>
      <c r="P430" s="679"/>
      <c r="Q430" s="681"/>
      <c r="R430" s="680">
        <v>17</v>
      </c>
      <c r="S430" s="678">
        <v>0</v>
      </c>
      <c r="T430" s="679">
        <v>7960</v>
      </c>
      <c r="U430" s="681">
        <v>9720</v>
      </c>
      <c r="V430" s="680">
        <v>24</v>
      </c>
      <c r="W430" s="678">
        <v>4</v>
      </c>
      <c r="X430" s="679">
        <v>8060</v>
      </c>
      <c r="Y430" s="681">
        <v>10000</v>
      </c>
      <c r="Z430" s="682">
        <f>IFERROR(VLOOKUP(C430, 條件!$A:$L, 3, 0), "")</f>
        <v>5.8299595141700413</v>
      </c>
      <c r="AA430" s="682">
        <f>IF(OR(L430={"改紡","檢修","了機","清車","FINAL","停機","SAMPLE","TEST","絲開發","待料","跳車"}), L430, IFERROR(IF(C430="", "", (SUM(J430, N430, R430, V430)/3 * AG430) * IF(AND(AF430="S", AS430="雙"), 0.5, 1)), ""))</f>
        <v>22.666666666666668</v>
      </c>
      <c r="AB430" s="716">
        <f t="shared" si="142"/>
        <v>0.99670138888888893</v>
      </c>
      <c r="AC430" s="682">
        <f>IF(OR(L430={"改紡","檢修","了機","清車","FINAL","停機","SAMPLE","TEST"}), "", IFERROR(IF(C430="", "", AVERAGE(L430:M430, P430:Q430, T430:U430, X430:Y430)/100), ""))</f>
        <v>89.516666666666666</v>
      </c>
      <c r="AD430" s="682">
        <f t="shared" si="143"/>
        <v>2.8333333333333335</v>
      </c>
      <c r="AE430" s="682">
        <f t="shared" si="144"/>
        <v>2.6666666666666665</v>
      </c>
      <c r="AF430" s="683" t="str">
        <f t="shared" si="149"/>
        <v>T</v>
      </c>
      <c r="AG430" s="683">
        <v>1</v>
      </c>
      <c r="AH430" s="727" t="s">
        <v>2784</v>
      </c>
      <c r="AI430" s="734" t="s">
        <v>3783</v>
      </c>
      <c r="AJ430" s="734" t="s">
        <v>914</v>
      </c>
      <c r="AK430" s="734" t="s">
        <v>3838</v>
      </c>
      <c r="AL430" s="687">
        <v>56</v>
      </c>
      <c r="AM430" s="797">
        <v>46183</v>
      </c>
      <c r="AN430" s="797">
        <v>46184</v>
      </c>
      <c r="AO430" s="797">
        <v>46185</v>
      </c>
      <c r="AP430" s="797">
        <v>46186</v>
      </c>
      <c r="AQ430" s="797"/>
      <c r="AR430" s="689"/>
      <c r="AS430" s="676" t="str">
        <f t="shared" si="145"/>
        <v>雙</v>
      </c>
      <c r="AT430" s="676" t="str">
        <f t="shared" si="146"/>
        <v>全</v>
      </c>
      <c r="AU430" s="676" t="str">
        <f t="shared" si="147"/>
        <v>150</v>
      </c>
      <c r="AV430" s="676">
        <f t="shared" si="150"/>
        <v>6.496761600000001</v>
      </c>
    </row>
    <row r="431" spans="1:48">
      <c r="A431" s="672">
        <f t="shared" si="148"/>
        <v>46187</v>
      </c>
      <c r="B431" s="673" t="s">
        <v>1548</v>
      </c>
      <c r="C431" s="673" t="s">
        <v>2943</v>
      </c>
      <c r="D431" s="674" t="s">
        <v>578</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v>39</v>
      </c>
      <c r="W431" s="678">
        <v>0</v>
      </c>
      <c r="X431" s="679">
        <v>10000</v>
      </c>
      <c r="Y431" s="681">
        <v>9440</v>
      </c>
      <c r="Z431" s="682">
        <f>IFERROR(VLOOKUP(C431, 條件!$A:$L, 3, 0), "")</f>
        <v>5.8299595141700413</v>
      </c>
      <c r="AA431" s="682">
        <f>IF(OR(L431={"改紡","檢修","了機","清車","FINAL","停機","SAMPLE","TEST","絲開發","待料","跳車"}), L431, IFERROR(IF(C431="", "", (SUM(J431, N431, R431, V431)/3 * AG431) * IF(AND(AF431="S", AS431="雙"), 0.5, 1)), ""))</f>
        <v>33.666666666666664</v>
      </c>
      <c r="AB431" s="716">
        <f t="shared" si="142"/>
        <v>0.99835069444444446</v>
      </c>
      <c r="AC431" s="682">
        <f>IF(OR(L431={"改紡","檢修","了機","清車","FINAL","停機","SAMPLE","TEST"}), "", IFERROR(IF(C431="", "", AVERAGE(L431:M431, P431:Q431, T431:U431, X431:Y431)/100), ""))</f>
        <v>95.666666666666657</v>
      </c>
      <c r="AD431" s="682">
        <f t="shared" si="143"/>
        <v>4.208333333333333</v>
      </c>
      <c r="AE431" s="682">
        <f t="shared" si="144"/>
        <v>4.125</v>
      </c>
      <c r="AF431" s="683" t="str">
        <f t="shared" si="149"/>
        <v>T</v>
      </c>
      <c r="AG431" s="683">
        <v>1</v>
      </c>
      <c r="AH431" s="727" t="s">
        <v>2782</v>
      </c>
      <c r="AI431" s="734" t="s">
        <v>3871</v>
      </c>
      <c r="AJ431" s="734" t="s">
        <v>886</v>
      </c>
      <c r="AK431" s="728" t="s">
        <v>2874</v>
      </c>
      <c r="AL431" s="687">
        <v>56</v>
      </c>
      <c r="AM431" s="797">
        <v>46182</v>
      </c>
      <c r="AN431" s="797">
        <v>46183</v>
      </c>
      <c r="AO431" s="797">
        <v>46185</v>
      </c>
      <c r="AP431" s="797">
        <v>46186</v>
      </c>
      <c r="AQ431" s="797"/>
      <c r="AR431" s="689"/>
      <c r="AS431" s="676" t="str">
        <f t="shared" si="145"/>
        <v>雙</v>
      </c>
      <c r="AT431" s="676" t="str">
        <f t="shared" si="146"/>
        <v>全</v>
      </c>
      <c r="AU431" s="676" t="str">
        <f t="shared" si="147"/>
        <v>150</v>
      </c>
      <c r="AV431" s="676">
        <f t="shared" si="150"/>
        <v>6.9431039999999991</v>
      </c>
    </row>
    <row r="432" spans="1:48">
      <c r="A432" s="672">
        <f t="shared" si="148"/>
        <v>46187</v>
      </c>
      <c r="B432" s="673" t="s">
        <v>1052</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444</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884</v>
      </c>
      <c r="AI432" s="728" t="s">
        <v>884</v>
      </c>
      <c r="AJ432" s="728" t="s">
        <v>884</v>
      </c>
      <c r="AK432" s="728" t="s">
        <v>1656</v>
      </c>
      <c r="AL432" s="687"/>
      <c r="AM432" s="797"/>
      <c r="AN432" s="797"/>
      <c r="AO432" s="797"/>
      <c r="AP432" s="797"/>
      <c r="AQ432" s="797"/>
      <c r="AR432" s="689"/>
      <c r="AS432" s="676" t="str">
        <f t="shared" si="145"/>
        <v>單</v>
      </c>
      <c r="AT432" s="676" t="str">
        <f t="shared" si="146"/>
        <v>12sec</v>
      </c>
      <c r="AU432" s="676" t="str">
        <f t="shared" si="147"/>
        <v/>
      </c>
      <c r="AV432" s="676" t="str">
        <f t="shared" si="150"/>
        <v/>
      </c>
    </row>
    <row r="433" spans="1:48" ht="17.25" thickBot="1">
      <c r="A433" s="690">
        <f t="shared" si="148"/>
        <v>46187</v>
      </c>
      <c r="B433" s="691" t="s">
        <v>1563</v>
      </c>
      <c r="C433" s="711" t="s">
        <v>1613</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445</v>
      </c>
      <c r="M433" s="699"/>
      <c r="N433" s="698"/>
      <c r="O433" s="696"/>
      <c r="P433" s="697" t="s">
        <v>445</v>
      </c>
      <c r="Q433" s="699"/>
      <c r="R433" s="698"/>
      <c r="S433" s="696"/>
      <c r="T433" s="697" t="s">
        <v>445</v>
      </c>
      <c r="U433" s="699"/>
      <c r="V433" s="698"/>
      <c r="W433" s="696"/>
      <c r="X433" s="697" t="s">
        <v>445</v>
      </c>
      <c r="Y433" s="699"/>
      <c r="Z433" s="888" t="str">
        <f>IFERROR(VLOOKUP(C433, 條件!$A:$L, 3, 0), "")</f>
        <v/>
      </c>
      <c r="AA433" s="888" t="str">
        <f>IF(OR(L433={"改紡","檢修","了機","清車","FINAL","停機","SAMPLE","TEST","絲開發","待料","跳車"}), L433, IFERROR(IF(C433="", "", (SUM(J433, N433, R433, V433)/3 * AG433) * IF(AND(AF433="S", AS433="雙"), 0.5, 1)), ""))</f>
        <v>絲開發</v>
      </c>
      <c r="AB433" s="889" t="str">
        <f t="shared" si="142"/>
        <v/>
      </c>
      <c r="AC433" s="888" t="str">
        <f>IF(OR(L433={"改紡","檢修","了機","清車","FINAL","停機","SAMPLE","TEST"}), "", IFERROR(IF(C433="", "", AVERAGE(L433:M433, P433:Q433, T433:U433, X433:Y433)/100), ""))</f>
        <v/>
      </c>
      <c r="AD433" s="888" t="str">
        <f t="shared" si="143"/>
        <v/>
      </c>
      <c r="AE433" s="888" t="str">
        <f t="shared" si="144"/>
        <v/>
      </c>
      <c r="AF433" s="890" t="str">
        <f t="shared" si="149"/>
        <v>S</v>
      </c>
      <c r="AG433" s="890">
        <v>5</v>
      </c>
      <c r="AH433" s="729" t="s">
        <v>907</v>
      </c>
      <c r="AI433" s="730" t="s">
        <v>1067</v>
      </c>
      <c r="AJ433" s="730" t="s">
        <v>1067</v>
      </c>
      <c r="AK433" s="730" t="s">
        <v>1656</v>
      </c>
      <c r="AL433" s="705"/>
      <c r="AM433" s="799"/>
      <c r="AN433" s="799"/>
      <c r="AO433" s="799"/>
      <c r="AP433" s="799"/>
      <c r="AQ433" s="799"/>
      <c r="AR433" s="707"/>
      <c r="AS433" s="694" t="str">
        <f t="shared" si="145"/>
        <v>單</v>
      </c>
      <c r="AT433" s="694" t="str">
        <f t="shared" si="146"/>
        <v>5sec</v>
      </c>
      <c r="AU433" s="694" t="str">
        <f t="shared" si="147"/>
        <v/>
      </c>
      <c r="AV433" s="694" t="str">
        <f t="shared" si="150"/>
        <v/>
      </c>
    </row>
    <row r="434" spans="1:48">
      <c r="A434" s="891">
        <v>46188</v>
      </c>
      <c r="B434" s="892" t="s">
        <v>1030</v>
      </c>
      <c r="C434" s="892" t="s">
        <v>114</v>
      </c>
      <c r="D434" s="893"/>
      <c r="E434" s="894" t="str">
        <f>IF(ISNA(VLOOKUP(C434,條件!$A$1:$G$1021,5,0)),"",(VLOOKUP(C434,條件!$A$1:$G$1021,5,0)))</f>
        <v/>
      </c>
      <c r="F434" s="895" t="str">
        <f>IF(ISNA(VLOOKUP(C434,條件!$A$1:$G$1021,6,0)),"",(VLOOKUP(C434,條件!$A$1:$G$1021,6,0)))</f>
        <v/>
      </c>
      <c r="G434" s="895" t="str">
        <f>IF(ISNA(VLOOKUP(C434,條件!$A$1:$G$1021,7,0)),"",(VLOOKUP(C434,條件!$A$1:$G$1021,7,0)))</f>
        <v/>
      </c>
      <c r="H434" s="895" t="str">
        <f>IF(ISNA(VLOOKUP(C434,條件!$A$1:$K$1021,11,0)),"",(VLOOKUP(C434,條件!$A$1:$K$1021,11,0)))</f>
        <v/>
      </c>
      <c r="I434" s="896" t="str">
        <f>IF(ISNA(VLOOKUP(C434,條件!$A$1:$L$1021,12,0)),"",(VLOOKUP(C434,條件!$A$1:$L$1021,12,0)))</f>
        <v/>
      </c>
      <c r="J434" s="897"/>
      <c r="K434" s="898"/>
      <c r="L434" s="899" t="s">
        <v>114</v>
      </c>
      <c r="M434" s="900"/>
      <c r="N434" s="897"/>
      <c r="O434" s="898"/>
      <c r="P434" s="899" t="s">
        <v>3764</v>
      </c>
      <c r="Q434" s="900"/>
      <c r="R434" s="897"/>
      <c r="S434" s="898"/>
      <c r="T434" s="899" t="s">
        <v>114</v>
      </c>
      <c r="U434" s="900"/>
      <c r="V434" s="897"/>
      <c r="W434" s="898"/>
      <c r="X434" s="899" t="s">
        <v>114</v>
      </c>
      <c r="Y434" s="900"/>
      <c r="Z434" s="901" t="str">
        <f>IFERROR(VLOOKUP(C434, 條件!$A:$L, 3, 0), "")</f>
        <v/>
      </c>
      <c r="AA434" s="901" t="str">
        <f>IF(OR(L434={"改紡","檢修","了機","清車","FINAL","停機","SAMPLE","TEST","絲開發","待料","跳車"}), L434, IFERROR(IF(C434="", "", (SUM(J434, N434, R434, V434)/3 * AG434) * IF(AND(AF434="S", AS434="雙"), 0.5, 1)), ""))</f>
        <v>停機</v>
      </c>
      <c r="AB434" s="902" t="str">
        <f t="shared" si="142"/>
        <v/>
      </c>
      <c r="AC434" s="901" t="str">
        <f>IF(OR(L434={"改紡","檢修","了機","清車","FINAL","停機","SAMPLE","TEST"}), "", IFERROR(IF(C434="", "", AVERAGE(L434:M434, P434:Q434, T434:U434, X434:Y434)/100), ""))</f>
        <v/>
      </c>
      <c r="AD434" s="901" t="str">
        <f t="shared" si="143"/>
        <v/>
      </c>
      <c r="AE434" s="901" t="str">
        <f t="shared" si="144"/>
        <v/>
      </c>
      <c r="AF434" s="903" t="str">
        <f t="shared" si="149"/>
        <v>A</v>
      </c>
      <c r="AG434" s="903">
        <v>1</v>
      </c>
      <c r="AH434" s="904" t="s">
        <v>332</v>
      </c>
      <c r="AI434" s="737" t="s">
        <v>1065</v>
      </c>
      <c r="AJ434" s="737" t="s">
        <v>1065</v>
      </c>
      <c r="AK434" s="905" t="s">
        <v>1065</v>
      </c>
      <c r="AL434" s="741"/>
      <c r="AM434" s="798"/>
      <c r="AN434" s="798"/>
      <c r="AO434" s="798"/>
      <c r="AP434" s="798"/>
      <c r="AQ434" s="798"/>
      <c r="AR434" s="906"/>
      <c r="AS434" s="895" t="str">
        <f>IF(TEXT(RIGHT(F434,2),) = "×2","雙","單")</f>
        <v>單</v>
      </c>
      <c r="AT434" s="895" t="str">
        <f>IF(OR(AF434="J", AF434="T", AF434="M"), IF(AG434=1, "全", "半"),
   IF(AF434="A", IF(AG434=0.5, IF(AS434="雙", "全", ""),
                 IF(AG434=1, IF(AS434="雙", "半", "全"),
                    IF(AG434=2, "半", "")
                   )
                ),
   IF(AF434="S", TEXT(AG434 &amp; "sec", "text"), "")
))</f>
        <v>全</v>
      </c>
      <c r="AU434" s="895" t="str">
        <f>IF(MID(E434,3,1)="/",LEFT(E434,2),LEFT(E434,3))</f>
        <v/>
      </c>
      <c r="AV434" s="895" t="str">
        <f t="shared" si="150"/>
        <v/>
      </c>
    </row>
    <row r="435" spans="1:48">
      <c r="A435" s="672">
        <f>A434</f>
        <v>46188</v>
      </c>
      <c r="B435" s="673" t="s">
        <v>1031</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4" si="151">IF(K435="","",IF(ISERROR(1-(SUM(K435,O435,S435,W435)/208/Z435)),"",(1-(SUM(K435,O435,S435,W435)/208/Z435))))</f>
        <v/>
      </c>
      <c r="AC435" s="682" t="str">
        <f>IF(OR(L435={"改紡","檢修","了機","清車","FINAL","停機","SAMPLE","TEST"}), "", IFERROR(IF(C435="", "", AVERAGE(L435:M435, P435:Q435, T435:U435, X435:Y435)/100), ""))</f>
        <v/>
      </c>
      <c r="AD435" s="682" t="str">
        <f t="shared" ref="AD435:AD464" si="152">IF(ISERROR(AA435/8),"",(AA435/8))</f>
        <v/>
      </c>
      <c r="AE435" s="682" t="str">
        <f t="shared" ref="AE435:AE464" si="153">IF(OR(L435="改紡", L435="檢修", L435="了機"), "",
IF(AND(C435&lt;&gt;"", J435&lt;&gt;""),
IFERROR((SUM(J435, N435, R435, V435) - SUM(K435, O435, S435, W435))/24 * AG435, ""),
"")
)</f>
        <v/>
      </c>
      <c r="AF435" s="683" t="str">
        <f t="shared" si="149"/>
        <v>A</v>
      </c>
      <c r="AG435" s="683">
        <v>1</v>
      </c>
      <c r="AH435" s="727" t="s">
        <v>1065</v>
      </c>
      <c r="AI435" s="728" t="s">
        <v>1065</v>
      </c>
      <c r="AJ435" s="728" t="s">
        <v>1065</v>
      </c>
      <c r="AK435" s="740" t="s">
        <v>1065</v>
      </c>
      <c r="AL435" s="736"/>
      <c r="AM435" s="797"/>
      <c r="AN435" s="797"/>
      <c r="AO435" s="797"/>
      <c r="AP435" s="797"/>
      <c r="AQ435" s="797"/>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1026</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1065</v>
      </c>
      <c r="AI436" s="728" t="s">
        <v>1065</v>
      </c>
      <c r="AJ436" s="728" t="s">
        <v>1065</v>
      </c>
      <c r="AK436" s="743" t="s">
        <v>1065</v>
      </c>
      <c r="AL436" s="736"/>
      <c r="AM436" s="797"/>
      <c r="AN436" s="797"/>
      <c r="AO436" s="797"/>
      <c r="AP436" s="797"/>
      <c r="AQ436" s="797"/>
      <c r="AR436" s="689"/>
      <c r="AS436" s="676" t="str">
        <f t="shared" si="154"/>
        <v>單</v>
      </c>
      <c r="AT436" s="676" t="str">
        <f t="shared" si="155"/>
        <v>全</v>
      </c>
      <c r="AU436" s="676" t="str">
        <f t="shared" si="156"/>
        <v/>
      </c>
      <c r="AV436" s="676" t="str">
        <f t="shared" si="150"/>
        <v/>
      </c>
    </row>
    <row r="437" spans="1:48">
      <c r="A437" s="672">
        <f t="shared" si="157"/>
        <v>46188</v>
      </c>
      <c r="B437" s="673" t="s">
        <v>1032</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1656</v>
      </c>
      <c r="AI437" s="734" t="s">
        <v>1065</v>
      </c>
      <c r="AJ437" s="734" t="s">
        <v>1065</v>
      </c>
      <c r="AK437" s="728" t="s">
        <v>1065</v>
      </c>
      <c r="AL437" s="687"/>
      <c r="AM437" s="797"/>
      <c r="AN437" s="797"/>
      <c r="AO437" s="797"/>
      <c r="AP437" s="797"/>
      <c r="AQ437" s="797"/>
      <c r="AR437" s="689"/>
      <c r="AS437" s="676" t="str">
        <f t="shared" si="154"/>
        <v>單</v>
      </c>
      <c r="AT437" s="676" t="str">
        <f t="shared" si="155"/>
        <v>全</v>
      </c>
      <c r="AU437" s="676" t="str">
        <f t="shared" si="156"/>
        <v/>
      </c>
      <c r="AV437" s="676" t="str">
        <f t="shared" si="150"/>
        <v/>
      </c>
    </row>
    <row r="438" spans="1:48">
      <c r="A438" s="672">
        <f t="shared" si="157"/>
        <v>46188</v>
      </c>
      <c r="B438" s="673" t="s">
        <v>1033</v>
      </c>
      <c r="C438" s="673" t="s">
        <v>3545</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v>18</v>
      </c>
      <c r="K438" s="678">
        <v>1</v>
      </c>
      <c r="L438" s="679">
        <v>9001</v>
      </c>
      <c r="M438" s="681">
        <v>8714</v>
      </c>
      <c r="N438" s="680"/>
      <c r="O438" s="678"/>
      <c r="P438" s="679"/>
      <c r="Q438" s="681"/>
      <c r="R438" s="680">
        <v>29</v>
      </c>
      <c r="S438" s="678">
        <v>0</v>
      </c>
      <c r="T438" s="679">
        <v>9000</v>
      </c>
      <c r="U438" s="681">
        <v>8775</v>
      </c>
      <c r="V438" s="680">
        <v>13</v>
      </c>
      <c r="W438" s="678">
        <v>1</v>
      </c>
      <c r="X438" s="679">
        <v>9179</v>
      </c>
      <c r="Y438" s="681">
        <v>8774</v>
      </c>
      <c r="Z438" s="682">
        <f>IFERROR(VLOOKUP(C438, 條件!$A:$L, 3, 0), "")</f>
        <v>1.4090019569471623</v>
      </c>
      <c r="AA438" s="682">
        <f>IF(OR(L438={"改紡","檢修","了機","清車","FINAL","停機","SAMPLE","TEST","絲開發","待料","跳車"}), L438, IFERROR(IF(C438="", "", (SUM(J438, N438, R438, V438)/3 * AG438) * IF(AND(AF438="S", AS438="雙"), 0.5, 1)), ""))</f>
        <v>20</v>
      </c>
      <c r="AB438" s="716">
        <f t="shared" si="151"/>
        <v>0.99317574786324792</v>
      </c>
      <c r="AC438" s="682">
        <f>IF(OR(L438={"改紡","檢修","了機","清車","FINAL","停機","SAMPLE","TEST"}), "", IFERROR(IF(C438="", "", AVERAGE(L438:M438, P438:Q438, T438:U438, X438:Y438)/100), ""))</f>
        <v>89.071666666666658</v>
      </c>
      <c r="AD438" s="682">
        <f t="shared" si="152"/>
        <v>2.5</v>
      </c>
      <c r="AE438" s="682">
        <f t="shared" si="153"/>
        <v>2.4166666666666665</v>
      </c>
      <c r="AF438" s="683" t="str">
        <f t="shared" si="149"/>
        <v>A</v>
      </c>
      <c r="AG438" s="683">
        <v>1</v>
      </c>
      <c r="AH438" s="727" t="s">
        <v>3782</v>
      </c>
      <c r="AI438" s="734" t="s">
        <v>4033</v>
      </c>
      <c r="AJ438" s="734" t="s">
        <v>4033</v>
      </c>
      <c r="AK438" s="734" t="s">
        <v>3042</v>
      </c>
      <c r="AL438" s="687">
        <v>54</v>
      </c>
      <c r="AM438" s="797">
        <v>46055</v>
      </c>
      <c r="AN438" s="797">
        <v>46056</v>
      </c>
      <c r="AO438" s="797"/>
      <c r="AP438" s="797"/>
      <c r="AQ438" s="797"/>
      <c r="AR438" s="689"/>
      <c r="AS438" s="676" t="str">
        <f t="shared" si="154"/>
        <v>單</v>
      </c>
      <c r="AT438" s="676" t="str">
        <f t="shared" si="155"/>
        <v>全</v>
      </c>
      <c r="AU438" s="676" t="str">
        <f t="shared" si="156"/>
        <v>75</v>
      </c>
      <c r="AV438" s="676">
        <f t="shared" si="150"/>
        <v>1.38524256</v>
      </c>
    </row>
    <row r="439" spans="1:48">
      <c r="A439" s="672">
        <f t="shared" si="157"/>
        <v>46188</v>
      </c>
      <c r="B439" s="673" t="s">
        <v>1034</v>
      </c>
      <c r="C439" s="673" t="s">
        <v>2830</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v>18</v>
      </c>
      <c r="K439" s="678">
        <v>0</v>
      </c>
      <c r="L439" s="679">
        <v>9342</v>
      </c>
      <c r="M439" s="681">
        <v>9660</v>
      </c>
      <c r="N439" s="680"/>
      <c r="O439" s="678"/>
      <c r="P439" s="679"/>
      <c r="Q439" s="681"/>
      <c r="R439" s="680">
        <v>20</v>
      </c>
      <c r="S439" s="678">
        <v>2</v>
      </c>
      <c r="T439" s="679">
        <v>9193</v>
      </c>
      <c r="U439" s="681">
        <v>9747</v>
      </c>
      <c r="V439" s="680">
        <v>12</v>
      </c>
      <c r="W439" s="678">
        <v>2</v>
      </c>
      <c r="X439" s="679">
        <v>9485</v>
      </c>
      <c r="Y439" s="681">
        <v>9787</v>
      </c>
      <c r="Z439" s="682">
        <f>IFERROR(VLOOKUP(C439, 條件!$A:$L, 3, 0), "")</f>
        <v>2.8015564202334629</v>
      </c>
      <c r="AA439" s="682">
        <f>IF(OR(L439={"改紡","檢修","了機","清車","FINAL","停機","SAMPLE","TEST","絲開發","待料","跳車"}), L439, IFERROR(IF(C439="", "", (SUM(J439, N439, R439, V439)/3 * AG439) * IF(AND(AF439="S", AS439="雙"), 0.5, 1)), ""))</f>
        <v>8.3333333333333339</v>
      </c>
      <c r="AB439" s="716">
        <f t="shared" si="151"/>
        <v>0.99313568376068373</v>
      </c>
      <c r="AC439" s="682">
        <f>IF(OR(L439={"改紡","檢修","了機","清車","FINAL","停機","SAMPLE","TEST"}), "", IFERROR(IF(C439="", "", AVERAGE(L439:M439, P439:Q439, T439:U439, X439:Y439)/100), ""))</f>
        <v>95.356666666666655</v>
      </c>
      <c r="AD439" s="682">
        <f t="shared" si="152"/>
        <v>1.0416666666666667</v>
      </c>
      <c r="AE439" s="682">
        <f t="shared" si="153"/>
        <v>0.95833333333333337</v>
      </c>
      <c r="AF439" s="683" t="str">
        <f t="shared" si="149"/>
        <v>A</v>
      </c>
      <c r="AG439" s="683">
        <v>0.5</v>
      </c>
      <c r="AH439" s="727" t="s">
        <v>3782</v>
      </c>
      <c r="AI439" s="734" t="s">
        <v>4033</v>
      </c>
      <c r="AJ439" s="734" t="s">
        <v>4033</v>
      </c>
      <c r="AK439" s="734" t="s">
        <v>3042</v>
      </c>
      <c r="AL439" s="687">
        <v>53</v>
      </c>
      <c r="AM439" s="797">
        <v>46120</v>
      </c>
      <c r="AN439" s="797">
        <v>46122</v>
      </c>
      <c r="AO439" s="797">
        <v>46123</v>
      </c>
      <c r="AP439" s="797"/>
      <c r="AQ439" s="797"/>
      <c r="AR439" s="689"/>
      <c r="AS439" s="676" t="str">
        <f t="shared" si="154"/>
        <v>雙</v>
      </c>
      <c r="AT439" s="676" t="str">
        <f t="shared" si="155"/>
        <v>全</v>
      </c>
      <c r="AU439" s="676" t="str">
        <f t="shared" si="156"/>
        <v>75</v>
      </c>
      <c r="AV439" s="676">
        <f t="shared" si="150"/>
        <v>1.4829868799999997</v>
      </c>
    </row>
    <row r="440" spans="1:48">
      <c r="A440" s="672">
        <f t="shared" si="157"/>
        <v>46188</v>
      </c>
      <c r="B440" s="673" t="s">
        <v>1035</v>
      </c>
      <c r="C440" s="673" t="s">
        <v>1900</v>
      </c>
      <c r="D440" s="674" t="s">
        <v>571</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v>16</v>
      </c>
      <c r="K440" s="678">
        <v>0</v>
      </c>
      <c r="L440" s="679">
        <v>9296</v>
      </c>
      <c r="M440" s="681">
        <v>9403</v>
      </c>
      <c r="N440" s="680"/>
      <c r="O440" s="678"/>
      <c r="P440" s="679"/>
      <c r="Q440" s="681"/>
      <c r="R440" s="680">
        <v>16</v>
      </c>
      <c r="S440" s="678">
        <v>5</v>
      </c>
      <c r="T440" s="679">
        <v>9405</v>
      </c>
      <c r="U440" s="681">
        <v>9448</v>
      </c>
      <c r="V440" s="680">
        <v>15</v>
      </c>
      <c r="W440" s="678">
        <v>0</v>
      </c>
      <c r="X440" s="679">
        <v>9224</v>
      </c>
      <c r="Y440" s="681">
        <v>9598</v>
      </c>
      <c r="Z440" s="682">
        <f>IFERROR(VLOOKUP(C440, 條件!$A:$L, 3, 0), "")</f>
        <v>2.4615384615384617</v>
      </c>
      <c r="AA440" s="682">
        <f>IF(OR(L440={"改紡","檢修","了機","清車","FINAL","停機","SAMPLE","TEST","絲開發","待料","跳車"}), L440, IFERROR(IF(C440="", "", (SUM(J440, N440, R440, V440)/3 * AG440) * IF(AND(AF440="S", AS440="雙"), 0.5, 1)), ""))</f>
        <v>15.666666666666666</v>
      </c>
      <c r="AB440" s="716">
        <f t="shared" si="151"/>
        <v>0.990234375</v>
      </c>
      <c r="AC440" s="682">
        <f>IF(OR(L440={"改紡","檢修","了機","清車","FINAL","停機","SAMPLE","TEST"}), "", IFERROR(IF(C440="", "", AVERAGE(L440:M440, P440:Q440, T440:U440, X440:Y440)/100), ""))</f>
        <v>93.956666666666663</v>
      </c>
      <c r="AD440" s="682">
        <f t="shared" si="152"/>
        <v>1.9583333333333333</v>
      </c>
      <c r="AE440" s="682">
        <f t="shared" si="153"/>
        <v>1.75</v>
      </c>
      <c r="AF440" s="683" t="str">
        <f t="shared" si="149"/>
        <v>A</v>
      </c>
      <c r="AG440" s="683">
        <v>1</v>
      </c>
      <c r="AH440" s="727" t="s">
        <v>3782</v>
      </c>
      <c r="AI440" s="734" t="s">
        <v>4033</v>
      </c>
      <c r="AJ440" s="734" t="s">
        <v>4033</v>
      </c>
      <c r="AK440" s="734" t="s">
        <v>3042</v>
      </c>
      <c r="AL440" s="687">
        <v>57</v>
      </c>
      <c r="AM440" s="797">
        <v>46186</v>
      </c>
      <c r="AN440" s="797">
        <v>46187</v>
      </c>
      <c r="AO440" s="797">
        <v>46188</v>
      </c>
      <c r="AP440" s="797"/>
      <c r="AQ440" s="797"/>
      <c r="AR440" s="689"/>
      <c r="AS440" s="676" t="str">
        <f t="shared" si="154"/>
        <v>單</v>
      </c>
      <c r="AT440" s="676" t="str">
        <f t="shared" si="155"/>
        <v>全</v>
      </c>
      <c r="AU440" s="676" t="str">
        <f t="shared" si="156"/>
        <v>50</v>
      </c>
      <c r="AV440" s="676">
        <f t="shared" si="150"/>
        <v>1.0228498560000001</v>
      </c>
    </row>
    <row r="441" spans="1:48">
      <c r="A441" s="672">
        <f t="shared" si="157"/>
        <v>46188</v>
      </c>
      <c r="B441" s="673" t="s">
        <v>1036</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1656</v>
      </c>
      <c r="AI441" s="728" t="s">
        <v>1656</v>
      </c>
      <c r="AJ441" s="728" t="s">
        <v>884</v>
      </c>
      <c r="AK441" s="728" t="s">
        <v>884</v>
      </c>
      <c r="AL441" s="687"/>
      <c r="AM441" s="797"/>
      <c r="AN441" s="797"/>
      <c r="AO441" s="797"/>
      <c r="AP441" s="797"/>
      <c r="AQ441" s="797"/>
      <c r="AR441" s="689"/>
      <c r="AS441" s="676" t="str">
        <f t="shared" si="154"/>
        <v>單</v>
      </c>
      <c r="AT441" s="676" t="str">
        <f t="shared" si="155"/>
        <v>全</v>
      </c>
      <c r="AU441" s="676" t="str">
        <f t="shared" si="156"/>
        <v/>
      </c>
      <c r="AV441" s="676" t="str">
        <f t="shared" si="150"/>
        <v/>
      </c>
    </row>
    <row r="442" spans="1:48">
      <c r="A442" s="672">
        <f t="shared" si="157"/>
        <v>46188</v>
      </c>
      <c r="B442" s="673" t="s">
        <v>1037</v>
      </c>
      <c r="C442" s="673" t="s">
        <v>1901</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v>8</v>
      </c>
      <c r="K442" s="678">
        <v>0</v>
      </c>
      <c r="L442" s="679">
        <v>8898</v>
      </c>
      <c r="M442" s="681">
        <v>8657</v>
      </c>
      <c r="N442" s="680"/>
      <c r="O442" s="678"/>
      <c r="P442" s="679"/>
      <c r="Q442" s="681"/>
      <c r="R442" s="680">
        <v>11</v>
      </c>
      <c r="S442" s="678">
        <v>0</v>
      </c>
      <c r="T442" s="679">
        <v>7688</v>
      </c>
      <c r="U442" s="681">
        <v>7416</v>
      </c>
      <c r="V442" s="680">
        <v>12</v>
      </c>
      <c r="W442" s="678">
        <v>0</v>
      </c>
      <c r="X442" s="679">
        <v>8580</v>
      </c>
      <c r="Y442" s="681">
        <v>8772</v>
      </c>
      <c r="Z442" s="682">
        <f>IFERROR(VLOOKUP(C442, 條件!$A:$L, 3, 0), "")</f>
        <v>2.8685258964143427</v>
      </c>
      <c r="AA442" s="682">
        <f>IF(OR(L442={"改紡","檢修","了機","清車","FINAL","停機","SAMPLE","TEST","絲開發","待料","跳車"}), L442, IFERROR(IF(C442="", "", (SUM(J442, N442, R442, V442)/3 * AG442) * IF(AND(AF442="S", AS442="雙"), 0.5, 1)), ""))</f>
        <v>10.333333333333334</v>
      </c>
      <c r="AB442" s="716">
        <f t="shared" si="151"/>
        <v>1</v>
      </c>
      <c r="AC442" s="682">
        <f>IF(OR(L442={"改紡","檢修","了機","清車","FINAL","停機","SAMPLE","TEST"}), "", IFERROR(IF(C442="", "", AVERAGE(L442:M442, P442:Q442, T442:U442, X442:Y442)/100), ""))</f>
        <v>83.351666666666659</v>
      </c>
      <c r="AD442" s="682">
        <f t="shared" si="152"/>
        <v>1.2916666666666667</v>
      </c>
      <c r="AE442" s="682">
        <f t="shared" si="153"/>
        <v>1.2916666666666667</v>
      </c>
      <c r="AF442" s="683" t="str">
        <f t="shared" si="149"/>
        <v>A</v>
      </c>
      <c r="AG442" s="683">
        <v>1</v>
      </c>
      <c r="AH442" s="727" t="s">
        <v>3782</v>
      </c>
      <c r="AI442" s="734" t="s">
        <v>4033</v>
      </c>
      <c r="AJ442" s="734" t="s">
        <v>4033</v>
      </c>
      <c r="AK442" s="734" t="s">
        <v>3042</v>
      </c>
      <c r="AL442" s="687">
        <v>54</v>
      </c>
      <c r="AM442" s="798">
        <v>46141</v>
      </c>
      <c r="AN442" s="797">
        <v>46142</v>
      </c>
      <c r="AO442" s="797">
        <v>46145</v>
      </c>
      <c r="AP442" s="797">
        <v>46146</v>
      </c>
      <c r="AQ442" s="797">
        <v>46149</v>
      </c>
      <c r="AR442" s="689"/>
      <c r="AS442" s="676" t="str">
        <f t="shared" si="154"/>
        <v>單</v>
      </c>
      <c r="AT442" s="676" t="str">
        <f t="shared" si="155"/>
        <v>全</v>
      </c>
      <c r="AU442" s="676" t="str">
        <f t="shared" si="156"/>
        <v>150</v>
      </c>
      <c r="AV442" s="676">
        <f t="shared" si="150"/>
        <v>2.5925702399999997</v>
      </c>
    </row>
    <row r="443" spans="1:48">
      <c r="A443" s="672">
        <f t="shared" si="157"/>
        <v>46188</v>
      </c>
      <c r="B443" s="673" t="s">
        <v>1038</v>
      </c>
      <c r="C443" s="673" t="s">
        <v>114</v>
      </c>
      <c r="D443" s="674"/>
      <c r="E443" s="675" t="str">
        <f>IF(ISNA(VLOOKUP(C443,條件!$A$1:$G$1021,5,0)),"",(VLOOKUP(C443,條件!$A$1:$G$1021,5,0)))</f>
        <v/>
      </c>
      <c r="F443" s="676" t="str">
        <f>IF(ISNA(VLOOKUP(C443,條件!$A$1:$G$1021,6,0)),"",(VLOOKUP(C443,條件!$A$1:$G$1021,6,0)))</f>
        <v/>
      </c>
      <c r="G443" s="676" t="str">
        <f>IF(ISNA(VLOOKUP(C443,條件!$A$1:$G$1021,7,0)),"",(VLOOKUP(C443,條件!$A$1:$G$1021,7,0)))</f>
        <v/>
      </c>
      <c r="H443" s="676" t="str">
        <f>IF(ISNA(VLOOKUP(C443,條件!$A$1:$K$1021,11,0)),"",(VLOOKUP(C443,條件!$A$1:$K$1021,11,0)))</f>
        <v/>
      </c>
      <c r="I443" s="677" t="str">
        <f>IF(ISNA(VLOOKUP(C443,條件!$A$1:$L$1021,12,0)),"",(VLOOKUP(C443,條件!$A$1:$L$1021,12,0)))</f>
        <v/>
      </c>
      <c r="J443" s="680"/>
      <c r="K443" s="678"/>
      <c r="L443" s="679" t="s">
        <v>114</v>
      </c>
      <c r="M443" s="681"/>
      <c r="N443" s="680"/>
      <c r="O443" s="678"/>
      <c r="P443" s="679" t="s">
        <v>3764</v>
      </c>
      <c r="Q443" s="681"/>
      <c r="R443" s="680"/>
      <c r="S443" s="678"/>
      <c r="T443" s="679" t="s">
        <v>114</v>
      </c>
      <c r="U443" s="681"/>
      <c r="V443" s="680"/>
      <c r="W443" s="678"/>
      <c r="X443" s="679" t="s">
        <v>114</v>
      </c>
      <c r="Y443" s="681"/>
      <c r="Z443" s="682" t="str">
        <f>IFERROR(VLOOKUP(C443, 條件!$A:$L, 3, 0), "")</f>
        <v/>
      </c>
      <c r="AA443" s="682" t="str">
        <f>IF(OR(L443={"改紡","檢修","了機","清車","FINAL","停機","SAMPLE","TEST","絲開發","待料","跳車"}), L443, IFERROR(IF(C443="", "", (SUM(J443, N443, R443, V443)/3 * AG443) * IF(AND(AF443="S", AS443="雙"), 0.5, 1)), ""))</f>
        <v>停機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1656</v>
      </c>
      <c r="AI443" s="734" t="s">
        <v>1656</v>
      </c>
      <c r="AJ443" s="734" t="s">
        <v>1656</v>
      </c>
      <c r="AK443" s="734" t="s">
        <v>4132</v>
      </c>
      <c r="AL443" s="687"/>
      <c r="AM443" s="797"/>
      <c r="AN443" s="797"/>
      <c r="AO443" s="797"/>
      <c r="AP443" s="797"/>
      <c r="AQ443" s="797"/>
      <c r="AR443" s="689"/>
      <c r="AS443" s="676" t="str">
        <f t="shared" si="154"/>
        <v>單</v>
      </c>
      <c r="AT443" s="676" t="str">
        <f t="shared" si="155"/>
        <v>全</v>
      </c>
      <c r="AU443" s="676" t="str">
        <f t="shared" si="156"/>
        <v/>
      </c>
      <c r="AV443" s="676" t="str">
        <f t="shared" si="150"/>
        <v/>
      </c>
    </row>
    <row r="444" spans="1:48">
      <c r="A444" s="672">
        <f t="shared" si="157"/>
        <v>46188</v>
      </c>
      <c r="B444" s="673" t="s">
        <v>1039</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1656</v>
      </c>
      <c r="AI444" s="728" t="s">
        <v>1656</v>
      </c>
      <c r="AJ444" s="728" t="s">
        <v>884</v>
      </c>
      <c r="AK444" s="728" t="s">
        <v>1656</v>
      </c>
      <c r="AL444" s="687"/>
      <c r="AM444" s="797"/>
      <c r="AN444" s="797"/>
      <c r="AO444" s="797"/>
      <c r="AP444" s="797"/>
      <c r="AQ444" s="797"/>
      <c r="AR444" s="689"/>
      <c r="AS444" s="676" t="str">
        <f t="shared" si="154"/>
        <v>單</v>
      </c>
      <c r="AT444" s="676" t="str">
        <f t="shared" si="155"/>
        <v>全</v>
      </c>
      <c r="AU444" s="676" t="str">
        <f t="shared" si="156"/>
        <v/>
      </c>
      <c r="AV444" s="676" t="str">
        <f t="shared" si="150"/>
        <v/>
      </c>
    </row>
    <row r="445" spans="1:48">
      <c r="A445" s="672">
        <f t="shared" si="157"/>
        <v>46188</v>
      </c>
      <c r="B445" s="673" t="s">
        <v>1040</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3764</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1656</v>
      </c>
      <c r="AI445" s="728" t="s">
        <v>1656</v>
      </c>
      <c r="AJ445" s="728" t="s">
        <v>884</v>
      </c>
      <c r="AK445" s="728" t="s">
        <v>1656</v>
      </c>
      <c r="AL445" s="687"/>
      <c r="AM445" s="797"/>
      <c r="AN445" s="797"/>
      <c r="AO445" s="797"/>
      <c r="AP445" s="797"/>
      <c r="AQ445" s="797"/>
      <c r="AR445" s="689"/>
      <c r="AS445" s="676" t="str">
        <f t="shared" si="154"/>
        <v>單</v>
      </c>
      <c r="AT445" s="676" t="str">
        <f t="shared" si="155"/>
        <v>全</v>
      </c>
      <c r="AU445" s="676" t="str">
        <f t="shared" si="156"/>
        <v/>
      </c>
      <c r="AV445" s="676" t="str">
        <f t="shared" si="150"/>
        <v/>
      </c>
    </row>
    <row r="446" spans="1:48">
      <c r="A446" s="672">
        <f t="shared" si="157"/>
        <v>46188</v>
      </c>
      <c r="B446" s="673" t="s">
        <v>1041</v>
      </c>
      <c r="C446" s="673" t="s">
        <v>2968</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v>13</v>
      </c>
      <c r="K446" s="678">
        <v>0</v>
      </c>
      <c r="L446" s="679">
        <v>8889</v>
      </c>
      <c r="M446" s="681">
        <v>9301</v>
      </c>
      <c r="N446" s="680"/>
      <c r="O446" s="678"/>
      <c r="P446" s="679"/>
      <c r="Q446" s="681"/>
      <c r="R446" s="680">
        <v>28</v>
      </c>
      <c r="S446" s="678">
        <v>1</v>
      </c>
      <c r="T446" s="679">
        <v>8728</v>
      </c>
      <c r="U446" s="681">
        <v>9401</v>
      </c>
      <c r="V446" s="680">
        <v>16</v>
      </c>
      <c r="W446" s="678">
        <v>1</v>
      </c>
      <c r="X446" s="679">
        <v>9021</v>
      </c>
      <c r="Y446" s="681">
        <v>9349</v>
      </c>
      <c r="Z446" s="682">
        <f>IFERROR(VLOOKUP(C446, 條件!$A:$L, 3, 0), "")</f>
        <v>3.0638297872340425</v>
      </c>
      <c r="AA446" s="682">
        <f>IF(OR(L446={"改紡","檢修","了機","清車","FINAL","停機","SAMPLE","TEST","絲開發","待料","跳車"}), L446, IFERROR(IF(C446="", "", (SUM(J446, N446, R446, V446)/3 * AG446) * IF(AND(AF446="S", AS446="雙"), 0.5, 1)), ""))</f>
        <v>19</v>
      </c>
      <c r="AB446" s="716">
        <f t="shared" si="151"/>
        <v>0.99686164529914534</v>
      </c>
      <c r="AC446" s="682">
        <f>IF(OR(L446={"改紡","檢修","了機","清車","FINAL","停機","SAMPLE","TEST"}), "", IFERROR(IF(C446="", "", AVERAGE(L446:M446, P446:Q446, T446:U446, X446:Y446)/100), ""))</f>
        <v>91.148333333333341</v>
      </c>
      <c r="AD446" s="682">
        <f t="shared" si="152"/>
        <v>2.375</v>
      </c>
      <c r="AE446" s="682">
        <f t="shared" si="153"/>
        <v>2.2916666666666665</v>
      </c>
      <c r="AF446" s="683" t="str">
        <f t="shared" si="149"/>
        <v>A</v>
      </c>
      <c r="AG446" s="683">
        <v>1</v>
      </c>
      <c r="AH446" s="727" t="s">
        <v>2783</v>
      </c>
      <c r="AI446" s="734" t="s">
        <v>4033</v>
      </c>
      <c r="AJ446" s="728" t="s">
        <v>4033</v>
      </c>
      <c r="AK446" s="728" t="s">
        <v>3042</v>
      </c>
      <c r="AL446" s="687">
        <v>48</v>
      </c>
      <c r="AM446" s="798">
        <v>46173</v>
      </c>
      <c r="AN446" s="797">
        <v>46174</v>
      </c>
      <c r="AO446" s="797">
        <v>46175</v>
      </c>
      <c r="AP446" s="797"/>
      <c r="AQ446" s="797"/>
      <c r="AR446" s="689"/>
      <c r="AS446" s="676" t="str">
        <f t="shared" si="154"/>
        <v>單</v>
      </c>
      <c r="AT446" s="676" t="str">
        <f t="shared" si="155"/>
        <v>全</v>
      </c>
      <c r="AU446" s="676" t="str">
        <f t="shared" si="156"/>
        <v>150</v>
      </c>
      <c r="AV446" s="676">
        <f t="shared" si="150"/>
        <v>3.0713342400000001</v>
      </c>
    </row>
    <row r="447" spans="1:48">
      <c r="A447" s="672">
        <f t="shared" si="157"/>
        <v>46188</v>
      </c>
      <c r="B447" s="673" t="s">
        <v>1042</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884</v>
      </c>
      <c r="AI447" s="728" t="s">
        <v>1656</v>
      </c>
      <c r="AJ447" s="728" t="s">
        <v>884</v>
      </c>
      <c r="AK447" s="728" t="s">
        <v>1656</v>
      </c>
      <c r="AL447" s="687"/>
      <c r="AM447" s="797"/>
      <c r="AN447" s="797"/>
      <c r="AO447" s="797"/>
      <c r="AP447" s="797"/>
      <c r="AQ447" s="797"/>
      <c r="AR447" s="689"/>
      <c r="AS447" s="676" t="str">
        <f t="shared" si="154"/>
        <v>單</v>
      </c>
      <c r="AT447" s="676" t="str">
        <f t="shared" si="155"/>
        <v>全</v>
      </c>
      <c r="AU447" s="676" t="str">
        <f t="shared" si="156"/>
        <v/>
      </c>
      <c r="AV447" s="676" t="str">
        <f t="shared" si="150"/>
        <v/>
      </c>
    </row>
    <row r="448" spans="1:48">
      <c r="A448" s="672">
        <f t="shared" si="157"/>
        <v>46188</v>
      </c>
      <c r="B448" s="673" t="s">
        <v>1043</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884</v>
      </c>
      <c r="AI448" s="728" t="s">
        <v>1656</v>
      </c>
      <c r="AJ448" s="728" t="s">
        <v>884</v>
      </c>
      <c r="AK448" s="728" t="s">
        <v>1656</v>
      </c>
      <c r="AL448" s="687"/>
      <c r="AM448" s="797"/>
      <c r="AN448" s="797"/>
      <c r="AO448" s="797"/>
      <c r="AP448" s="797"/>
      <c r="AQ448" s="797"/>
      <c r="AR448" s="689"/>
      <c r="AS448" s="676" t="str">
        <f t="shared" si="154"/>
        <v>單</v>
      </c>
      <c r="AT448" s="676" t="str">
        <f t="shared" si="155"/>
        <v>全</v>
      </c>
      <c r="AU448" s="676" t="str">
        <f t="shared" si="156"/>
        <v/>
      </c>
      <c r="AV448" s="676" t="str">
        <f t="shared" si="150"/>
        <v/>
      </c>
    </row>
    <row r="449" spans="1:48">
      <c r="A449" s="672">
        <f t="shared" si="157"/>
        <v>46188</v>
      </c>
      <c r="B449" s="673" t="s">
        <v>1044</v>
      </c>
      <c r="C449" s="673" t="s">
        <v>3543</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v>20</v>
      </c>
      <c r="K449" s="678">
        <v>0</v>
      </c>
      <c r="L449" s="679">
        <v>8912</v>
      </c>
      <c r="M449" s="681">
        <v>8457</v>
      </c>
      <c r="N449" s="680"/>
      <c r="O449" s="678"/>
      <c r="P449" s="679"/>
      <c r="Q449" s="681"/>
      <c r="R449" s="680">
        <v>34</v>
      </c>
      <c r="S449" s="678">
        <v>2</v>
      </c>
      <c r="T449" s="679">
        <v>9025</v>
      </c>
      <c r="U449" s="681">
        <v>8301</v>
      </c>
      <c r="V449" s="680">
        <v>10</v>
      </c>
      <c r="W449" s="678">
        <v>0</v>
      </c>
      <c r="X449" s="679">
        <v>9246</v>
      </c>
      <c r="Y449" s="681">
        <v>8843</v>
      </c>
      <c r="Z449" s="682">
        <f>IFERROR(VLOOKUP(C449, 條件!$A:$L, 3, 0), "")</f>
        <v>5.161290322580645</v>
      </c>
      <c r="AA449" s="682">
        <f>IF(OR(L449={"改紡","檢修","了機","清車","FINAL","停機","SAMPLE","TEST","絲開發","待料","跳車"}), L449, IFERROR(IF(C449="", "", (SUM(J449, N449, R449, V449)/3 * AG449) * IF(AND(AF449="S", AS449="雙"), 0.5, 1)), ""))</f>
        <v>10.666666666666666</v>
      </c>
      <c r="AB449" s="716">
        <f t="shared" si="151"/>
        <v>0.99813701923076925</v>
      </c>
      <c r="AC449" s="682">
        <f>IF(OR(L449={"改紡","檢修","了機","清車","FINAL","停機","SAMPLE","TEST"}), "", IFERROR(IF(C449="", "", AVERAGE(L449:M449, P449:Q449, T449:U449, X449:Y449)/100), ""))</f>
        <v>87.973333333333343</v>
      </c>
      <c r="AD449" s="682">
        <f t="shared" si="152"/>
        <v>1.3333333333333333</v>
      </c>
      <c r="AE449" s="682">
        <f t="shared" si="153"/>
        <v>1.2916666666666667</v>
      </c>
      <c r="AF449" s="683" t="str">
        <f t="shared" si="149"/>
        <v>A</v>
      </c>
      <c r="AG449" s="683">
        <v>0.5</v>
      </c>
      <c r="AH449" s="727" t="s">
        <v>3782</v>
      </c>
      <c r="AI449" s="734" t="s">
        <v>4033</v>
      </c>
      <c r="AJ449" s="728" t="s">
        <v>4033</v>
      </c>
      <c r="AK449" s="728" t="s">
        <v>3042</v>
      </c>
      <c r="AL449" s="687">
        <v>52</v>
      </c>
      <c r="AM449" s="797">
        <v>46163</v>
      </c>
      <c r="AN449" s="797">
        <v>46164</v>
      </c>
      <c r="AO449" s="797">
        <v>46165</v>
      </c>
      <c r="AP449" s="797">
        <v>46166</v>
      </c>
      <c r="AQ449" s="797"/>
      <c r="AR449" s="689"/>
      <c r="AS449" s="676" t="str">
        <f t="shared" si="154"/>
        <v>雙</v>
      </c>
      <c r="AT449" s="676" t="str">
        <f t="shared" si="155"/>
        <v>全</v>
      </c>
      <c r="AU449" s="676" t="str">
        <f t="shared" si="156"/>
        <v>150</v>
      </c>
      <c r="AV449" s="676">
        <f t="shared" si="150"/>
        <v>2.5082956800000002</v>
      </c>
    </row>
    <row r="450" spans="1:48">
      <c r="A450" s="672">
        <f t="shared" si="157"/>
        <v>46188</v>
      </c>
      <c r="B450" s="673" t="s">
        <v>1045</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884</v>
      </c>
      <c r="AI450" s="728" t="s">
        <v>1656</v>
      </c>
      <c r="AJ450" s="728" t="s">
        <v>884</v>
      </c>
      <c r="AK450" s="728" t="s">
        <v>1656</v>
      </c>
      <c r="AL450" s="687"/>
      <c r="AM450" s="797"/>
      <c r="AN450" s="797"/>
      <c r="AO450" s="797"/>
      <c r="AP450" s="797"/>
      <c r="AQ450" s="797"/>
      <c r="AR450" s="689"/>
      <c r="AS450" s="676" t="str">
        <f t="shared" si="154"/>
        <v>單</v>
      </c>
      <c r="AT450" s="676" t="str">
        <f t="shared" si="155"/>
        <v>全</v>
      </c>
      <c r="AU450" s="676" t="str">
        <f t="shared" si="156"/>
        <v/>
      </c>
      <c r="AV450" s="676" t="str">
        <f t="shared" si="150"/>
        <v/>
      </c>
    </row>
    <row r="451" spans="1:48">
      <c r="A451" s="672">
        <f t="shared" si="157"/>
        <v>46188</v>
      </c>
      <c r="B451" s="673" t="s">
        <v>1027</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884</v>
      </c>
      <c r="AI451" s="728" t="s">
        <v>1656</v>
      </c>
      <c r="AJ451" s="728" t="s">
        <v>884</v>
      </c>
      <c r="AK451" s="728" t="s">
        <v>1656</v>
      </c>
      <c r="AL451" s="742"/>
      <c r="AM451" s="797"/>
      <c r="AN451" s="797"/>
      <c r="AO451" s="797"/>
      <c r="AP451" s="797"/>
      <c r="AQ451" s="797"/>
      <c r="AR451" s="689"/>
      <c r="AS451" s="676" t="str">
        <f t="shared" si="154"/>
        <v>單</v>
      </c>
      <c r="AT451" s="676" t="str">
        <f t="shared" si="155"/>
        <v>全</v>
      </c>
      <c r="AU451" s="676" t="str">
        <f t="shared" si="156"/>
        <v/>
      </c>
      <c r="AV451" s="676" t="str">
        <f t="shared" si="150"/>
        <v/>
      </c>
    </row>
    <row r="452" spans="1:48">
      <c r="A452" s="672">
        <f t="shared" si="157"/>
        <v>46188</v>
      </c>
      <c r="B452" s="673" t="s">
        <v>1046</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884</v>
      </c>
      <c r="AI452" s="728" t="s">
        <v>1656</v>
      </c>
      <c r="AJ452" s="728" t="s">
        <v>884</v>
      </c>
      <c r="AK452" s="728" t="s">
        <v>1656</v>
      </c>
      <c r="AL452" s="741"/>
      <c r="AM452" s="797"/>
      <c r="AN452" s="797"/>
      <c r="AO452" s="797"/>
      <c r="AP452" s="797"/>
      <c r="AQ452" s="797"/>
      <c r="AR452" s="689"/>
      <c r="AS452" s="676" t="str">
        <f t="shared" si="154"/>
        <v>單</v>
      </c>
      <c r="AT452" s="676" t="str">
        <f t="shared" si="155"/>
        <v>全</v>
      </c>
      <c r="AU452" s="676" t="str">
        <f t="shared" si="156"/>
        <v/>
      </c>
      <c r="AV452" s="676" t="str">
        <f t="shared" si="150"/>
        <v/>
      </c>
    </row>
    <row r="453" spans="1:48">
      <c r="A453" s="672">
        <f t="shared" si="157"/>
        <v>46188</v>
      </c>
      <c r="B453" s="673" t="s">
        <v>1028</v>
      </c>
      <c r="C453" s="673" t="s">
        <v>3117</v>
      </c>
      <c r="D453" s="674" t="s">
        <v>578</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v>30</v>
      </c>
      <c r="K453" s="678">
        <v>7</v>
      </c>
      <c r="L453" s="679">
        <v>6240</v>
      </c>
      <c r="M453" s="681"/>
      <c r="N453" s="680"/>
      <c r="O453" s="678"/>
      <c r="P453" s="679"/>
      <c r="Q453" s="681"/>
      <c r="R453" s="680">
        <v>23</v>
      </c>
      <c r="S453" s="678">
        <v>8</v>
      </c>
      <c r="T453" s="679">
        <v>6440</v>
      </c>
      <c r="U453" s="681"/>
      <c r="V453" s="680">
        <v>30</v>
      </c>
      <c r="W453" s="678">
        <v>7</v>
      </c>
      <c r="X453" s="679">
        <v>5970</v>
      </c>
      <c r="Y453" s="681"/>
      <c r="Z453" s="682">
        <f>IFERROR(VLOOKUP(C453, 條件!$A:$L, 3, 0), "")</f>
        <v>5.8536585365853666</v>
      </c>
      <c r="AA453" s="682">
        <f>IF(OR(L453={"改紡","檢修","了機","清車","FINAL","停機","SAMPLE","TEST","絲開發","待料","跳車"}), L453, IFERROR(IF(C453="", "", (SUM(J453, N453, R453, V453)/3 * AG453) * IF(AND(AF453="S", AS453="雙"), 0.5, 1)), ""))</f>
        <v>27.666666666666668</v>
      </c>
      <c r="AB453" s="716">
        <f t="shared" si="151"/>
        <v>0.98193108974358978</v>
      </c>
      <c r="AC453" s="682">
        <f>IF(OR(L453={"改紡","檢修","了機","清車","FINAL","停機","SAMPLE","TEST"}), "", IFERROR(IF(C453="", "", AVERAGE(L453:M453, P453:Q453, T453:U453, X453:Y453)/100), ""))</f>
        <v>62.166666666666671</v>
      </c>
      <c r="AD453" s="682">
        <f t="shared" si="152"/>
        <v>3.4583333333333335</v>
      </c>
      <c r="AE453" s="682">
        <f t="shared" si="153"/>
        <v>2.5416666666666665</v>
      </c>
      <c r="AF453" s="683" t="str">
        <f t="shared" si="149"/>
        <v>J</v>
      </c>
      <c r="AG453" s="683">
        <v>1</v>
      </c>
      <c r="AH453" s="727" t="s">
        <v>3963</v>
      </c>
      <c r="AI453" s="728" t="s">
        <v>3783</v>
      </c>
      <c r="AJ453" s="728" t="s">
        <v>3783</v>
      </c>
      <c r="AK453" s="728" t="s">
        <v>17</v>
      </c>
      <c r="AL453" s="687">
        <v>55</v>
      </c>
      <c r="AM453" s="797">
        <v>46185</v>
      </c>
      <c r="AN453" s="797">
        <v>46186</v>
      </c>
      <c r="AO453" s="797">
        <v>46187</v>
      </c>
      <c r="AP453" s="797"/>
      <c r="AQ453" s="797"/>
      <c r="AR453" s="689"/>
      <c r="AS453" s="676" t="str">
        <f t="shared" si="154"/>
        <v>雙</v>
      </c>
      <c r="AT453" s="676" t="str">
        <f t="shared" si="155"/>
        <v>全</v>
      </c>
      <c r="AU453" s="676" t="str">
        <f t="shared" si="156"/>
        <v>150</v>
      </c>
      <c r="AV453" s="676">
        <f t="shared" si="150"/>
        <v>3.867264</v>
      </c>
    </row>
    <row r="454" spans="1:48">
      <c r="A454" s="672">
        <f t="shared" si="157"/>
        <v>46188</v>
      </c>
      <c r="B454" s="673" t="s">
        <v>1047</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884</v>
      </c>
      <c r="AI454" s="728" t="s">
        <v>1656</v>
      </c>
      <c r="AJ454" s="728" t="s">
        <v>884</v>
      </c>
      <c r="AK454" s="728" t="s">
        <v>1656</v>
      </c>
      <c r="AL454" s="687"/>
      <c r="AM454" s="797"/>
      <c r="AN454" s="797"/>
      <c r="AO454" s="797"/>
      <c r="AP454" s="797"/>
      <c r="AQ454" s="797"/>
      <c r="AR454" s="689"/>
      <c r="AS454" s="676" t="str">
        <f t="shared" si="154"/>
        <v>單</v>
      </c>
      <c r="AT454" s="676" t="str">
        <f t="shared" si="155"/>
        <v>全</v>
      </c>
      <c r="AU454" s="676" t="str">
        <f t="shared" si="156"/>
        <v/>
      </c>
      <c r="AV454" s="676" t="str">
        <f t="shared" si="150"/>
        <v/>
      </c>
    </row>
    <row r="455" spans="1:48">
      <c r="A455" s="672">
        <f t="shared" si="157"/>
        <v>46188</v>
      </c>
      <c r="B455" s="673" t="s">
        <v>1048</v>
      </c>
      <c r="C455" s="673" t="s">
        <v>2971</v>
      </c>
      <c r="D455" s="674" t="s">
        <v>1914</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v>40</v>
      </c>
      <c r="K455" s="678">
        <v>3</v>
      </c>
      <c r="L455" s="679">
        <v>8330</v>
      </c>
      <c r="M455" s="681">
        <v>8700</v>
      </c>
      <c r="N455" s="680"/>
      <c r="O455" s="678"/>
      <c r="P455" s="679"/>
      <c r="Q455" s="681"/>
      <c r="R455" s="680">
        <v>31</v>
      </c>
      <c r="S455" s="678">
        <v>0</v>
      </c>
      <c r="T455" s="679">
        <v>8150</v>
      </c>
      <c r="U455" s="681">
        <v>7960</v>
      </c>
      <c r="V455" s="680">
        <v>65</v>
      </c>
      <c r="W455" s="678">
        <v>9</v>
      </c>
      <c r="X455" s="679">
        <v>9440</v>
      </c>
      <c r="Y455" s="681">
        <v>9350</v>
      </c>
      <c r="Z455" s="682">
        <f>IFERROR(VLOOKUP(C455, 條件!$A:$L, 3, 0), "")</f>
        <v>5.8299595141700413</v>
      </c>
      <c r="AA455" s="682">
        <f>IF(OR(L455={"改紡","檢修","了機","清車","FINAL","停機","SAMPLE","TEST","絲開發","待料","跳車"}), L455, IFERROR(IF(C455="", "", (SUM(J455, N455, R455, V455)/3 * AG455) * IF(AND(AF455="S", AS455="雙"), 0.5, 1)), ""))</f>
        <v>45.333333333333336</v>
      </c>
      <c r="AB455" s="716">
        <f t="shared" si="151"/>
        <v>0.99010416666666667</v>
      </c>
      <c r="AC455" s="682">
        <f>IF(OR(L455={"改紡","檢修","了機","清車","FINAL","停機","SAMPLE","TEST"}), "", IFERROR(IF(C455="", "", AVERAGE(L455:M455, P455:Q455, T455:U455, X455:Y455)/100), ""))</f>
        <v>86.55</v>
      </c>
      <c r="AD455" s="682">
        <f t="shared" si="152"/>
        <v>5.666666666666667</v>
      </c>
      <c r="AE455" s="682">
        <f t="shared" si="153"/>
        <v>5.166666666666667</v>
      </c>
      <c r="AF455" s="683" t="str">
        <f t="shared" ref="AF455:AF484" si="158">LEFT(B455,1)</f>
        <v>T</v>
      </c>
      <c r="AG455" s="683">
        <v>1</v>
      </c>
      <c r="AH455" s="727" t="s">
        <v>2782</v>
      </c>
      <c r="AI455" s="728" t="s">
        <v>3783</v>
      </c>
      <c r="AJ455" s="734" t="s">
        <v>3783</v>
      </c>
      <c r="AK455" s="734" t="s">
        <v>4150</v>
      </c>
      <c r="AL455" s="687">
        <v>56</v>
      </c>
      <c r="AM455" s="797">
        <v>46183</v>
      </c>
      <c r="AN455" s="797">
        <v>46184</v>
      </c>
      <c r="AO455" s="797">
        <v>46185</v>
      </c>
      <c r="AP455" s="797">
        <v>46186</v>
      </c>
      <c r="AQ455" s="797"/>
      <c r="AR455" s="689"/>
      <c r="AS455" s="676" t="str">
        <f t="shared" si="154"/>
        <v>雙</v>
      </c>
      <c r="AT455" s="676" t="str">
        <f t="shared" si="155"/>
        <v>全</v>
      </c>
      <c r="AU455" s="676" t="str">
        <f t="shared" si="156"/>
        <v>150</v>
      </c>
      <c r="AV455" s="676">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2">
        <f t="shared" si="157"/>
        <v>46188</v>
      </c>
      <c r="B456" s="673" t="s">
        <v>1049</v>
      </c>
      <c r="C456" s="673" t="s">
        <v>2973</v>
      </c>
      <c r="D456" s="674" t="s">
        <v>1914</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v>52</v>
      </c>
      <c r="K456" s="678">
        <v>21</v>
      </c>
      <c r="L456" s="679">
        <v>8610</v>
      </c>
      <c r="M456" s="681">
        <v>9260</v>
      </c>
      <c r="N456" s="680"/>
      <c r="O456" s="678"/>
      <c r="P456" s="679" t="s">
        <v>409</v>
      </c>
      <c r="Q456" s="681"/>
      <c r="R456" s="680"/>
      <c r="S456" s="678"/>
      <c r="T456" s="679" t="s">
        <v>409</v>
      </c>
      <c r="U456" s="681"/>
      <c r="V456" s="680"/>
      <c r="W456" s="678"/>
      <c r="X456" s="679" t="s">
        <v>409</v>
      </c>
      <c r="Y456" s="681"/>
      <c r="Z456" s="682">
        <f>IFERROR(VLOOKUP(C456, 條件!$A:$L, 3, 0), "")</f>
        <v>5.8299595141700413</v>
      </c>
      <c r="AA456" s="682">
        <f>IF(OR(L456={"改紡","檢修","了機","清車","FINAL","停機","SAMPLE","TEST","絲開發","待料","跳車"}), L456, IFERROR(IF(C456="", "", (SUM(J456, N456, R456, V456)/3 * AG456) * IF(AND(AF456="S", AS456="雙"), 0.5, 1)), ""))</f>
        <v>17.333333333333332</v>
      </c>
      <c r="AB456" s="716">
        <f t="shared" si="151"/>
        <v>0.98268229166666665</v>
      </c>
      <c r="AC456" s="682">
        <f>IF(OR(L456={"改紡","檢修","了機","清車","FINAL","停機","SAMPLE","TEST"}), "", IFERROR(IF(C456="", "", AVERAGE(L456:M456, P456:Q456, T456:U456, X456:Y456)/100), ""))</f>
        <v>89.35</v>
      </c>
      <c r="AD456" s="682">
        <f t="shared" si="152"/>
        <v>2.1666666666666665</v>
      </c>
      <c r="AE456" s="682">
        <f t="shared" si="153"/>
        <v>1.2916666666666667</v>
      </c>
      <c r="AF456" s="683" t="str">
        <f t="shared" si="158"/>
        <v>T</v>
      </c>
      <c r="AG456" s="683">
        <v>1</v>
      </c>
      <c r="AH456" s="727" t="s">
        <v>2784</v>
      </c>
      <c r="AI456" s="734" t="s">
        <v>3871</v>
      </c>
      <c r="AJ456" s="734" t="s">
        <v>3871</v>
      </c>
      <c r="AK456" s="728" t="s">
        <v>2874</v>
      </c>
      <c r="AL456" s="687">
        <v>55</v>
      </c>
      <c r="AM456" s="797">
        <v>46185</v>
      </c>
      <c r="AN456" s="797">
        <v>46186</v>
      </c>
      <c r="AO456" s="797">
        <v>46187</v>
      </c>
      <c r="AP456" s="797"/>
      <c r="AQ456" s="797"/>
      <c r="AR456" s="689"/>
      <c r="AS456" s="676" t="str">
        <f t="shared" si="154"/>
        <v>雙</v>
      </c>
      <c r="AT456" s="676" t="str">
        <f t="shared" si="155"/>
        <v>全</v>
      </c>
      <c r="AU456" s="676" t="str">
        <f t="shared" si="156"/>
        <v>150</v>
      </c>
      <c r="AV456" s="676">
        <f t="shared" si="159"/>
        <v>6.4846656000000005</v>
      </c>
    </row>
    <row r="457" spans="1:48">
      <c r="A457" s="672">
        <f t="shared" si="157"/>
        <v>46188</v>
      </c>
      <c r="B457" s="673" t="s">
        <v>1050</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1656</v>
      </c>
      <c r="AI457" s="734" t="s">
        <v>3784</v>
      </c>
      <c r="AJ457" s="734" t="s">
        <v>884</v>
      </c>
      <c r="AK457" s="734" t="s">
        <v>3784</v>
      </c>
      <c r="AL457" s="687"/>
      <c r="AM457" s="797"/>
      <c r="AN457" s="797"/>
      <c r="AO457" s="797"/>
      <c r="AP457" s="797"/>
      <c r="AQ457" s="797"/>
      <c r="AR457" s="689"/>
      <c r="AS457" s="676" t="str">
        <f t="shared" si="154"/>
        <v>單</v>
      </c>
      <c r="AT457" s="676" t="str">
        <f t="shared" si="155"/>
        <v>半</v>
      </c>
      <c r="AU457" s="676" t="str">
        <f t="shared" si="156"/>
        <v/>
      </c>
      <c r="AV457" s="676" t="str">
        <f t="shared" si="159"/>
        <v/>
      </c>
    </row>
    <row r="458" spans="1:48">
      <c r="A458" s="672">
        <f t="shared" si="157"/>
        <v>46188</v>
      </c>
      <c r="B458" s="673" t="s">
        <v>1051</v>
      </c>
      <c r="C458" s="673" t="s">
        <v>4124</v>
      </c>
      <c r="D458" s="674"/>
      <c r="E458" s="675" t="str">
        <f>IF(ISNA(VLOOKUP(C458,條件!$A$1:$G$1021,5,0)),"",(VLOOKUP(C458,條件!$A$1:$G$1021,5,0)))</f>
        <v>75/72BFSD</v>
      </c>
      <c r="F458" s="676" t="str">
        <f>IF(ISNA(VLOOKUP(C458,條件!$A$1:$G$1021,6,0)),"",(VLOOKUP(C458,條件!$A$1:$G$1021,6,0)))</f>
        <v>FP01430</v>
      </c>
      <c r="G458" s="676">
        <f>IF(ISNA(VLOOKUP(C458,條件!$A$1:$G$1021,7,0)),"",(VLOOKUP(C458,條件!$A$1:$G$1021,7,0)))</f>
        <v>650</v>
      </c>
      <c r="H458" s="676" t="str">
        <f>IF(ISNA(VLOOKUP(C458,條件!$A$1:$K$1021,11,0)),"",(VLOOKUP(C458,條件!$A$1:$K$1021,11,0)))</f>
        <v>白底紫十字</v>
      </c>
      <c r="I458" s="677">
        <f>IF(ISNA(VLOOKUP(C458,條件!$A$1:$L$1021,12,0)),"",(VLOOKUP(C458,條件!$A$1:$L$1021,12,0)))</f>
        <v>5</v>
      </c>
      <c r="J458" s="680"/>
      <c r="K458" s="678"/>
      <c r="L458" s="679" t="s">
        <v>4051</v>
      </c>
      <c r="M458" s="681"/>
      <c r="N458" s="680"/>
      <c r="O458" s="678"/>
      <c r="P458" s="679" t="s">
        <v>4051</v>
      </c>
      <c r="Q458" s="681"/>
      <c r="R458" s="680"/>
      <c r="S458" s="678"/>
      <c r="T458" s="679" t="s">
        <v>4125</v>
      </c>
      <c r="U458" s="681"/>
      <c r="V458" s="680">
        <v>26</v>
      </c>
      <c r="W458" s="678">
        <v>0</v>
      </c>
      <c r="X458" s="679">
        <v>3980</v>
      </c>
      <c r="Y458" s="681"/>
      <c r="Z458" s="682">
        <f>IFERROR(VLOOKUP(C458, 條件!$A:$L, 3, 0), "")</f>
        <v>1.5483870967741935</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2784</v>
      </c>
      <c r="AI458" s="734" t="s">
        <v>3871</v>
      </c>
      <c r="AJ458" s="734" t="s">
        <v>3871</v>
      </c>
      <c r="AK458" s="728" t="s">
        <v>2874</v>
      </c>
      <c r="AL458" s="687"/>
      <c r="AM458" s="797"/>
      <c r="AN458" s="797"/>
      <c r="AO458" s="797"/>
      <c r="AP458" s="797"/>
      <c r="AQ458" s="797"/>
      <c r="AR458" s="689"/>
      <c r="AS458" s="676" t="str">
        <f t="shared" si="154"/>
        <v>單</v>
      </c>
      <c r="AT458" s="676" t="str">
        <f t="shared" si="155"/>
        <v>半</v>
      </c>
      <c r="AU458" s="676" t="str">
        <f t="shared" si="156"/>
        <v>75</v>
      </c>
      <c r="AV458" s="676" t="str">
        <f t="shared" si="159"/>
        <v/>
      </c>
    </row>
    <row r="459" spans="1:48">
      <c r="A459" s="672">
        <f t="shared" si="157"/>
        <v>46188</v>
      </c>
      <c r="B459" s="673" t="s">
        <v>1051</v>
      </c>
      <c r="C459" s="673" t="s">
        <v>3530</v>
      </c>
      <c r="D459" s="674" t="s">
        <v>1914</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v>16</v>
      </c>
      <c r="K459" s="678">
        <v>8</v>
      </c>
      <c r="L459" s="679"/>
      <c r="M459" s="681">
        <v>9170</v>
      </c>
      <c r="N459" s="680"/>
      <c r="O459" s="678"/>
      <c r="P459" s="679"/>
      <c r="Q459" s="681"/>
      <c r="R459" s="680">
        <v>10</v>
      </c>
      <c r="S459" s="678">
        <v>0</v>
      </c>
      <c r="T459" s="679">
        <v>8980</v>
      </c>
      <c r="U459" s="681"/>
      <c r="V459" s="680">
        <v>11</v>
      </c>
      <c r="W459" s="678">
        <v>11</v>
      </c>
      <c r="X459" s="679">
        <v>8980</v>
      </c>
      <c r="Y459" s="681"/>
      <c r="Z459" s="682">
        <f>IFERROR(VLOOKUP(C459, 條件!$A:$L, 3, 0), "")</f>
        <v>6.6055045871559646</v>
      </c>
      <c r="AA459" s="682">
        <f>IF(OR(L459={"改紡","檢修","了機","清車","FINAL","停機","SAMPLE","TEST","絲開發","待料","跳車"}), L459, IFERROR(IF(C459="", "", (SUM(J459, N459, R459, V459)/3 * AG459) * IF(AND(AF459="S", AS459="雙"), 0.5, 1)), ""))</f>
        <v>24.666666666666668</v>
      </c>
      <c r="AB459" s="716">
        <f t="shared" si="151"/>
        <v>0.98617120726495722</v>
      </c>
      <c r="AC459" s="682">
        <f>IF(OR(L459={"改紡","檢修","了機","清車","FINAL","停機","SAMPLE","TEST"}), "", IFERROR(IF(C459="", "", AVERAGE(L459:M459, P459:Q459, T459:U459, X459:Y459)/100), ""))</f>
        <v>90.433333333333337</v>
      </c>
      <c r="AD459" s="682">
        <f t="shared" si="152"/>
        <v>3.0833333333333335</v>
      </c>
      <c r="AE459" s="682">
        <f t="shared" si="153"/>
        <v>1.5</v>
      </c>
      <c r="AF459" s="683" t="str">
        <f t="shared" si="158"/>
        <v>T</v>
      </c>
      <c r="AG459" s="683">
        <v>2</v>
      </c>
      <c r="AH459" s="727" t="s">
        <v>2784</v>
      </c>
      <c r="AI459" s="734" t="s">
        <v>3871</v>
      </c>
      <c r="AJ459" s="734" t="s">
        <v>3871</v>
      </c>
      <c r="AK459" s="728" t="s">
        <v>2874</v>
      </c>
      <c r="AL459" s="687">
        <v>53</v>
      </c>
      <c r="AM459" s="797">
        <v>46163</v>
      </c>
      <c r="AN459" s="797">
        <v>46165</v>
      </c>
      <c r="AO459" s="797">
        <v>46166</v>
      </c>
      <c r="AP459" s="797">
        <v>46168</v>
      </c>
      <c r="AQ459" s="797"/>
      <c r="AR459" s="689"/>
      <c r="AS459" s="676" t="str">
        <f t="shared" si="154"/>
        <v>雙</v>
      </c>
      <c r="AT459" s="676" t="str">
        <f t="shared" si="155"/>
        <v>半</v>
      </c>
      <c r="AU459" s="676" t="str">
        <f t="shared" si="156"/>
        <v>225</v>
      </c>
      <c r="AV459" s="676">
        <f t="shared" si="159"/>
        <v>3.8676528000000001</v>
      </c>
    </row>
    <row r="460" spans="1:48">
      <c r="A460" s="672">
        <f t="shared" si="157"/>
        <v>46188</v>
      </c>
      <c r="B460" s="673" t="s">
        <v>1547</v>
      </c>
      <c r="C460" s="673" t="s">
        <v>3300</v>
      </c>
      <c r="D460" s="674" t="s">
        <v>578</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v>36</v>
      </c>
      <c r="K460" s="678">
        <v>0</v>
      </c>
      <c r="L460" s="679">
        <v>7780</v>
      </c>
      <c r="M460" s="681">
        <v>10000</v>
      </c>
      <c r="N460" s="680"/>
      <c r="O460" s="678"/>
      <c r="P460" s="679"/>
      <c r="Q460" s="681"/>
      <c r="R460" s="680">
        <v>26</v>
      </c>
      <c r="S460" s="678">
        <v>0</v>
      </c>
      <c r="T460" s="679">
        <v>7500</v>
      </c>
      <c r="U460" s="681">
        <v>9910</v>
      </c>
      <c r="V460" s="680">
        <v>23</v>
      </c>
      <c r="W460" s="678">
        <v>1</v>
      </c>
      <c r="X460" s="679">
        <v>7690</v>
      </c>
      <c r="Y460" s="681">
        <v>10000</v>
      </c>
      <c r="Z460" s="682">
        <f>IFERROR(VLOOKUP(C460, 條件!$A:$L, 3, 0), "")</f>
        <v>5.8299595141700413</v>
      </c>
      <c r="AA460" s="682">
        <f>IF(OR(L460={"改紡","檢修","了機","清車","FINAL","停機","SAMPLE","TEST","絲開發","待料","跳車"}), L460, IFERROR(IF(C460="", "", (SUM(J460, N460, R460, V460)/3 * AG460) * IF(AND(AF460="S", AS460="雙"), 0.5, 1)), ""))</f>
        <v>28.333333333333332</v>
      </c>
      <c r="AB460" s="716">
        <f t="shared" si="151"/>
        <v>0.99917534722222223</v>
      </c>
      <c r="AC460" s="682">
        <f>IF(OR(L460={"改紡","檢修","了機","清車","FINAL","停機","SAMPLE","TEST"}), "", IFERROR(IF(C460="", "", AVERAGE(L460:M460, P460:Q460, T460:U460, X460:Y460)/100), ""))</f>
        <v>88.13333333333334</v>
      </c>
      <c r="AD460" s="682">
        <f t="shared" si="152"/>
        <v>3.5416666666666665</v>
      </c>
      <c r="AE460" s="682">
        <f t="shared" si="153"/>
        <v>3.5</v>
      </c>
      <c r="AF460" s="683" t="str">
        <f t="shared" si="158"/>
        <v>T</v>
      </c>
      <c r="AG460" s="683">
        <v>1</v>
      </c>
      <c r="AH460" s="727" t="s">
        <v>2782</v>
      </c>
      <c r="AI460" s="734" t="s">
        <v>3783</v>
      </c>
      <c r="AJ460" s="734" t="s">
        <v>3783</v>
      </c>
      <c r="AK460" s="734" t="s">
        <v>952</v>
      </c>
      <c r="AL460" s="687">
        <v>56</v>
      </c>
      <c r="AM460" s="797">
        <v>46184</v>
      </c>
      <c r="AN460" s="797">
        <v>46185</v>
      </c>
      <c r="AO460" s="797">
        <v>46186</v>
      </c>
      <c r="AP460" s="797">
        <v>46187</v>
      </c>
      <c r="AQ460" s="797"/>
      <c r="AR460" s="689"/>
      <c r="AS460" s="676" t="str">
        <f t="shared" si="154"/>
        <v>雙</v>
      </c>
      <c r="AT460" s="676" t="str">
        <f t="shared" si="155"/>
        <v>全</v>
      </c>
      <c r="AU460" s="676" t="str">
        <f t="shared" si="156"/>
        <v>150</v>
      </c>
      <c r="AV460" s="676">
        <f t="shared" si="159"/>
        <v>6.3963647999999997</v>
      </c>
    </row>
    <row r="461" spans="1:48">
      <c r="A461" s="672">
        <f t="shared" si="157"/>
        <v>46188</v>
      </c>
      <c r="B461" s="673" t="s">
        <v>1548</v>
      </c>
      <c r="C461" s="673" t="s">
        <v>2943</v>
      </c>
      <c r="D461" s="674" t="s">
        <v>578</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v>44</v>
      </c>
      <c r="K461" s="678">
        <v>2</v>
      </c>
      <c r="L461" s="679">
        <v>8720</v>
      </c>
      <c r="M461" s="681">
        <v>8800</v>
      </c>
      <c r="N461" s="680"/>
      <c r="O461" s="678"/>
      <c r="P461" s="679"/>
      <c r="Q461" s="681"/>
      <c r="R461" s="680">
        <v>27</v>
      </c>
      <c r="S461" s="678">
        <v>0</v>
      </c>
      <c r="T461" s="679">
        <v>9170</v>
      </c>
      <c r="U461" s="681">
        <v>9540</v>
      </c>
      <c r="V461" s="680">
        <v>18</v>
      </c>
      <c r="W461" s="678">
        <v>2</v>
      </c>
      <c r="X461" s="679">
        <v>9260</v>
      </c>
      <c r="Y461" s="681">
        <v>8520</v>
      </c>
      <c r="Z461" s="682">
        <f>IFERROR(VLOOKUP(C461, 條件!$A:$L, 3, 0), "")</f>
        <v>5.8299595141700413</v>
      </c>
      <c r="AA461" s="682">
        <f>IF(OR(L461={"改紡","檢修","了機","清車","FINAL","停機","SAMPLE","TEST","絲開發","待料","跳車"}), L461, IFERROR(IF(C461="", "", (SUM(J461, N461, R461, V461)/3 * AG461) * IF(AND(AF461="S", AS461="雙"), 0.5, 1)), ""))</f>
        <v>29.666666666666668</v>
      </c>
      <c r="AB461" s="716">
        <f t="shared" si="151"/>
        <v>0.99670138888888893</v>
      </c>
      <c r="AC461" s="682">
        <f>IF(OR(L461={"改紡","檢修","了機","清車","FINAL","停機","SAMPLE","TEST"}), "", IFERROR(IF(C461="", "", AVERAGE(L461:M461, P461:Q461, T461:U461, X461:Y461)/100), ""))</f>
        <v>90.016666666666666</v>
      </c>
      <c r="AD461" s="682">
        <f t="shared" si="152"/>
        <v>3.7083333333333335</v>
      </c>
      <c r="AE461" s="682">
        <f t="shared" si="153"/>
        <v>3.5416666666666665</v>
      </c>
      <c r="AF461" s="683" t="str">
        <f t="shared" si="158"/>
        <v>T</v>
      </c>
      <c r="AG461" s="683">
        <v>1</v>
      </c>
      <c r="AH461" s="727" t="s">
        <v>2784</v>
      </c>
      <c r="AI461" s="734" t="s">
        <v>3871</v>
      </c>
      <c r="AJ461" s="734" t="s">
        <v>3871</v>
      </c>
      <c r="AK461" s="728" t="s">
        <v>2874</v>
      </c>
      <c r="AL461" s="687">
        <v>56</v>
      </c>
      <c r="AM461" s="797">
        <v>46185</v>
      </c>
      <c r="AN461" s="797">
        <v>46186</v>
      </c>
      <c r="AO461" s="797">
        <v>46187</v>
      </c>
      <c r="AP461" s="797"/>
      <c r="AQ461" s="797"/>
      <c r="AR461" s="689"/>
      <c r="AS461" s="676" t="str">
        <f t="shared" si="154"/>
        <v>雙</v>
      </c>
      <c r="AT461" s="676" t="str">
        <f t="shared" si="155"/>
        <v>全</v>
      </c>
      <c r="AU461" s="676" t="str">
        <f t="shared" si="156"/>
        <v>150</v>
      </c>
      <c r="AV461" s="676">
        <f t="shared" si="159"/>
        <v>6.5330495999999991</v>
      </c>
    </row>
    <row r="462" spans="1:48">
      <c r="A462" s="672">
        <f t="shared" si="157"/>
        <v>46188</v>
      </c>
      <c r="B462" s="673" t="s">
        <v>1052</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444</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884</v>
      </c>
      <c r="AI462" s="728" t="s">
        <v>884</v>
      </c>
      <c r="AJ462" s="728" t="s">
        <v>884</v>
      </c>
      <c r="AK462" s="728" t="s">
        <v>1656</v>
      </c>
      <c r="AL462" s="687"/>
      <c r="AM462" s="797"/>
      <c r="AN462" s="797"/>
      <c r="AO462" s="797"/>
      <c r="AP462" s="797"/>
      <c r="AQ462" s="797"/>
      <c r="AR462" s="689"/>
      <c r="AS462" s="676" t="str">
        <f t="shared" si="154"/>
        <v>單</v>
      </c>
      <c r="AT462" s="676" t="str">
        <f t="shared" si="155"/>
        <v>12sec</v>
      </c>
      <c r="AU462" s="676" t="str">
        <f t="shared" si="156"/>
        <v/>
      </c>
      <c r="AV462" s="676" t="str">
        <f t="shared" si="159"/>
        <v/>
      </c>
    </row>
    <row r="463" spans="1:48" ht="17.25" thickBot="1">
      <c r="A463" s="690">
        <f t="shared" si="157"/>
        <v>46188</v>
      </c>
      <c r="B463" s="691" t="s">
        <v>1563</v>
      </c>
      <c r="C463" s="711" t="s">
        <v>1613</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445</v>
      </c>
      <c r="M463" s="699"/>
      <c r="N463" s="698"/>
      <c r="O463" s="696"/>
      <c r="P463" s="697" t="s">
        <v>445</v>
      </c>
      <c r="Q463" s="699"/>
      <c r="R463" s="698"/>
      <c r="S463" s="696"/>
      <c r="T463" s="697" t="s">
        <v>445</v>
      </c>
      <c r="U463" s="699"/>
      <c r="V463" s="698"/>
      <c r="W463" s="696"/>
      <c r="X463" s="697" t="s">
        <v>445</v>
      </c>
      <c r="Y463" s="699"/>
      <c r="Z463" s="888" t="str">
        <f>IFERROR(VLOOKUP(C463, 條件!$A:$L, 3, 0), "")</f>
        <v/>
      </c>
      <c r="AA463" s="888" t="str">
        <f>IF(OR(L463={"改紡","檢修","了機","清車","FINAL","停機","SAMPLE","TEST","絲開發","待料","跳車"}), L463, IFERROR(IF(C463="", "", (SUM(J463, N463, R463, V463)/3 * AG463) * IF(AND(AF463="S", AS463="雙"), 0.5, 1)), ""))</f>
        <v>絲開發</v>
      </c>
      <c r="AB463" s="889" t="str">
        <f t="shared" si="151"/>
        <v/>
      </c>
      <c r="AC463" s="888" t="str">
        <f>IF(OR(L463={"改紡","檢修","了機","清車","FINAL","停機","SAMPLE","TEST"}), "", IFERROR(IF(C463="", "", AVERAGE(L463:M463, P463:Q463, T463:U463, X463:Y463)/100), ""))</f>
        <v/>
      </c>
      <c r="AD463" s="888" t="str">
        <f t="shared" si="152"/>
        <v/>
      </c>
      <c r="AE463" s="888" t="str">
        <f t="shared" si="153"/>
        <v/>
      </c>
      <c r="AF463" s="890" t="str">
        <f t="shared" si="158"/>
        <v>S</v>
      </c>
      <c r="AG463" s="890">
        <v>5</v>
      </c>
      <c r="AH463" s="729" t="s">
        <v>1656</v>
      </c>
      <c r="AI463" s="730" t="s">
        <v>1656</v>
      </c>
      <c r="AJ463" s="730" t="s">
        <v>1656</v>
      </c>
      <c r="AK463" s="730" t="s">
        <v>1656</v>
      </c>
      <c r="AL463" s="705"/>
      <c r="AM463" s="799"/>
      <c r="AN463" s="799"/>
      <c r="AO463" s="799"/>
      <c r="AP463" s="799"/>
      <c r="AQ463" s="799"/>
      <c r="AR463" s="707"/>
      <c r="AS463" s="694" t="str">
        <f t="shared" si="154"/>
        <v>單</v>
      </c>
      <c r="AT463" s="694" t="str">
        <f t="shared" si="155"/>
        <v>5sec</v>
      </c>
      <c r="AU463" s="694" t="str">
        <f t="shared" si="156"/>
        <v/>
      </c>
      <c r="AV463" s="694" t="str">
        <f t="shared" si="159"/>
        <v/>
      </c>
    </row>
    <row r="464" spans="1:48">
      <c r="A464" s="891">
        <v>46189</v>
      </c>
      <c r="B464" s="892" t="s">
        <v>1030</v>
      </c>
      <c r="C464" s="892" t="s">
        <v>114</v>
      </c>
      <c r="D464" s="893"/>
      <c r="E464" s="894" t="str">
        <f>IF(ISNA(VLOOKUP(C464,條件!$A$1:$G$1021,5,0)),"",(VLOOKUP(C464,條件!$A$1:$G$1021,5,0)))</f>
        <v/>
      </c>
      <c r="F464" s="895" t="str">
        <f>IF(ISNA(VLOOKUP(C464,條件!$A$1:$G$1021,6,0)),"",(VLOOKUP(C464,條件!$A$1:$G$1021,6,0)))</f>
        <v/>
      </c>
      <c r="G464" s="895" t="str">
        <f>IF(ISNA(VLOOKUP(C464,條件!$A$1:$G$1021,7,0)),"",(VLOOKUP(C464,條件!$A$1:$G$1021,7,0)))</f>
        <v/>
      </c>
      <c r="H464" s="895" t="str">
        <f>IF(ISNA(VLOOKUP(C464,條件!$A$1:$K$1021,11,0)),"",(VLOOKUP(C464,條件!$A$1:$K$1021,11,0)))</f>
        <v/>
      </c>
      <c r="I464" s="896" t="str">
        <f>IF(ISNA(VLOOKUP(C464,條件!$A$1:$L$1021,12,0)),"",(VLOOKUP(C464,條件!$A$1:$L$1021,12,0)))</f>
        <v/>
      </c>
      <c r="J464" s="897"/>
      <c r="K464" s="898"/>
      <c r="L464" s="899" t="s">
        <v>114</v>
      </c>
      <c r="M464" s="900"/>
      <c r="N464" s="897"/>
      <c r="O464" s="898"/>
      <c r="P464" s="899" t="s">
        <v>444</v>
      </c>
      <c r="Q464" s="900"/>
      <c r="R464" s="897"/>
      <c r="S464" s="898"/>
      <c r="T464" s="899" t="s">
        <v>114</v>
      </c>
      <c r="U464" s="900"/>
      <c r="V464" s="897"/>
      <c r="W464" s="898"/>
      <c r="X464" s="899" t="s">
        <v>114</v>
      </c>
      <c r="Y464" s="900"/>
      <c r="Z464" s="901" t="str">
        <f>IFERROR(VLOOKUP(C464, 條件!$A:$L, 3, 0), "")</f>
        <v/>
      </c>
      <c r="AA464" s="901" t="str">
        <f>IF(OR(L464={"改紡","檢修","了機","清車","FINAL","停機","SAMPLE","TEST","絲開發","待料","跳車"}), L464, IFERROR(IF(C464="", "", (SUM(J464, N464, R464, V464)/3 * AG464) * IF(AND(AF464="S", AS464="雙"), 0.5, 1)), ""))</f>
        <v>停機</v>
      </c>
      <c r="AB464" s="902" t="str">
        <f t="shared" si="151"/>
        <v/>
      </c>
      <c r="AC464" s="901" t="str">
        <f>IF(OR(L464={"改紡","檢修","了機","清車","FINAL","停機","SAMPLE","TEST"}), "", IFERROR(IF(C464="", "", AVERAGE(L464:M464, P464:Q464, T464:U464, X464:Y464)/100), ""))</f>
        <v/>
      </c>
      <c r="AD464" s="901" t="str">
        <f t="shared" si="152"/>
        <v/>
      </c>
      <c r="AE464" s="901" t="str">
        <f t="shared" si="153"/>
        <v/>
      </c>
      <c r="AF464" s="903" t="str">
        <f t="shared" si="158"/>
        <v>A</v>
      </c>
      <c r="AG464" s="903">
        <v>1</v>
      </c>
      <c r="AH464" s="904" t="s">
        <v>332</v>
      </c>
      <c r="AI464" s="737" t="s">
        <v>1065</v>
      </c>
      <c r="AJ464" s="737" t="s">
        <v>1065</v>
      </c>
      <c r="AK464" s="905" t="s">
        <v>1065</v>
      </c>
      <c r="AL464" s="741"/>
      <c r="AM464" s="798"/>
      <c r="AN464" s="798"/>
      <c r="AO464" s="798"/>
      <c r="AP464" s="798"/>
      <c r="AQ464" s="798"/>
      <c r="AR464" s="906"/>
      <c r="AS464" s="895" t="str">
        <f>IF(TEXT(RIGHT(F464,2),) = "×2","雙","單")</f>
        <v>單</v>
      </c>
      <c r="AT464" s="895" t="str">
        <f>IF(OR(AF464="J", AF464="T", AF464="M"), IF(AG464=1, "全", "半"),
   IF(AF464="A", IF(AG464=0.5, IF(AS464="雙", "全", ""),
                 IF(AG464=1, IF(AS464="雙", "半", "全"),
                    IF(AG464=2, "半", "")
                   )
                ),
   IF(AF464="S", TEXT(AG464 &amp; "sec", "text"), "")
))</f>
        <v>全</v>
      </c>
      <c r="AU464" s="895" t="str">
        <f>IF(MID(E464,3,1)="/",LEFT(E464,2),LEFT(E464,3))</f>
        <v/>
      </c>
      <c r="AV464" s="895" t="str">
        <f t="shared" si="159"/>
        <v/>
      </c>
    </row>
    <row r="465" spans="1:48">
      <c r="A465" s="672">
        <f>A464</f>
        <v>46189</v>
      </c>
      <c r="B465" s="673" t="s">
        <v>1031</v>
      </c>
      <c r="C465" s="673" t="s">
        <v>114</v>
      </c>
      <c r="D465" s="674"/>
      <c r="E465" s="675" t="str">
        <f>IF(ISNA(VLOOKUP(C465,條件!$A$1:$G$1021,5,0)),"",(VLOOKUP(C465,條件!$A$1:$G$1021,5,0)))</f>
        <v/>
      </c>
      <c r="F465" s="676" t="str">
        <f>IF(ISNA(VLOOKUP(C465,條件!$A$1:$G$1021,6,0)),"",(VLOOKUP(C465,條件!$A$1:$G$1021,6,0)))</f>
        <v/>
      </c>
      <c r="G465" s="676" t="str">
        <f>IF(ISNA(VLOOKUP(C465,條件!$A$1:$G$1021,7,0)),"",(VLOOKUP(C465,條件!$A$1:$G$1021,7,0)))</f>
        <v/>
      </c>
      <c r="H465" s="676" t="str">
        <f>IF(ISNA(VLOOKUP(C465,條件!$A$1:$K$1021,11,0)),"",(VLOOKUP(C465,條件!$A$1:$K$1021,11,0)))</f>
        <v/>
      </c>
      <c r="I465" s="677" t="str">
        <f>IF(ISNA(VLOOKUP(C465,條件!$A$1:$L$1021,12,0)),"",(VLOOKUP(C465,條件!$A$1:$L$1021,12,0)))</f>
        <v/>
      </c>
      <c r="J465" s="680"/>
      <c r="K465" s="678"/>
      <c r="L465" s="679" t="s">
        <v>114</v>
      </c>
      <c r="M465" s="681"/>
      <c r="N465" s="680"/>
      <c r="O465" s="678"/>
      <c r="P465" s="679" t="s">
        <v>114</v>
      </c>
      <c r="Q465" s="681"/>
      <c r="R465" s="680"/>
      <c r="S465" s="678"/>
      <c r="T465" s="679" t="s">
        <v>114</v>
      </c>
      <c r="U465" s="681"/>
      <c r="V465" s="680"/>
      <c r="W465" s="678"/>
      <c r="X465" s="679" t="s">
        <v>114</v>
      </c>
      <c r="Y465" s="681"/>
      <c r="Z465" s="682" t="str">
        <f>IFERROR(VLOOKUP(C465, 條件!$A:$L, 3, 0), "")</f>
        <v/>
      </c>
      <c r="AA465" s="682" t="str">
        <f>IF(OR(L465={"改紡","檢修","了機","清車","FINAL","停機","SAMPLE","TEST","絲開發","待料","跳車"}), L465, IFERROR(IF(C465="", "", (SUM(J465, N465, R465, V465)/3 * AG465) * IF(AND(AF465="S", AS465="雙"), 0.5, 1)), ""))</f>
        <v>停機</v>
      </c>
      <c r="AB465" s="716" t="str">
        <f t="shared" ref="AB465:AB494" si="160">IF(K465="","",IF(ISERROR(1-(SUM(K465,O465,S465,W465)/208/Z465)),"",(1-(SUM(K465,O465,S465,W465)/208/Z465))))</f>
        <v/>
      </c>
      <c r="AC465" s="682" t="str">
        <f>IF(OR(L465={"改紡","檢修","了機","清車","FINAL","停機","SAMPLE","TEST"}), "", IFERROR(IF(C465="", "", AVERAGE(L465:M465, P465:Q465, T465:U465, X465:Y465)/100), ""))</f>
        <v/>
      </c>
      <c r="AD465" s="682" t="str">
        <f t="shared" ref="AD465:AD494" si="161">IF(ISERROR(AA465/8),"",(AA465/8))</f>
        <v/>
      </c>
      <c r="AE465" s="682" t="str">
        <f t="shared" ref="AE465:AE494" si="162">IF(OR(L465="改紡", L465="檢修", L465="了機"), "",
IF(AND(C465&lt;&gt;"", J465&lt;&gt;""),
IFERROR((SUM(J465, N465, R465, V465) - SUM(K465, O465, S465, W465))/24 * AG465, ""),
"")
)</f>
        <v/>
      </c>
      <c r="AF465" s="683" t="str">
        <f t="shared" si="158"/>
        <v>A</v>
      </c>
      <c r="AG465" s="683">
        <v>1</v>
      </c>
      <c r="AH465" s="727" t="s">
        <v>1065</v>
      </c>
      <c r="AI465" s="728" t="s">
        <v>1065</v>
      </c>
      <c r="AJ465" s="728" t="s">
        <v>1065</v>
      </c>
      <c r="AK465" s="740" t="s">
        <v>1065</v>
      </c>
      <c r="AL465" s="736"/>
      <c r="AM465" s="797"/>
      <c r="AN465" s="797"/>
      <c r="AO465" s="797"/>
      <c r="AP465" s="797"/>
      <c r="AQ465" s="797"/>
      <c r="AR465" s="689"/>
      <c r="AS465" s="676" t="str">
        <f t="shared" ref="AS465:AS493" si="163">IF(TEXT(RIGHT(F465,2),) = "×2","雙","單")</f>
        <v>單</v>
      </c>
      <c r="AT465" s="676" t="str">
        <f t="shared" ref="AT465:AT493" si="164">IF(OR(AF465="J", AF465="T", AF465="M"), IF(AG465=1, "全", "半"),
   IF(AF465="A", IF(AG465=0.5, IF(AS465="雙", "全", ""),
                 IF(AG465=1, IF(AS465="雙", "半", "全"),
                    IF(AG465=2, "半", "")
                   )
                ),
   IF(AF465="S", TEXT(AG465 &amp; "sec", "text"), "")
))</f>
        <v>全</v>
      </c>
      <c r="AU465" s="676" t="str">
        <f t="shared" ref="AU465:AU493" si="165">IF(MID(E465,3,1)="/",LEFT(E465,2),LEFT(E465,3))</f>
        <v/>
      </c>
      <c r="AV465" s="676" t="str">
        <f t="shared" si="159"/>
        <v/>
      </c>
    </row>
    <row r="466" spans="1:48">
      <c r="A466" s="672">
        <f t="shared" ref="A466:A493" si="166">A465</f>
        <v>46189</v>
      </c>
      <c r="B466" s="673" t="s">
        <v>1026</v>
      </c>
      <c r="C466" s="673" t="s">
        <v>114</v>
      </c>
      <c r="D466" s="674"/>
      <c r="E466" s="675" t="str">
        <f>IF(ISNA(VLOOKUP(C466,條件!$A$1:$G$1021,5,0)),"",(VLOOKUP(C466,條件!$A$1:$G$1021,5,0)))</f>
        <v/>
      </c>
      <c r="F466" s="676" t="str">
        <f>IF(ISNA(VLOOKUP(C466,條件!$A$1:$G$1021,6,0)),"",(VLOOKUP(C466,條件!$A$1:$G$1021,6,0)))</f>
        <v/>
      </c>
      <c r="G466" s="676" t="str">
        <f>IF(ISNA(VLOOKUP(C466,條件!$A$1:$G$1021,7,0)),"",(VLOOKUP(C466,條件!$A$1:$G$1021,7,0)))</f>
        <v/>
      </c>
      <c r="H466" s="676" t="str">
        <f>IF(ISNA(VLOOKUP(C466,條件!$A$1:$K$1021,11,0)),"",(VLOOKUP(C466,條件!$A$1:$K$1021,11,0)))</f>
        <v/>
      </c>
      <c r="I466" s="677" t="str">
        <f>IF(ISNA(VLOOKUP(C466,條件!$A$1:$L$1021,12,0)),"",(VLOOKUP(C466,條件!$A$1:$L$1021,12,0)))</f>
        <v/>
      </c>
      <c r="J466" s="680"/>
      <c r="K466" s="678"/>
      <c r="L466" s="679" t="s">
        <v>114</v>
      </c>
      <c r="M466" s="681"/>
      <c r="N466" s="680"/>
      <c r="O466" s="678"/>
      <c r="P466" s="679" t="s">
        <v>114</v>
      </c>
      <c r="Q466" s="681"/>
      <c r="R466" s="680"/>
      <c r="S466" s="678"/>
      <c r="T466" s="679" t="s">
        <v>114</v>
      </c>
      <c r="U466" s="681"/>
      <c r="V466" s="680"/>
      <c r="W466" s="678"/>
      <c r="X466" s="679" t="s">
        <v>114</v>
      </c>
      <c r="Y466" s="681"/>
      <c r="Z466" s="682" t="str">
        <f>IFERROR(VLOOKUP(C466, 條件!$A:$L, 3, 0), "")</f>
        <v/>
      </c>
      <c r="AA466" s="682" t="str">
        <f>IF(OR(L466={"改紡","檢修","了機","清車","FINAL","停機","SAMPLE","TEST","絲開發","待料","跳車"}), L466, IFERROR(IF(C466="", "", (SUM(J466, N466, R466, V466)/3 * AG466) * IF(AND(AF466="S", AS466="雙"), 0.5, 1)), ""))</f>
        <v>停機</v>
      </c>
      <c r="AB466" s="716" t="str">
        <f t="shared" si="160"/>
        <v/>
      </c>
      <c r="AC466" s="682" t="str">
        <f>IF(OR(L466={"改紡","檢修","了機","清車","FINAL","停機","SAMPLE","TEST"}), "", IFERROR(IF(C466="", "", AVERAGE(L466:M466, P466:Q466, T466:U466, X466:Y466)/100), ""))</f>
        <v/>
      </c>
      <c r="AD466" s="682" t="str">
        <f t="shared" si="161"/>
        <v/>
      </c>
      <c r="AE466" s="682" t="str">
        <f t="shared" si="162"/>
        <v/>
      </c>
      <c r="AF466" s="683" t="str">
        <f t="shared" si="158"/>
        <v>A</v>
      </c>
      <c r="AG466" s="683">
        <v>1</v>
      </c>
      <c r="AH466" s="727" t="s">
        <v>1065</v>
      </c>
      <c r="AI466" s="728" t="s">
        <v>1065</v>
      </c>
      <c r="AJ466" s="728" t="s">
        <v>1065</v>
      </c>
      <c r="AK466" s="743" t="s">
        <v>1065</v>
      </c>
      <c r="AL466" s="736"/>
      <c r="AM466" s="797"/>
      <c r="AN466" s="797"/>
      <c r="AO466" s="797"/>
      <c r="AP466" s="797"/>
      <c r="AQ466" s="797"/>
      <c r="AR466" s="689"/>
      <c r="AS466" s="676" t="str">
        <f t="shared" si="163"/>
        <v>單</v>
      </c>
      <c r="AT466" s="676" t="str">
        <f t="shared" si="164"/>
        <v>全</v>
      </c>
      <c r="AU466" s="676" t="str">
        <f t="shared" si="165"/>
        <v/>
      </c>
      <c r="AV466" s="676" t="str">
        <f t="shared" si="159"/>
        <v/>
      </c>
    </row>
    <row r="467" spans="1:48">
      <c r="A467" s="672">
        <f t="shared" si="166"/>
        <v>46189</v>
      </c>
      <c r="B467" s="673" t="s">
        <v>1032</v>
      </c>
      <c r="C467" s="673" t="s">
        <v>114</v>
      </c>
      <c r="D467" s="674"/>
      <c r="E467" s="675" t="str">
        <f>IF(ISNA(VLOOKUP(C467,條件!$A$1:$G$1021,5,0)),"",(VLOOKUP(C467,條件!$A$1:$G$1021,5,0)))</f>
        <v/>
      </c>
      <c r="F467" s="676" t="str">
        <f>IF(ISNA(VLOOKUP(C467,條件!$A$1:$G$1021,6,0)),"",(VLOOKUP(C467,條件!$A$1:$G$1021,6,0)))</f>
        <v/>
      </c>
      <c r="G467" s="676" t="str">
        <f>IF(ISNA(VLOOKUP(C467,條件!$A$1:$G$1021,7,0)),"",(VLOOKUP(C467,條件!$A$1:$G$1021,7,0)))</f>
        <v/>
      </c>
      <c r="H467" s="676" t="str">
        <f>IF(ISNA(VLOOKUP(C467,條件!$A$1:$K$1021,11,0)),"",(VLOOKUP(C467,條件!$A$1:$K$1021,11,0)))</f>
        <v/>
      </c>
      <c r="I467" s="677" t="str">
        <f>IF(ISNA(VLOOKUP(C467,條件!$A$1:$L$1021,12,0)),"",(VLOOKUP(C467,條件!$A$1:$L$1021,12,0)))</f>
        <v/>
      </c>
      <c r="J467" s="680"/>
      <c r="K467" s="678"/>
      <c r="L467" s="679" t="s">
        <v>114</v>
      </c>
      <c r="M467" s="681"/>
      <c r="N467" s="680"/>
      <c r="O467" s="678"/>
      <c r="P467" s="679" t="s">
        <v>114</v>
      </c>
      <c r="Q467" s="681"/>
      <c r="R467" s="680"/>
      <c r="S467" s="678"/>
      <c r="T467" s="679" t="s">
        <v>114</v>
      </c>
      <c r="U467" s="681"/>
      <c r="V467" s="680"/>
      <c r="W467" s="678"/>
      <c r="X467" s="679" t="s">
        <v>114</v>
      </c>
      <c r="Y467" s="681"/>
      <c r="Z467" s="682" t="str">
        <f>IFERROR(VLOOKUP(C467, 條件!$A:$L, 3, 0), "")</f>
        <v/>
      </c>
      <c r="AA467" s="682" t="str">
        <f>IF(OR(L467={"改紡","檢修","了機","清車","FINAL","停機","SAMPLE","TEST","絲開發","待料","跳車"}), L467, IFERROR(IF(C467="", "", (SUM(J467, N467, R467, V467)/3 * AG467) * IF(AND(AF467="S", AS467="雙"), 0.5, 1)), ""))</f>
        <v>停機</v>
      </c>
      <c r="AB467" s="716" t="str">
        <f t="shared" si="160"/>
        <v/>
      </c>
      <c r="AC467" s="682" t="str">
        <f>IF(OR(L467={"改紡","檢修","了機","清車","FINAL","停機","SAMPLE","TEST"}), "", IFERROR(IF(C467="", "", AVERAGE(L467:M467, P467:Q467, T467:U467, X467:Y467)/100), ""))</f>
        <v/>
      </c>
      <c r="AD467" s="682" t="str">
        <f t="shared" si="161"/>
        <v/>
      </c>
      <c r="AE467" s="682" t="str">
        <f t="shared" si="162"/>
        <v/>
      </c>
      <c r="AF467" s="683" t="str">
        <f t="shared" si="158"/>
        <v>A</v>
      </c>
      <c r="AG467" s="683">
        <v>1</v>
      </c>
      <c r="AH467" s="727" t="s">
        <v>1656</v>
      </c>
      <c r="AI467" s="734" t="s">
        <v>1065</v>
      </c>
      <c r="AJ467" s="734" t="s">
        <v>1065</v>
      </c>
      <c r="AK467" s="728" t="s">
        <v>1065</v>
      </c>
      <c r="AL467" s="687"/>
      <c r="AM467" s="797"/>
      <c r="AN467" s="797"/>
      <c r="AO467" s="797"/>
      <c r="AP467" s="797"/>
      <c r="AQ467" s="797"/>
      <c r="AR467" s="689"/>
      <c r="AS467" s="676" t="str">
        <f t="shared" si="163"/>
        <v>單</v>
      </c>
      <c r="AT467" s="676" t="str">
        <f t="shared" si="164"/>
        <v>全</v>
      </c>
      <c r="AU467" s="676" t="str">
        <f t="shared" si="165"/>
        <v/>
      </c>
      <c r="AV467" s="676" t="str">
        <f t="shared" si="159"/>
        <v/>
      </c>
    </row>
    <row r="468" spans="1:48">
      <c r="A468" s="672">
        <f t="shared" si="166"/>
        <v>46189</v>
      </c>
      <c r="B468" s="673" t="s">
        <v>1033</v>
      </c>
      <c r="C468" s="673" t="s">
        <v>3545</v>
      </c>
      <c r="D468" s="674"/>
      <c r="E468" s="675" t="str">
        <f>IF(ISNA(VLOOKUP(C468,條件!$A$1:$G$1021,5,0)),"",(VLOOKUP(C468,條件!$A$1:$G$1021,5,0)))</f>
        <v>75/72SR6</v>
      </c>
      <c r="F468" s="676" t="str">
        <f>IF(ISNA(VLOOKUP(C468,條件!$A$1:$G$1021,6,0)),"",(VLOOKUP(C468,條件!$A$1:$G$1021,6,0)))</f>
        <v>FP81631R</v>
      </c>
      <c r="G468" s="676">
        <f>IF(ISNA(VLOOKUP(C468,條件!$A$1:$G$1021,7,0)),"",(VLOOKUP(C468,條件!$A$1:$G$1021,7,0)))</f>
        <v>600</v>
      </c>
      <c r="H468" s="676" t="str">
        <f>IF(ISNA(VLOOKUP(C468,條件!$A$1:$K$1021,11,0)),"",(VLOOKUP(C468,條件!$A$1:$K$1021,11,0)))</f>
        <v>橘底黑三角</v>
      </c>
      <c r="I468" s="677">
        <f>IF(ISNA(VLOOKUP(C468,條件!$A$1:$L$1021,12,0)),"",(VLOOKUP(C468,條件!$A$1:$L$1021,12,0)))</f>
        <v>5</v>
      </c>
      <c r="J468" s="680">
        <v>17</v>
      </c>
      <c r="K468" s="678">
        <v>0</v>
      </c>
      <c r="L468" s="679">
        <v>9117</v>
      </c>
      <c r="M468" s="681">
        <v>8970</v>
      </c>
      <c r="N468" s="680"/>
      <c r="O468" s="678"/>
      <c r="P468" s="679"/>
      <c r="Q468" s="681"/>
      <c r="R468" s="680">
        <v>12</v>
      </c>
      <c r="S468" s="678">
        <v>0</v>
      </c>
      <c r="T468" s="679">
        <v>9262</v>
      </c>
      <c r="U468" s="681">
        <v>9000</v>
      </c>
      <c r="V468" s="680">
        <v>14</v>
      </c>
      <c r="W468" s="678">
        <v>1</v>
      </c>
      <c r="X468" s="679">
        <v>9180</v>
      </c>
      <c r="Y468" s="681">
        <v>8875</v>
      </c>
      <c r="Z468" s="682">
        <f>IFERROR(VLOOKUP(C468, 條件!$A:$L, 3, 0), "")</f>
        <v>1.4090019569471623</v>
      </c>
      <c r="AA468" s="682">
        <f>IF(OR(L468={"改紡","檢修","了機","清車","FINAL","停機","SAMPLE","TEST","絲開發","待料","跳車"}), L468, IFERROR(IF(C468="", "", (SUM(J468, N468, R468, V468)/3 * AG468) * IF(AND(AF468="S", AS468="雙"), 0.5, 1)), ""))</f>
        <v>14.333333333333334</v>
      </c>
      <c r="AB468" s="716">
        <f t="shared" si="160"/>
        <v>0.99658787393162396</v>
      </c>
      <c r="AC468" s="682">
        <f>IF(OR(L468={"改紡","檢修","了機","清車","FINAL","停機","SAMPLE","TEST"}), "", IFERROR(IF(C468="", "", AVERAGE(L468:M468, P468:Q468, T468:U468, X468:Y468)/100), ""))</f>
        <v>90.673333333333346</v>
      </c>
      <c r="AD468" s="682">
        <f t="shared" si="161"/>
        <v>1.7916666666666667</v>
      </c>
      <c r="AE468" s="682">
        <f t="shared" si="162"/>
        <v>1.75</v>
      </c>
      <c r="AF468" s="683" t="str">
        <f t="shared" si="158"/>
        <v>A</v>
      </c>
      <c r="AG468" s="683">
        <v>1</v>
      </c>
      <c r="AH468" s="727" t="s">
        <v>3331</v>
      </c>
      <c r="AI468" s="734" t="s">
        <v>3116</v>
      </c>
      <c r="AJ468" s="734" t="s">
        <v>3116</v>
      </c>
      <c r="AK468" s="734" t="s">
        <v>3042</v>
      </c>
      <c r="AL468" s="687">
        <v>54</v>
      </c>
      <c r="AM468" s="797">
        <v>46055</v>
      </c>
      <c r="AN468" s="797">
        <v>46056</v>
      </c>
      <c r="AO468" s="797">
        <v>46057</v>
      </c>
      <c r="AP468" s="797"/>
      <c r="AQ468" s="797"/>
      <c r="AR468" s="689"/>
      <c r="AS468" s="676" t="str">
        <f t="shared" si="163"/>
        <v>單</v>
      </c>
      <c r="AT468" s="676" t="str">
        <f t="shared" si="164"/>
        <v>全</v>
      </c>
      <c r="AU468" s="676" t="str">
        <f t="shared" si="165"/>
        <v>75</v>
      </c>
      <c r="AV468" s="676">
        <f t="shared" si="159"/>
        <v>1.41015168</v>
      </c>
    </row>
    <row r="469" spans="1:48">
      <c r="A469" s="672">
        <f t="shared" si="166"/>
        <v>46189</v>
      </c>
      <c r="B469" s="673" t="s">
        <v>1034</v>
      </c>
      <c r="C469" s="673" t="s">
        <v>2830</v>
      </c>
      <c r="D469" s="674"/>
      <c r="E469" s="675" t="str">
        <f>IF(ISNA(VLOOKUP(C469,條件!$A$1:$G$1021,5,0)),"",(VLOOKUP(C469,條件!$A$1:$G$1021,5,0)))</f>
        <v>75/72/2SDr</v>
      </c>
      <c r="F469" s="676" t="str">
        <f>IF(ISNA(VLOOKUP(C469,條件!$A$1:$G$1021,6,0)),"",(VLOOKUP(C469,條件!$A$1:$G$1021,6,0)))</f>
        <v>FP81390R×2</v>
      </c>
      <c r="G469" s="676">
        <f>IF(ISNA(VLOOKUP(C469,條件!$A$1:$G$1021,7,0)),"",(VLOOKUP(C469,條件!$A$1:$G$1021,7,0)))</f>
        <v>600</v>
      </c>
      <c r="H469" s="676" t="str">
        <f>IF(ISNA(VLOOKUP(C469,條件!$A$1:$K$1021,11,0)),"",(VLOOKUP(C469,條件!$A$1:$K$1021,11,0)))</f>
        <v>白底藍三角</v>
      </c>
      <c r="I469" s="677">
        <f>IF(ISNA(VLOOKUP(C469,條件!$A$1:$L$1021,12,0)),"",(VLOOKUP(C469,條件!$A$1:$L$1021,12,0)))</f>
        <v>5</v>
      </c>
      <c r="J469" s="680">
        <v>14</v>
      </c>
      <c r="K469" s="678">
        <v>0</v>
      </c>
      <c r="L469" s="679">
        <v>9411</v>
      </c>
      <c r="M469" s="681">
        <v>9847</v>
      </c>
      <c r="N469" s="680"/>
      <c r="O469" s="678"/>
      <c r="P469" s="679"/>
      <c r="Q469" s="681"/>
      <c r="R469" s="680">
        <v>20</v>
      </c>
      <c r="S469" s="678">
        <v>4</v>
      </c>
      <c r="T469" s="679">
        <v>9319</v>
      </c>
      <c r="U469" s="681">
        <v>9835</v>
      </c>
      <c r="V469" s="680">
        <v>28</v>
      </c>
      <c r="W469" s="678">
        <v>4</v>
      </c>
      <c r="X469" s="679">
        <v>9113</v>
      </c>
      <c r="Y469" s="681">
        <v>9660</v>
      </c>
      <c r="Z469" s="682">
        <f>IFERROR(VLOOKUP(C469, 條件!$A:$L, 3, 0), "")</f>
        <v>2.8015564202334629</v>
      </c>
      <c r="AA469" s="682">
        <f>IF(OR(L469={"改紡","檢修","了機","清車","FINAL","停機","SAMPLE","TEST","絲開發","待料","跳車"}), L469, IFERROR(IF(C469="", "", (SUM(J469, N469, R469, V469)/3 * AG469) * IF(AND(AF469="S", AS469="雙"), 0.5, 1)), ""))</f>
        <v>10.333333333333334</v>
      </c>
      <c r="AB469" s="716">
        <f t="shared" si="160"/>
        <v>0.98627136752136757</v>
      </c>
      <c r="AC469" s="682">
        <f>IF(OR(L469={"改紡","檢修","了機","清車","FINAL","停機","SAMPLE","TEST"}), "", IFERROR(IF(C469="", "", AVERAGE(L469:M469, P469:Q469, T469:U469, X469:Y469)/100), ""))</f>
        <v>95.308333333333337</v>
      </c>
      <c r="AD469" s="682">
        <f t="shared" si="161"/>
        <v>1.2916666666666667</v>
      </c>
      <c r="AE469" s="682">
        <f t="shared" si="162"/>
        <v>1.125</v>
      </c>
      <c r="AF469" s="683" t="str">
        <f t="shared" si="158"/>
        <v>A</v>
      </c>
      <c r="AG469" s="683">
        <v>0.5</v>
      </c>
      <c r="AH469" s="727" t="s">
        <v>3331</v>
      </c>
      <c r="AI469" s="734" t="s">
        <v>3116</v>
      </c>
      <c r="AJ469" s="734" t="s">
        <v>3116</v>
      </c>
      <c r="AK469" s="734" t="s">
        <v>3042</v>
      </c>
      <c r="AL469" s="687">
        <v>53</v>
      </c>
      <c r="AM469" s="797">
        <v>46122</v>
      </c>
      <c r="AN469" s="797">
        <v>46123</v>
      </c>
      <c r="AO469" s="797">
        <v>46124</v>
      </c>
      <c r="AP469" s="797"/>
      <c r="AQ469" s="797"/>
      <c r="AR469" s="689"/>
      <c r="AS469" s="676" t="str">
        <f t="shared" si="163"/>
        <v>雙</v>
      </c>
      <c r="AT469" s="676" t="str">
        <f t="shared" si="164"/>
        <v>全</v>
      </c>
      <c r="AU469" s="676" t="str">
        <f t="shared" si="165"/>
        <v>75</v>
      </c>
      <c r="AV469" s="676">
        <f t="shared" si="159"/>
        <v>1.4822351999999999</v>
      </c>
    </row>
    <row r="470" spans="1:48">
      <c r="A470" s="672">
        <f t="shared" si="166"/>
        <v>46189</v>
      </c>
      <c r="B470" s="673" t="s">
        <v>1035</v>
      </c>
      <c r="C470" s="673" t="s">
        <v>1900</v>
      </c>
      <c r="D470" s="674" t="s">
        <v>571</v>
      </c>
      <c r="E470" s="675" t="str">
        <f>IF(ISNA(VLOOKUP(C470,條件!$A$1:$G$1021,5,0)),"",(VLOOKUP(C470,條件!$A$1:$G$1021,5,0)))</f>
        <v>50/72BSD3</v>
      </c>
      <c r="F470" s="676" t="str">
        <f>IF(ISNA(VLOOKUP(C470,條件!$A$1:$G$1021,6,0)),"",(VLOOKUP(C470,條件!$A$1:$G$1021,6,0)))</f>
        <v>FP80141</v>
      </c>
      <c r="G470" s="676">
        <f>IF(ISNA(VLOOKUP(C470,條件!$A$1:$G$1021,7,0)),"",(VLOOKUP(C470,條件!$A$1:$G$1021,7,0)))</f>
        <v>630</v>
      </c>
      <c r="H470" s="676" t="str">
        <f>IF(ISNA(VLOOKUP(C470,條件!$A$1:$K$1021,11,0)),"",(VLOOKUP(C470,條件!$A$1:$K$1021,11,0)))</f>
        <v>洋綠色</v>
      </c>
      <c r="I470" s="677">
        <f>IF(ISNA(VLOOKUP(C470,條件!$A$1:$L$1021,12,0)),"",(VLOOKUP(C470,條件!$A$1:$L$1021,12,0)))</f>
        <v>2</v>
      </c>
      <c r="J470" s="680">
        <v>18</v>
      </c>
      <c r="K470" s="678">
        <v>0</v>
      </c>
      <c r="L470" s="679">
        <v>9012</v>
      </c>
      <c r="M470" s="681">
        <v>9458</v>
      </c>
      <c r="N470" s="680"/>
      <c r="O470" s="678"/>
      <c r="P470" s="679"/>
      <c r="Q470" s="681"/>
      <c r="R470" s="680">
        <v>20</v>
      </c>
      <c r="S470" s="678">
        <v>3</v>
      </c>
      <c r="T470" s="679">
        <v>9196</v>
      </c>
      <c r="U470" s="681">
        <v>9548</v>
      </c>
      <c r="V470" s="680">
        <v>11</v>
      </c>
      <c r="W470" s="678">
        <v>1</v>
      </c>
      <c r="X470" s="679">
        <v>8916</v>
      </c>
      <c r="Y470" s="681">
        <v>9507</v>
      </c>
      <c r="Z470" s="682">
        <f>IFERROR(VLOOKUP(C470, 條件!$A:$L, 3, 0), "")</f>
        <v>2.4615384615384617</v>
      </c>
      <c r="AA470" s="682">
        <f>IF(OR(L470={"改紡","檢修","了機","清車","FINAL","停機","SAMPLE","TEST","絲開發","待料","跳車"}), L470, IFERROR(IF(C470="", "", (SUM(J470, N470, R470, V470)/3 * AG470) * IF(AND(AF470="S", AS470="雙"), 0.5, 1)), ""))</f>
        <v>16.333333333333332</v>
      </c>
      <c r="AB470" s="716">
        <f t="shared" si="160"/>
        <v>0.9921875</v>
      </c>
      <c r="AC470" s="682">
        <f>IF(OR(L470={"改紡","檢修","了機","清車","FINAL","停機","SAMPLE","TEST"}), "", IFERROR(IF(C470="", "", AVERAGE(L470:M470, P470:Q470, T470:U470, X470:Y470)/100), ""))</f>
        <v>92.728333333333339</v>
      </c>
      <c r="AD470" s="682">
        <f t="shared" si="161"/>
        <v>2.0416666666666665</v>
      </c>
      <c r="AE470" s="682">
        <f t="shared" si="162"/>
        <v>1.875</v>
      </c>
      <c r="AF470" s="683" t="str">
        <f t="shared" si="158"/>
        <v>A</v>
      </c>
      <c r="AG470" s="683">
        <v>1</v>
      </c>
      <c r="AH470" s="727" t="s">
        <v>3331</v>
      </c>
      <c r="AI470" s="734" t="s">
        <v>3116</v>
      </c>
      <c r="AJ470" s="734" t="s">
        <v>3116</v>
      </c>
      <c r="AK470" s="734" t="s">
        <v>3042</v>
      </c>
      <c r="AL470" s="687">
        <v>57</v>
      </c>
      <c r="AM470" s="797">
        <v>46094</v>
      </c>
      <c r="AN470" s="797">
        <v>46096</v>
      </c>
      <c r="AO470" s="797"/>
      <c r="AP470" s="797"/>
      <c r="AQ470" s="797"/>
      <c r="AR470" s="689"/>
      <c r="AS470" s="676" t="str">
        <f t="shared" si="163"/>
        <v>單</v>
      </c>
      <c r="AT470" s="676" t="str">
        <f t="shared" si="164"/>
        <v>全</v>
      </c>
      <c r="AU470" s="676" t="str">
        <f t="shared" si="165"/>
        <v>50</v>
      </c>
      <c r="AV470" s="676">
        <f t="shared" si="159"/>
        <v>1.009477728</v>
      </c>
    </row>
    <row r="471" spans="1:48">
      <c r="A471" s="672">
        <f t="shared" si="166"/>
        <v>46189</v>
      </c>
      <c r="B471" s="673" t="s">
        <v>1036</v>
      </c>
      <c r="C471" s="673" t="s">
        <v>114</v>
      </c>
      <c r="D471" s="674"/>
      <c r="E471" s="675" t="str">
        <f>IF(ISNA(VLOOKUP(C471,條件!$A$1:$G$1021,5,0)),"",(VLOOKUP(C471,條件!$A$1:$G$1021,5,0)))</f>
        <v/>
      </c>
      <c r="F471" s="676" t="str">
        <f>IF(ISNA(VLOOKUP(C471,條件!$A$1:$G$1021,6,0)),"",(VLOOKUP(C471,條件!$A$1:$G$1021,6,0)))</f>
        <v/>
      </c>
      <c r="G471" s="676" t="str">
        <f>IF(ISNA(VLOOKUP(C471,條件!$A$1:$G$1021,7,0)),"",(VLOOKUP(C471,條件!$A$1:$G$1021,7,0)))</f>
        <v/>
      </c>
      <c r="H471" s="676" t="str">
        <f>IF(ISNA(VLOOKUP(C471,條件!$A$1:$K$1021,11,0)),"",(VLOOKUP(C471,條件!$A$1:$K$1021,11,0)))</f>
        <v/>
      </c>
      <c r="I471" s="677" t="str">
        <f>IF(ISNA(VLOOKUP(C471,條件!$A$1:$L$1021,12,0)),"",(VLOOKUP(C471,條件!$A$1:$L$1021,12,0)))</f>
        <v/>
      </c>
      <c r="J471" s="680"/>
      <c r="K471" s="678"/>
      <c r="L471" s="679" t="s">
        <v>114</v>
      </c>
      <c r="M471" s="681"/>
      <c r="N471" s="680"/>
      <c r="O471" s="678"/>
      <c r="P471" s="679" t="s">
        <v>114</v>
      </c>
      <c r="Q471" s="681"/>
      <c r="R471" s="680"/>
      <c r="S471" s="678"/>
      <c r="T471" s="679" t="s">
        <v>114</v>
      </c>
      <c r="U471" s="681"/>
      <c r="V471" s="680"/>
      <c r="W471" s="678"/>
      <c r="X471" s="679" t="s">
        <v>114</v>
      </c>
      <c r="Y471" s="681"/>
      <c r="Z471" s="682" t="str">
        <f>IFERROR(VLOOKUP(C471, 條件!$A:$L, 3, 0), "")</f>
        <v/>
      </c>
      <c r="AA471" s="682" t="str">
        <f>IF(OR(L471={"改紡","檢修","了機","清車","FINAL","停機","SAMPLE","TEST","絲開發","待料","跳車"}), L471, IFERROR(IF(C471="", "", (SUM(J471, N471, R471, V471)/3 * AG471) * IF(AND(AF471="S", AS471="雙"), 0.5, 1)), ""))</f>
        <v>停機</v>
      </c>
      <c r="AB471" s="716" t="str">
        <f t="shared" si="160"/>
        <v/>
      </c>
      <c r="AC471" s="682" t="str">
        <f>IF(OR(L471={"改紡","檢修","了機","清車","FINAL","停機","SAMPLE","TEST"}), "", IFERROR(IF(C471="", "", AVERAGE(L471:M471, P471:Q471, T471:U471, X471:Y471)/100), ""))</f>
        <v/>
      </c>
      <c r="AD471" s="682" t="str">
        <f t="shared" si="161"/>
        <v/>
      </c>
      <c r="AE471" s="682" t="str">
        <f t="shared" si="162"/>
        <v/>
      </c>
      <c r="AF471" s="683" t="str">
        <f t="shared" si="158"/>
        <v>A</v>
      </c>
      <c r="AG471" s="683">
        <v>1</v>
      </c>
      <c r="AH471" s="727" t="s">
        <v>1656</v>
      </c>
      <c r="AI471" s="728" t="s">
        <v>1656</v>
      </c>
      <c r="AJ471" s="728" t="s">
        <v>1656</v>
      </c>
      <c r="AK471" s="728" t="s">
        <v>884</v>
      </c>
      <c r="AL471" s="687"/>
      <c r="AM471" s="797"/>
      <c r="AN471" s="797"/>
      <c r="AO471" s="797"/>
      <c r="AP471" s="797"/>
      <c r="AQ471" s="797"/>
      <c r="AR471" s="689"/>
      <c r="AS471" s="676" t="str">
        <f t="shared" si="163"/>
        <v>單</v>
      </c>
      <c r="AT471" s="676" t="str">
        <f t="shared" si="164"/>
        <v>全</v>
      </c>
      <c r="AU471" s="676" t="str">
        <f t="shared" si="165"/>
        <v/>
      </c>
      <c r="AV471" s="676" t="str">
        <f t="shared" si="159"/>
        <v/>
      </c>
    </row>
    <row r="472" spans="1:48">
      <c r="A472" s="672">
        <f t="shared" si="166"/>
        <v>46189</v>
      </c>
      <c r="B472" s="673" t="s">
        <v>1037</v>
      </c>
      <c r="C472" s="673" t="s">
        <v>1901</v>
      </c>
      <c r="D472" s="674"/>
      <c r="E472" s="675" t="str">
        <f>IF(ISNA(VLOOKUP(C472,條件!$A$1:$G$1021,5,0)),"",(VLOOKUP(C472,條件!$A$1:$G$1021,5,0)))</f>
        <v>150/48CDR</v>
      </c>
      <c r="F472" s="676" t="str">
        <f>IF(ISNA(VLOOKUP(C472,條件!$A$1:$G$1021,6,0)),"",(VLOOKUP(C472,條件!$A$1:$G$1021,6,0)))</f>
        <v>FP82781</v>
      </c>
      <c r="G472" s="676">
        <f>IF(ISNA(VLOOKUP(C472,條件!$A$1:$G$1021,7,0)),"",(VLOOKUP(C472,條件!$A$1:$G$1021,7,0)))</f>
        <v>600</v>
      </c>
      <c r="H472" s="676" t="str">
        <f>IF(ISNA(VLOOKUP(C472,條件!$A$1:$K$1021,11,0)),"",(VLOOKUP(C472,條件!$A$1:$K$1021,11,0)))</f>
        <v>綠藍雙色</v>
      </c>
      <c r="I472" s="677">
        <f>IF(ISNA(VLOOKUP(C472,條件!$A$1:$L$1021,12,0)),"",(VLOOKUP(C472,條件!$A$1:$L$1021,12,0)))</f>
        <v>5</v>
      </c>
      <c r="J472" s="680"/>
      <c r="K472" s="678"/>
      <c r="L472" s="679" t="s">
        <v>4158</v>
      </c>
      <c r="M472" s="681"/>
      <c r="N472" s="680"/>
      <c r="O472" s="678"/>
      <c r="P472" s="679" t="s">
        <v>4267</v>
      </c>
      <c r="Q472" s="681"/>
      <c r="R472" s="680"/>
      <c r="S472" s="678"/>
      <c r="T472" s="679" t="s">
        <v>409</v>
      </c>
      <c r="U472" s="681"/>
      <c r="V472" s="680"/>
      <c r="W472" s="678"/>
      <c r="X472" s="679" t="s">
        <v>409</v>
      </c>
      <c r="Y472" s="681"/>
      <c r="Z472" s="682">
        <f>IFERROR(VLOOKUP(C472, 條件!$A:$L, 3, 0), "")</f>
        <v>2.8685258964143427</v>
      </c>
      <c r="AA472" s="682" t="str">
        <f>IF(OR(L472={"改紡","檢修","了機","清車","FINAL","停機","SAMPLE","TEST","絲開發","待料","跳車"}), L472, IFERROR(IF(C472="", "", (SUM(J472, N472, R472, V472)/3 * AG472) * IF(AND(AF472="S", AS472="雙"), 0.5, 1)), ""))</f>
        <v>清車</v>
      </c>
      <c r="AB472" s="716" t="str">
        <f t="shared" si="160"/>
        <v/>
      </c>
      <c r="AC472" s="682" t="str">
        <f>IF(OR(L472={"改紡","檢修","了機","清車","FINAL","停機","SAMPLE","TEST"}), "", IFERROR(IF(C472="", "", AVERAGE(L472:M472, P472:Q472, T472:U472, X472:Y472)/100), ""))</f>
        <v/>
      </c>
      <c r="AD472" s="682" t="str">
        <f t="shared" si="161"/>
        <v/>
      </c>
      <c r="AE472" s="682" t="str">
        <f t="shared" si="162"/>
        <v/>
      </c>
      <c r="AF472" s="683" t="str">
        <f t="shared" si="158"/>
        <v>A</v>
      </c>
      <c r="AG472" s="683">
        <v>1</v>
      </c>
      <c r="AH472" s="727" t="s">
        <v>3331</v>
      </c>
      <c r="AI472" s="734" t="s">
        <v>2810</v>
      </c>
      <c r="AJ472" s="734" t="s">
        <v>2810</v>
      </c>
      <c r="AK472" s="734" t="s">
        <v>3042</v>
      </c>
      <c r="AL472" s="687">
        <v>54</v>
      </c>
      <c r="AM472" s="798">
        <v>46145</v>
      </c>
      <c r="AN472" s="797">
        <v>46146</v>
      </c>
      <c r="AO472" s="797">
        <v>46148</v>
      </c>
      <c r="AP472" s="797">
        <v>46149</v>
      </c>
      <c r="AQ472" s="797">
        <v>46152</v>
      </c>
      <c r="AR472" s="689"/>
      <c r="AS472" s="676" t="str">
        <f t="shared" si="163"/>
        <v>單</v>
      </c>
      <c r="AT472" s="676" t="str">
        <f t="shared" si="164"/>
        <v>全</v>
      </c>
      <c r="AU472" s="676" t="str">
        <f t="shared" si="165"/>
        <v>150</v>
      </c>
      <c r="AV472" s="676" t="str">
        <f t="shared" si="159"/>
        <v/>
      </c>
    </row>
    <row r="473" spans="1:48">
      <c r="A473" s="672">
        <f t="shared" si="166"/>
        <v>46189</v>
      </c>
      <c r="B473" s="673" t="s">
        <v>1038</v>
      </c>
      <c r="C473" s="673" t="s">
        <v>114</v>
      </c>
      <c r="D473" s="674"/>
      <c r="E473" s="675" t="str">
        <f>IF(ISNA(VLOOKUP(C473,條件!$A$1:$G$1021,5,0)),"",(VLOOKUP(C473,條件!$A$1:$G$1021,5,0)))</f>
        <v/>
      </c>
      <c r="F473" s="676" t="str">
        <f>IF(ISNA(VLOOKUP(C473,條件!$A$1:$G$1021,6,0)),"",(VLOOKUP(C473,條件!$A$1:$G$1021,6,0)))</f>
        <v/>
      </c>
      <c r="G473" s="676" t="str">
        <f>IF(ISNA(VLOOKUP(C473,條件!$A$1:$G$1021,7,0)),"",(VLOOKUP(C473,條件!$A$1:$G$1021,7,0)))</f>
        <v/>
      </c>
      <c r="H473" s="676" t="str">
        <f>IF(ISNA(VLOOKUP(C473,條件!$A$1:$K$1021,11,0)),"",(VLOOKUP(C473,條件!$A$1:$K$1021,11,0)))</f>
        <v/>
      </c>
      <c r="I473" s="677" t="str">
        <f>IF(ISNA(VLOOKUP(C473,條件!$A$1:$L$1021,12,0)),"",(VLOOKUP(C473,條件!$A$1:$L$1021,12,0)))</f>
        <v/>
      </c>
      <c r="J473" s="680"/>
      <c r="K473" s="678"/>
      <c r="L473" s="679" t="s">
        <v>114</v>
      </c>
      <c r="M473" s="681"/>
      <c r="N473" s="680"/>
      <c r="O473" s="678"/>
      <c r="P473" s="679" t="s">
        <v>444</v>
      </c>
      <c r="Q473" s="681"/>
      <c r="R473" s="680"/>
      <c r="S473" s="678"/>
      <c r="T473" s="679" t="s">
        <v>114</v>
      </c>
      <c r="U473" s="681"/>
      <c r="V473" s="680"/>
      <c r="W473" s="678"/>
      <c r="X473" s="679" t="s">
        <v>114</v>
      </c>
      <c r="Y473" s="681"/>
      <c r="Z473" s="682" t="str">
        <f>IFERROR(VLOOKUP(C473, 條件!$A:$L, 3, 0), "")</f>
        <v/>
      </c>
      <c r="AA473" s="682" t="str">
        <f>IF(OR(L473={"改紡","檢修","了機","清車","FINAL","停機","SAMPLE","TEST","絲開發","待料","跳車"}), L473, IFERROR(IF(C473="", "", (SUM(J473, N473, R473, V473)/3 * AG473) * IF(AND(AF473="S", AS473="雙"), 0.5, 1)), ""))</f>
        <v>停機</v>
      </c>
      <c r="AB473" s="716" t="str">
        <f t="shared" si="160"/>
        <v/>
      </c>
      <c r="AC473" s="682" t="str">
        <f>IF(OR(L473={"改紡","檢修","了機","清車","FINAL","停機","SAMPLE","TEST"}), "", IFERROR(IF(C473="", "", AVERAGE(L473:M473, P473:Q473, T473:U473, X473:Y473)/100), ""))</f>
        <v/>
      </c>
      <c r="AD473" s="682" t="str">
        <f t="shared" si="161"/>
        <v/>
      </c>
      <c r="AE473" s="682" t="str">
        <f t="shared" si="162"/>
        <v/>
      </c>
      <c r="AF473" s="683" t="str">
        <f t="shared" si="158"/>
        <v>A</v>
      </c>
      <c r="AG473" s="683">
        <v>1</v>
      </c>
      <c r="AH473" s="727" t="s">
        <v>1656</v>
      </c>
      <c r="AI473" s="734" t="s">
        <v>1656</v>
      </c>
      <c r="AJ473" s="734" t="s">
        <v>1656</v>
      </c>
      <c r="AK473" s="734" t="s">
        <v>4132</v>
      </c>
      <c r="AL473" s="687"/>
      <c r="AM473" s="797"/>
      <c r="AN473" s="797"/>
      <c r="AO473" s="797"/>
      <c r="AP473" s="797"/>
      <c r="AQ473" s="797"/>
      <c r="AR473" s="689"/>
      <c r="AS473" s="676" t="str">
        <f t="shared" si="163"/>
        <v>單</v>
      </c>
      <c r="AT473" s="676" t="str">
        <f t="shared" si="164"/>
        <v>全</v>
      </c>
      <c r="AU473" s="676" t="str">
        <f t="shared" si="165"/>
        <v/>
      </c>
      <c r="AV473" s="676" t="str">
        <f t="shared" si="159"/>
        <v/>
      </c>
    </row>
    <row r="474" spans="1:48">
      <c r="A474" s="672">
        <f t="shared" si="166"/>
        <v>46189</v>
      </c>
      <c r="B474" s="673" t="s">
        <v>1039</v>
      </c>
      <c r="C474" s="673" t="s">
        <v>114</v>
      </c>
      <c r="D474" s="674"/>
      <c r="E474" s="675" t="str">
        <f>IF(ISNA(VLOOKUP(C474,條件!$A$1:$G$1021,5,0)),"",(VLOOKUP(C474,條件!$A$1:$G$1021,5,0)))</f>
        <v/>
      </c>
      <c r="F474" s="676" t="str">
        <f>IF(ISNA(VLOOKUP(C474,條件!$A$1:$G$1021,6,0)),"",(VLOOKUP(C474,條件!$A$1:$G$1021,6,0)))</f>
        <v/>
      </c>
      <c r="G474" s="676" t="str">
        <f>IF(ISNA(VLOOKUP(C474,條件!$A$1:$G$1021,7,0)),"",(VLOOKUP(C474,條件!$A$1:$G$1021,7,0)))</f>
        <v/>
      </c>
      <c r="H474" s="676" t="str">
        <f>IF(ISNA(VLOOKUP(C474,條件!$A$1:$K$1021,11,0)),"",(VLOOKUP(C474,條件!$A$1:$K$1021,11,0)))</f>
        <v/>
      </c>
      <c r="I474" s="677" t="str">
        <f>IF(ISNA(VLOOKUP(C474,條件!$A$1:$L$1021,12,0)),"",(VLOOKUP(C474,條件!$A$1:$L$1021,12,0)))</f>
        <v/>
      </c>
      <c r="J474" s="680"/>
      <c r="K474" s="678"/>
      <c r="L474" s="679" t="s">
        <v>114</v>
      </c>
      <c r="M474" s="681"/>
      <c r="N474" s="680"/>
      <c r="O474" s="678"/>
      <c r="P474" s="679" t="s">
        <v>114</v>
      </c>
      <c r="Q474" s="681"/>
      <c r="R474" s="680"/>
      <c r="S474" s="678"/>
      <c r="T474" s="679" t="s">
        <v>114</v>
      </c>
      <c r="U474" s="681"/>
      <c r="V474" s="680"/>
      <c r="W474" s="678"/>
      <c r="X474" s="679" t="s">
        <v>114</v>
      </c>
      <c r="Y474" s="681"/>
      <c r="Z474" s="682" t="str">
        <f>IFERROR(VLOOKUP(C474, 條件!$A:$L, 3, 0), "")</f>
        <v/>
      </c>
      <c r="AA474" s="682" t="str">
        <f>IF(OR(L474={"改紡","檢修","了機","清車","FINAL","停機","SAMPLE","TEST","絲開發","待料","跳車"}), L474, IFERROR(IF(C474="", "", (SUM(J474, N474, R474, V474)/3 * AG474) * IF(AND(AF474="S", AS474="雙"), 0.5, 1)), ""))</f>
        <v>停機</v>
      </c>
      <c r="AB474" s="716" t="str">
        <f t="shared" si="160"/>
        <v/>
      </c>
      <c r="AC474" s="682" t="str">
        <f>IF(OR(L474={"改紡","檢修","了機","清車","FINAL","停機","SAMPLE","TEST"}), "", IFERROR(IF(C474="", "", AVERAGE(L474:M474, P474:Q474, T474:U474, X474:Y474)/100), ""))</f>
        <v/>
      </c>
      <c r="AD474" s="682" t="str">
        <f t="shared" si="161"/>
        <v/>
      </c>
      <c r="AE474" s="682" t="str">
        <f t="shared" si="162"/>
        <v/>
      </c>
      <c r="AF474" s="683" t="str">
        <f t="shared" si="158"/>
        <v>A</v>
      </c>
      <c r="AG474" s="683">
        <v>1</v>
      </c>
      <c r="AH474" s="727" t="s">
        <v>1656</v>
      </c>
      <c r="AI474" s="728" t="s">
        <v>1656</v>
      </c>
      <c r="AJ474" s="728" t="s">
        <v>1656</v>
      </c>
      <c r="AK474" s="728" t="s">
        <v>1656</v>
      </c>
      <c r="AL474" s="687"/>
      <c r="AM474" s="797"/>
      <c r="AN474" s="797"/>
      <c r="AO474" s="797"/>
      <c r="AP474" s="797"/>
      <c r="AQ474" s="797"/>
      <c r="AR474" s="689"/>
      <c r="AS474" s="676" t="str">
        <f t="shared" si="163"/>
        <v>單</v>
      </c>
      <c r="AT474" s="676" t="str">
        <f t="shared" si="164"/>
        <v>全</v>
      </c>
      <c r="AU474" s="676" t="str">
        <f t="shared" si="165"/>
        <v/>
      </c>
      <c r="AV474" s="676" t="str">
        <f t="shared" si="159"/>
        <v/>
      </c>
    </row>
    <row r="475" spans="1:48">
      <c r="A475" s="672">
        <f t="shared" si="166"/>
        <v>46189</v>
      </c>
      <c r="B475" s="673" t="s">
        <v>1040</v>
      </c>
      <c r="C475" s="673" t="s">
        <v>114</v>
      </c>
      <c r="D475" s="674"/>
      <c r="E475" s="675" t="str">
        <f>IF(ISNA(VLOOKUP(C475,條件!$A$1:$G$1021,5,0)),"",(VLOOKUP(C475,條件!$A$1:$G$1021,5,0)))</f>
        <v/>
      </c>
      <c r="F475" s="676" t="str">
        <f>IF(ISNA(VLOOKUP(C475,條件!$A$1:$G$1021,6,0)),"",(VLOOKUP(C475,條件!$A$1:$G$1021,6,0)))</f>
        <v/>
      </c>
      <c r="G475" s="676" t="str">
        <f>IF(ISNA(VLOOKUP(C475,條件!$A$1:$G$1021,7,0)),"",(VLOOKUP(C475,條件!$A$1:$G$1021,7,0)))</f>
        <v/>
      </c>
      <c r="H475" s="676" t="str">
        <f>IF(ISNA(VLOOKUP(C475,條件!$A$1:$K$1021,11,0)),"",(VLOOKUP(C475,條件!$A$1:$K$1021,11,0)))</f>
        <v/>
      </c>
      <c r="I475" s="677" t="str">
        <f>IF(ISNA(VLOOKUP(C475,條件!$A$1:$L$1021,12,0)),"",(VLOOKUP(C475,條件!$A$1:$L$1021,12,0)))</f>
        <v/>
      </c>
      <c r="J475" s="680"/>
      <c r="K475" s="678"/>
      <c r="L475" s="679" t="s">
        <v>114</v>
      </c>
      <c r="M475" s="681"/>
      <c r="N475" s="680"/>
      <c r="O475" s="678"/>
      <c r="P475" s="679" t="s">
        <v>114</v>
      </c>
      <c r="Q475" s="681"/>
      <c r="R475" s="680"/>
      <c r="S475" s="678"/>
      <c r="T475" s="679" t="s">
        <v>114</v>
      </c>
      <c r="U475" s="681"/>
      <c r="V475" s="680"/>
      <c r="W475" s="678"/>
      <c r="X475" s="679" t="s">
        <v>114</v>
      </c>
      <c r="Y475" s="681"/>
      <c r="Z475" s="682" t="str">
        <f>IFERROR(VLOOKUP(C475, 條件!$A:$L, 3, 0), "")</f>
        <v/>
      </c>
      <c r="AA475" s="682" t="str">
        <f>IF(OR(L475={"改紡","檢修","了機","清車","FINAL","停機","SAMPLE","TEST","絲開發","待料","跳車"}), L475, IFERROR(IF(C475="", "", (SUM(J475, N475, R475, V475)/3 * AG475) * IF(AND(AF475="S", AS475="雙"), 0.5, 1)), ""))</f>
        <v>停機</v>
      </c>
      <c r="AB475" s="716" t="str">
        <f t="shared" si="160"/>
        <v/>
      </c>
      <c r="AC475" s="682" t="str">
        <f>IF(OR(L475={"改紡","檢修","了機","清車","FINAL","停機","SAMPLE","TEST"}), "", IFERROR(IF(C475="", "", AVERAGE(L475:M475, P475:Q475, T475:U475, X475:Y475)/100), ""))</f>
        <v/>
      </c>
      <c r="AD475" s="682" t="str">
        <f t="shared" si="161"/>
        <v/>
      </c>
      <c r="AE475" s="682" t="str">
        <f t="shared" si="162"/>
        <v/>
      </c>
      <c r="AF475" s="683" t="str">
        <f t="shared" si="158"/>
        <v>A</v>
      </c>
      <c r="AG475" s="683">
        <v>1</v>
      </c>
      <c r="AH475" s="727" t="s">
        <v>1656</v>
      </c>
      <c r="AI475" s="728" t="s">
        <v>1656</v>
      </c>
      <c r="AJ475" s="728" t="s">
        <v>1656</v>
      </c>
      <c r="AK475" s="728" t="s">
        <v>1656</v>
      </c>
      <c r="AL475" s="687"/>
      <c r="AM475" s="797"/>
      <c r="AN475" s="797"/>
      <c r="AO475" s="797"/>
      <c r="AP475" s="797"/>
      <c r="AQ475" s="797"/>
      <c r="AR475" s="689"/>
      <c r="AS475" s="676" t="str">
        <f t="shared" si="163"/>
        <v>單</v>
      </c>
      <c r="AT475" s="676" t="str">
        <f t="shared" si="164"/>
        <v>全</v>
      </c>
      <c r="AU475" s="676" t="str">
        <f t="shared" si="165"/>
        <v/>
      </c>
      <c r="AV475" s="676" t="str">
        <f t="shared" si="159"/>
        <v/>
      </c>
    </row>
    <row r="476" spans="1:48">
      <c r="A476" s="672">
        <f t="shared" si="166"/>
        <v>46189</v>
      </c>
      <c r="B476" s="673" t="s">
        <v>1041</v>
      </c>
      <c r="C476" s="673" t="s">
        <v>2968</v>
      </c>
      <c r="D476" s="674"/>
      <c r="E476" s="675" t="str">
        <f>IF(ISNA(VLOOKUP(C476,條件!$A$1:$G$1021,5,0)),"",(VLOOKUP(C476,條件!$A$1:$G$1021,5,0)))</f>
        <v>150/48SDr</v>
      </c>
      <c r="F476" s="676" t="str">
        <f>IF(ISNA(VLOOKUP(C476,條件!$A$1:$G$1021,6,0)),"",(VLOOKUP(C476,條件!$A$1:$G$1021,6,0)))</f>
        <v>FP82179R</v>
      </c>
      <c r="G476" s="676">
        <f>IF(ISNA(VLOOKUP(C476,條件!$A$1:$G$1021,7,0)),"",(VLOOKUP(C476,條件!$A$1:$G$1021,7,0)))</f>
        <v>650</v>
      </c>
      <c r="H476" s="676" t="str">
        <f>IF(ISNA(VLOOKUP(C476,條件!$A$1:$K$1021,11,0)),"",(VLOOKUP(C476,條件!$A$1:$K$1021,11,0)))</f>
        <v>藍底白十字</v>
      </c>
      <c r="I476" s="677">
        <f>IF(ISNA(VLOOKUP(C476,條件!$A$1:$L$1021,12,0)),"",(VLOOKUP(C476,條件!$A$1:$L$1021,12,0)))</f>
        <v>5</v>
      </c>
      <c r="J476" s="680">
        <v>16</v>
      </c>
      <c r="K476" s="678">
        <v>0</v>
      </c>
      <c r="L476" s="679">
        <v>9059</v>
      </c>
      <c r="M476" s="681">
        <v>9460</v>
      </c>
      <c r="N476" s="680"/>
      <c r="O476" s="678"/>
      <c r="P476" s="679"/>
      <c r="Q476" s="681"/>
      <c r="R476" s="680">
        <v>24</v>
      </c>
      <c r="S476" s="678">
        <v>2</v>
      </c>
      <c r="T476" s="679">
        <v>9064</v>
      </c>
      <c r="U476" s="681">
        <v>9436</v>
      </c>
      <c r="V476" s="680">
        <v>11</v>
      </c>
      <c r="W476" s="678">
        <v>1</v>
      </c>
      <c r="X476" s="679">
        <v>8961</v>
      </c>
      <c r="Y476" s="681">
        <v>9254</v>
      </c>
      <c r="Z476" s="682">
        <f>IFERROR(VLOOKUP(C476, 條件!$A:$L, 3, 0), "")</f>
        <v>3.0638297872340425</v>
      </c>
      <c r="AA476" s="682">
        <f>IF(OR(L476={"改紡","檢修","了機","清車","FINAL","停機","SAMPLE","TEST","絲開發","待料","跳車"}), L476, IFERROR(IF(C476="", "", (SUM(J476, N476, R476, V476)/3 * AG476) * IF(AND(AF476="S", AS476="雙"), 0.5, 1)), ""))</f>
        <v>17</v>
      </c>
      <c r="AB476" s="716">
        <f t="shared" si="160"/>
        <v>0.99529246794871795</v>
      </c>
      <c r="AC476" s="682">
        <f>IF(OR(L476={"改紡","檢修","了機","清車","FINAL","停機","SAMPLE","TEST"}), "", IFERROR(IF(C476="", "", AVERAGE(L476:M476, P476:Q476, T476:U476, X476:Y476)/100), ""))</f>
        <v>92.056666666666658</v>
      </c>
      <c r="AD476" s="682">
        <f t="shared" si="161"/>
        <v>2.125</v>
      </c>
      <c r="AE476" s="682">
        <f t="shared" si="162"/>
        <v>2</v>
      </c>
      <c r="AF476" s="683" t="str">
        <f t="shared" si="158"/>
        <v>A</v>
      </c>
      <c r="AG476" s="683">
        <v>1</v>
      </c>
      <c r="AH476" s="727" t="s">
        <v>3331</v>
      </c>
      <c r="AI476" s="734" t="s">
        <v>3116</v>
      </c>
      <c r="AJ476" s="734" t="s">
        <v>3116</v>
      </c>
      <c r="AK476" s="728" t="s">
        <v>17</v>
      </c>
      <c r="AL476" s="687">
        <v>48</v>
      </c>
      <c r="AM476" s="798">
        <v>46176</v>
      </c>
      <c r="AN476" s="797">
        <v>46177</v>
      </c>
      <c r="AO476" s="797"/>
      <c r="AP476" s="797"/>
      <c r="AQ476" s="797"/>
      <c r="AR476" s="689"/>
      <c r="AS476" s="676" t="str">
        <f t="shared" si="163"/>
        <v>單</v>
      </c>
      <c r="AT476" s="676" t="str">
        <f t="shared" si="164"/>
        <v>全</v>
      </c>
      <c r="AU476" s="676" t="str">
        <f t="shared" si="165"/>
        <v>150</v>
      </c>
      <c r="AV476" s="676">
        <f t="shared" si="159"/>
        <v>3.1019414400000005</v>
      </c>
    </row>
    <row r="477" spans="1:48">
      <c r="A477" s="672">
        <f t="shared" si="166"/>
        <v>46189</v>
      </c>
      <c r="B477" s="673" t="s">
        <v>1042</v>
      </c>
      <c r="C477" s="673" t="s">
        <v>114</v>
      </c>
      <c r="D477" s="674"/>
      <c r="E477" s="675" t="str">
        <f>IF(ISNA(VLOOKUP(C477,條件!$A$1:$G$1021,5,0)),"",(VLOOKUP(C477,條件!$A$1:$G$1021,5,0)))</f>
        <v/>
      </c>
      <c r="F477" s="676" t="str">
        <f>IF(ISNA(VLOOKUP(C477,條件!$A$1:$G$1021,6,0)),"",(VLOOKUP(C477,條件!$A$1:$G$1021,6,0)))</f>
        <v/>
      </c>
      <c r="G477" s="676" t="str">
        <f>IF(ISNA(VLOOKUP(C477,條件!$A$1:$G$1021,7,0)),"",(VLOOKUP(C477,條件!$A$1:$G$1021,7,0)))</f>
        <v/>
      </c>
      <c r="H477" s="676" t="str">
        <f>IF(ISNA(VLOOKUP(C477,條件!$A$1:$K$1021,11,0)),"",(VLOOKUP(C477,條件!$A$1:$K$1021,11,0)))</f>
        <v/>
      </c>
      <c r="I477" s="677" t="str">
        <f>IF(ISNA(VLOOKUP(C477,條件!$A$1:$L$1021,12,0)),"",(VLOOKUP(C477,條件!$A$1:$L$1021,12,0)))</f>
        <v/>
      </c>
      <c r="J477" s="680"/>
      <c r="K477" s="678"/>
      <c r="L477" s="679" t="s">
        <v>114</v>
      </c>
      <c r="M477" s="681"/>
      <c r="N477" s="680"/>
      <c r="O477" s="678"/>
      <c r="P477" s="679" t="s">
        <v>114</v>
      </c>
      <c r="Q477" s="681"/>
      <c r="R477" s="680"/>
      <c r="S477" s="678"/>
      <c r="T477" s="679" t="s">
        <v>114</v>
      </c>
      <c r="U477" s="681"/>
      <c r="V477" s="680"/>
      <c r="W477" s="678"/>
      <c r="X477" s="679" t="s">
        <v>114</v>
      </c>
      <c r="Y477" s="681"/>
      <c r="Z477" s="682" t="str">
        <f>IFERROR(VLOOKUP(C477, 條件!$A:$L, 3, 0), "")</f>
        <v/>
      </c>
      <c r="AA477" s="682" t="str">
        <f>IF(OR(L477={"改紡","檢修","了機","清車","FINAL","停機","SAMPLE","TEST","絲開發","待料","跳車"}), L477, IFERROR(IF(C477="", "", (SUM(J477, N477, R477, V477)/3 * AG477) * IF(AND(AF477="S", AS477="雙"), 0.5, 1)), ""))</f>
        <v>停機</v>
      </c>
      <c r="AB477" s="716" t="str">
        <f t="shared" si="160"/>
        <v/>
      </c>
      <c r="AC477" s="682" t="str">
        <f>IF(OR(L477={"改紡","檢修","了機","清車","FINAL","停機","SAMPLE","TEST"}), "", IFERROR(IF(C477="", "", AVERAGE(L477:M477, P477:Q477, T477:U477, X477:Y477)/100), ""))</f>
        <v/>
      </c>
      <c r="AD477" s="682" t="str">
        <f t="shared" si="161"/>
        <v/>
      </c>
      <c r="AE477" s="682" t="str">
        <f t="shared" si="162"/>
        <v/>
      </c>
      <c r="AF477" s="683" t="str">
        <f t="shared" si="158"/>
        <v>A</v>
      </c>
      <c r="AG477" s="683">
        <v>1</v>
      </c>
      <c r="AH477" s="727" t="s">
        <v>884</v>
      </c>
      <c r="AI477" s="728" t="s">
        <v>1656</v>
      </c>
      <c r="AJ477" s="728" t="s">
        <v>1656</v>
      </c>
      <c r="AK477" s="728" t="s">
        <v>1656</v>
      </c>
      <c r="AL477" s="687"/>
      <c r="AM477" s="797"/>
      <c r="AN477" s="797"/>
      <c r="AO477" s="797"/>
      <c r="AP477" s="797"/>
      <c r="AQ477" s="797"/>
      <c r="AR477" s="689"/>
      <c r="AS477" s="676" t="str">
        <f t="shared" si="163"/>
        <v>單</v>
      </c>
      <c r="AT477" s="676" t="str">
        <f t="shared" si="164"/>
        <v>全</v>
      </c>
      <c r="AU477" s="676" t="str">
        <f t="shared" si="165"/>
        <v/>
      </c>
      <c r="AV477" s="676" t="str">
        <f t="shared" si="159"/>
        <v/>
      </c>
    </row>
    <row r="478" spans="1:48">
      <c r="A478" s="672">
        <f t="shared" si="166"/>
        <v>46189</v>
      </c>
      <c r="B478" s="673" t="s">
        <v>1043</v>
      </c>
      <c r="C478" s="673" t="s">
        <v>4232</v>
      </c>
      <c r="D478" s="674"/>
      <c r="E478" s="675" t="str">
        <f>IF(ISNA(VLOOKUP(C478,條件!$A$1:$G$1021,5,0)),"",(VLOOKUP(C478,條件!$A$1:$G$1021,5,0)))</f>
        <v>165/48SR6</v>
      </c>
      <c r="F478" s="676" t="str">
        <f>IF(ISNA(VLOOKUP(C478,條件!$A$1:$G$1021,6,0)),"",(VLOOKUP(C478,條件!$A$1:$G$1021,6,0)))</f>
        <v>FP82659</v>
      </c>
      <c r="G478" s="676">
        <f>IF(ISNA(VLOOKUP(C478,條件!$A$1:$G$1021,7,0)),"",(VLOOKUP(C478,條件!$A$1:$G$1021,7,0)))</f>
        <v>600</v>
      </c>
      <c r="H478" s="676" t="str">
        <f>IF(ISNA(VLOOKUP(C478,條件!$A$1:$K$1021,11,0)),"",(VLOOKUP(C478,條件!$A$1:$K$1021,11,0)))</f>
        <v>綠藍三角</v>
      </c>
      <c r="I478" s="677">
        <f>IF(ISNA(VLOOKUP(C478,條件!$A$1:$L$1021,12,0)),"",(VLOOKUP(C478,條件!$A$1:$L$1021,12,0)))</f>
        <v>5</v>
      </c>
      <c r="J478" s="680"/>
      <c r="K478" s="678"/>
      <c r="L478" s="679" t="s">
        <v>4162</v>
      </c>
      <c r="M478" s="681"/>
      <c r="N478" s="680"/>
      <c r="O478" s="678"/>
      <c r="P478" s="679" t="s">
        <v>4125</v>
      </c>
      <c r="Q478" s="681"/>
      <c r="R478" s="680"/>
      <c r="S478" s="678"/>
      <c r="T478" s="679" t="s">
        <v>114</v>
      </c>
      <c r="U478" s="681"/>
      <c r="V478" s="680"/>
      <c r="W478" s="678"/>
      <c r="X478" s="679" t="s">
        <v>114</v>
      </c>
      <c r="Y478" s="681"/>
      <c r="Z478" s="682">
        <f>IFERROR(VLOOKUP(C478, 條件!$A:$L, 3, 0), "")</f>
        <v>3.0638297872340425</v>
      </c>
      <c r="AA478" s="682" t="str">
        <f>IF(OR(L478={"改紡","檢修","了機","清車","FINAL","停機","SAMPLE","TEST","絲開發","待料","跳車"}), L478, IFERROR(IF(C478="", "", (SUM(J478, N478, R478, V478)/3 * AG478) * IF(AND(AF478="S", AS478="雙"), 0.5, 1)), ""))</f>
        <v>改紡</v>
      </c>
      <c r="AB478" s="716" t="str">
        <f t="shared" si="160"/>
        <v/>
      </c>
      <c r="AC478" s="682" t="str">
        <f>IF(OR(L478={"改紡","檢修","了機","清車","FINAL","停機","SAMPLE","TEST"}), "", IFERROR(IF(C478="", "", AVERAGE(L478:M478, P478:Q478, T478:U478, X478:Y478)/100), ""))</f>
        <v/>
      </c>
      <c r="AD478" s="682" t="str">
        <f t="shared" si="161"/>
        <v/>
      </c>
      <c r="AE478" s="682" t="str">
        <f t="shared" si="162"/>
        <v/>
      </c>
      <c r="AF478" s="683" t="str">
        <f t="shared" si="158"/>
        <v>A</v>
      </c>
      <c r="AG478" s="683">
        <v>1</v>
      </c>
      <c r="AH478" s="727" t="s">
        <v>2783</v>
      </c>
      <c r="AI478" s="728" t="s">
        <v>2810</v>
      </c>
      <c r="AJ478" s="728" t="s">
        <v>2810</v>
      </c>
      <c r="AK478" s="728" t="s">
        <v>17</v>
      </c>
      <c r="AL478" s="687">
        <v>50</v>
      </c>
      <c r="AM478" s="797">
        <v>46184</v>
      </c>
      <c r="AN478" s="797">
        <v>46185</v>
      </c>
      <c r="AO478" s="797">
        <v>46186</v>
      </c>
      <c r="AP478" s="797"/>
      <c r="AQ478" s="797"/>
      <c r="AR478" s="689" t="s">
        <v>4292</v>
      </c>
      <c r="AS478" s="676" t="str">
        <f t="shared" si="163"/>
        <v>單</v>
      </c>
      <c r="AT478" s="676" t="str">
        <f t="shared" si="164"/>
        <v>全</v>
      </c>
      <c r="AU478" s="676" t="str">
        <f t="shared" si="165"/>
        <v>165</v>
      </c>
      <c r="AV478" s="676" t="str">
        <f t="shared" si="159"/>
        <v/>
      </c>
    </row>
    <row r="479" spans="1:48">
      <c r="A479" s="672">
        <f t="shared" si="166"/>
        <v>46189</v>
      </c>
      <c r="B479" s="673" t="s">
        <v>1044</v>
      </c>
      <c r="C479" s="673" t="s">
        <v>3543</v>
      </c>
      <c r="D479" s="674"/>
      <c r="E479" s="675" t="str">
        <f>IF(ISNA(VLOOKUP(C479,條件!$A$1:$G$1021,5,0)),"",(VLOOKUP(C479,條件!$A$1:$G$1021,5,0)))</f>
        <v>150/48/2CE</v>
      </c>
      <c r="F479" s="676" t="str">
        <f>IF(ISNA(VLOOKUP(C479,條件!$A$1:$G$1021,6,0)),"",(VLOOKUP(C479,條件!$A$1:$G$1021,6,0)))</f>
        <v>FP02312×2</v>
      </c>
      <c r="G479" s="676">
        <f>IF(ISNA(VLOOKUP(C479,條件!$A$1:$G$1021,7,0)),"",(VLOOKUP(C479,條件!$A$1:$G$1021,7,0)))</f>
        <v>550</v>
      </c>
      <c r="H479" s="676" t="str">
        <f>IF(ISNA(VLOOKUP(C479,條件!$A$1:$K$1021,11,0)),"",(VLOOKUP(C479,條件!$A$1:$K$1021,11,0)))</f>
        <v>白底紅三角</v>
      </c>
      <c r="I479" s="677">
        <f>IF(ISNA(VLOOKUP(C479,條件!$A$1:$L$1021,12,0)),"",(VLOOKUP(C479,條件!$A$1:$L$1021,12,0)))</f>
        <v>5</v>
      </c>
      <c r="J479" s="680">
        <v>30</v>
      </c>
      <c r="K479" s="678">
        <v>0</v>
      </c>
      <c r="L479" s="679">
        <v>8804</v>
      </c>
      <c r="M479" s="681">
        <v>8952</v>
      </c>
      <c r="N479" s="680"/>
      <c r="O479" s="678"/>
      <c r="P479" s="679"/>
      <c r="Q479" s="681"/>
      <c r="R479" s="680">
        <v>20</v>
      </c>
      <c r="S479" s="678">
        <v>2</v>
      </c>
      <c r="T479" s="679">
        <v>9235</v>
      </c>
      <c r="U479" s="681">
        <v>9064</v>
      </c>
      <c r="V479" s="680">
        <v>20</v>
      </c>
      <c r="W479" s="678">
        <v>6</v>
      </c>
      <c r="X479" s="679">
        <v>9057</v>
      </c>
      <c r="Y479" s="681">
        <v>9019</v>
      </c>
      <c r="Z479" s="682">
        <f>IFERROR(VLOOKUP(C479, 條件!$A:$L, 3, 0), "")</f>
        <v>5.161290322580645</v>
      </c>
      <c r="AA479" s="682">
        <f>IF(OR(L479={"改紡","檢修","了機","清車","FINAL","停機","SAMPLE","TEST","絲開發","待料","跳車"}), L479, IFERROR(IF(C479="", "", (SUM(J479, N479, R479, V479)/3 * AG479) * IF(AND(AF479="S", AS479="雙"), 0.5, 1)), ""))</f>
        <v>11.666666666666666</v>
      </c>
      <c r="AB479" s="716">
        <f t="shared" si="160"/>
        <v>0.99254807692307689</v>
      </c>
      <c r="AC479" s="682">
        <f>IF(OR(L479={"改紡","檢修","了機","清車","FINAL","停機","SAMPLE","TEST"}), "", IFERROR(IF(C479="", "", AVERAGE(L479:M479, P479:Q479, T479:U479, X479:Y479)/100), ""))</f>
        <v>90.218333333333334</v>
      </c>
      <c r="AD479" s="682">
        <f t="shared" si="161"/>
        <v>1.4583333333333333</v>
      </c>
      <c r="AE479" s="682">
        <f t="shared" si="162"/>
        <v>1.2916666666666667</v>
      </c>
      <c r="AF479" s="683" t="str">
        <f t="shared" si="158"/>
        <v>A</v>
      </c>
      <c r="AG479" s="683">
        <v>0.5</v>
      </c>
      <c r="AH479" s="727" t="s">
        <v>3331</v>
      </c>
      <c r="AI479" s="734" t="s">
        <v>3116</v>
      </c>
      <c r="AJ479" s="734" t="s">
        <v>3116</v>
      </c>
      <c r="AK479" s="728" t="s">
        <v>3042</v>
      </c>
      <c r="AL479" s="687">
        <v>52</v>
      </c>
      <c r="AM479" s="797">
        <v>46162</v>
      </c>
      <c r="AN479" s="797">
        <v>46163</v>
      </c>
      <c r="AO479" s="797">
        <v>46164</v>
      </c>
      <c r="AP479" s="797">
        <v>46165</v>
      </c>
      <c r="AQ479" s="797"/>
      <c r="AR479" s="689"/>
      <c r="AS479" s="676" t="str">
        <f t="shared" si="163"/>
        <v>雙</v>
      </c>
      <c r="AT479" s="676" t="str">
        <f t="shared" si="164"/>
        <v>全</v>
      </c>
      <c r="AU479" s="676" t="str">
        <f t="shared" si="165"/>
        <v>150</v>
      </c>
      <c r="AV479" s="676">
        <f t="shared" si="159"/>
        <v>2.5723051199999998</v>
      </c>
    </row>
    <row r="480" spans="1:48">
      <c r="A480" s="672">
        <f t="shared" si="166"/>
        <v>46189</v>
      </c>
      <c r="B480" s="673" t="s">
        <v>1045</v>
      </c>
      <c r="C480" s="673" t="s">
        <v>114</v>
      </c>
      <c r="D480" s="674"/>
      <c r="E480" s="675" t="str">
        <f>IF(ISNA(VLOOKUP(C480,條件!$A$1:$G$1021,5,0)),"",(VLOOKUP(C480,條件!$A$1:$G$1021,5,0)))</f>
        <v/>
      </c>
      <c r="F480" s="676" t="str">
        <f>IF(ISNA(VLOOKUP(C480,條件!$A$1:$G$1021,6,0)),"",(VLOOKUP(C480,條件!$A$1:$G$1021,6,0)))</f>
        <v/>
      </c>
      <c r="G480" s="676" t="str">
        <f>IF(ISNA(VLOOKUP(C480,條件!$A$1:$G$1021,7,0)),"",(VLOOKUP(C480,條件!$A$1:$G$1021,7,0)))</f>
        <v/>
      </c>
      <c r="H480" s="676" t="str">
        <f>IF(ISNA(VLOOKUP(C480,條件!$A$1:$K$1021,11,0)),"",(VLOOKUP(C480,條件!$A$1:$K$1021,11,0)))</f>
        <v/>
      </c>
      <c r="I480" s="677" t="str">
        <f>IF(ISNA(VLOOKUP(C480,條件!$A$1:$L$1021,12,0)),"",(VLOOKUP(C480,條件!$A$1:$L$1021,12,0)))</f>
        <v/>
      </c>
      <c r="J480" s="680"/>
      <c r="K480" s="678"/>
      <c r="L480" s="679" t="s">
        <v>114</v>
      </c>
      <c r="M480" s="681"/>
      <c r="N480" s="680"/>
      <c r="O480" s="678"/>
      <c r="P480" s="679" t="s">
        <v>114</v>
      </c>
      <c r="Q480" s="681"/>
      <c r="R480" s="680"/>
      <c r="S480" s="678"/>
      <c r="T480" s="679" t="s">
        <v>114</v>
      </c>
      <c r="U480" s="681"/>
      <c r="V480" s="680"/>
      <c r="W480" s="678"/>
      <c r="X480" s="679" t="s">
        <v>114</v>
      </c>
      <c r="Y480" s="681"/>
      <c r="Z480" s="682" t="str">
        <f>IFERROR(VLOOKUP(C480, 條件!$A:$L, 3, 0), "")</f>
        <v/>
      </c>
      <c r="AA480" s="682" t="str">
        <f>IF(OR(L480={"改紡","檢修","了機","清車","FINAL","停機","SAMPLE","TEST","絲開發","待料","跳車"}), L480, IFERROR(IF(C480="", "", (SUM(J480, N480, R480, V480)/3 * AG480) * IF(AND(AF480="S", AS480="雙"), 0.5, 1)), ""))</f>
        <v>停機</v>
      </c>
      <c r="AB480" s="716" t="str">
        <f t="shared" si="160"/>
        <v/>
      </c>
      <c r="AC480" s="682" t="str">
        <f>IF(OR(L480={"改紡","檢修","了機","清車","FINAL","停機","SAMPLE","TEST"}), "", IFERROR(IF(C480="", "", AVERAGE(L480:M480, P480:Q480, T480:U480, X480:Y480)/100), ""))</f>
        <v/>
      </c>
      <c r="AD480" s="682" t="str">
        <f t="shared" si="161"/>
        <v/>
      </c>
      <c r="AE480" s="682" t="str">
        <f t="shared" si="162"/>
        <v/>
      </c>
      <c r="AF480" s="683" t="str">
        <f t="shared" si="158"/>
        <v>A</v>
      </c>
      <c r="AG480" s="683">
        <v>1</v>
      </c>
      <c r="AH480" s="727" t="s">
        <v>884</v>
      </c>
      <c r="AI480" s="728" t="s">
        <v>1656</v>
      </c>
      <c r="AJ480" s="728" t="s">
        <v>1656</v>
      </c>
      <c r="AK480" s="728" t="s">
        <v>1656</v>
      </c>
      <c r="AL480" s="687"/>
      <c r="AM480" s="797"/>
      <c r="AN480" s="797"/>
      <c r="AO480" s="797"/>
      <c r="AP480" s="797"/>
      <c r="AQ480" s="797"/>
      <c r="AR480" s="689"/>
      <c r="AS480" s="676" t="str">
        <f t="shared" si="163"/>
        <v>單</v>
      </c>
      <c r="AT480" s="676" t="str">
        <f t="shared" si="164"/>
        <v>全</v>
      </c>
      <c r="AU480" s="676" t="str">
        <f t="shared" si="165"/>
        <v/>
      </c>
      <c r="AV480" s="676" t="str">
        <f t="shared" si="159"/>
        <v/>
      </c>
    </row>
    <row r="481" spans="1:48">
      <c r="A481" s="672">
        <f t="shared" si="166"/>
        <v>46189</v>
      </c>
      <c r="B481" s="673" t="s">
        <v>1027</v>
      </c>
      <c r="C481" s="673" t="s">
        <v>114</v>
      </c>
      <c r="D481" s="674"/>
      <c r="E481" s="675" t="str">
        <f>IF(ISNA(VLOOKUP(C481,條件!$A$1:$G$1021,5,0)),"",(VLOOKUP(C481,條件!$A$1:$G$1021,5,0)))</f>
        <v/>
      </c>
      <c r="F481" s="676" t="str">
        <f>IF(ISNA(VLOOKUP(C481,條件!$A$1:$G$1021,6,0)),"",(VLOOKUP(C481,條件!$A$1:$G$1021,6,0)))</f>
        <v/>
      </c>
      <c r="G481" s="676" t="str">
        <f>IF(ISNA(VLOOKUP(C481,條件!$A$1:$G$1021,7,0)),"",(VLOOKUP(C481,條件!$A$1:$G$1021,7,0)))</f>
        <v/>
      </c>
      <c r="H481" s="676" t="str">
        <f>IF(ISNA(VLOOKUP(C481,條件!$A$1:$K$1021,11,0)),"",(VLOOKUP(C481,條件!$A$1:$K$1021,11,0)))</f>
        <v/>
      </c>
      <c r="I481" s="677" t="str">
        <f>IF(ISNA(VLOOKUP(C481,條件!$A$1:$L$1021,12,0)),"",(VLOOKUP(C481,條件!$A$1:$L$1021,12,0)))</f>
        <v/>
      </c>
      <c r="J481" s="680"/>
      <c r="K481" s="678"/>
      <c r="L481" s="679" t="s">
        <v>114</v>
      </c>
      <c r="M481" s="681"/>
      <c r="N481" s="680"/>
      <c r="O481" s="678"/>
      <c r="P481" s="679" t="s">
        <v>114</v>
      </c>
      <c r="Q481" s="681"/>
      <c r="R481" s="680"/>
      <c r="S481" s="678"/>
      <c r="T481" s="679" t="s">
        <v>114</v>
      </c>
      <c r="U481" s="681"/>
      <c r="V481" s="680"/>
      <c r="W481" s="678"/>
      <c r="X481" s="679" t="s">
        <v>114</v>
      </c>
      <c r="Y481" s="681"/>
      <c r="Z481" s="682" t="str">
        <f>IFERROR(VLOOKUP(C481, 條件!$A:$L, 3, 0), "")</f>
        <v/>
      </c>
      <c r="AA481" s="682" t="str">
        <f>IF(OR(L481={"改紡","檢修","了機","清車","FINAL","停機","SAMPLE","TEST","絲開發","待料","跳車"}), L481, IFERROR(IF(C481="", "", (SUM(J481, N481, R481, V481)/3 * AG481) * IF(AND(AF481="S", AS481="雙"), 0.5, 1)), ""))</f>
        <v>停機</v>
      </c>
      <c r="AB481" s="716" t="str">
        <f t="shared" si="160"/>
        <v/>
      </c>
      <c r="AC481" s="682" t="str">
        <f>IF(OR(L481={"改紡","檢修","了機","清車","FINAL","停機","SAMPLE","TEST"}), "", IFERROR(IF(C481="", "", AVERAGE(L481:M481, P481:Q481, T481:U481, X481:Y481)/100), ""))</f>
        <v/>
      </c>
      <c r="AD481" s="682" t="str">
        <f t="shared" si="161"/>
        <v/>
      </c>
      <c r="AE481" s="682" t="str">
        <f t="shared" si="162"/>
        <v/>
      </c>
      <c r="AF481" s="683" t="str">
        <f t="shared" si="158"/>
        <v>A</v>
      </c>
      <c r="AG481" s="683">
        <v>1</v>
      </c>
      <c r="AH481" s="727" t="s">
        <v>884</v>
      </c>
      <c r="AI481" s="728" t="s">
        <v>1656</v>
      </c>
      <c r="AJ481" s="728" t="s">
        <v>1656</v>
      </c>
      <c r="AK481" s="728" t="s">
        <v>1656</v>
      </c>
      <c r="AL481" s="742"/>
      <c r="AM481" s="797"/>
      <c r="AN481" s="797"/>
      <c r="AO481" s="797"/>
      <c r="AP481" s="797"/>
      <c r="AQ481" s="797"/>
      <c r="AR481" s="689"/>
      <c r="AS481" s="676" t="str">
        <f t="shared" si="163"/>
        <v>單</v>
      </c>
      <c r="AT481" s="676" t="str">
        <f t="shared" si="164"/>
        <v>全</v>
      </c>
      <c r="AU481" s="676" t="str">
        <f t="shared" si="165"/>
        <v/>
      </c>
      <c r="AV481" s="676" t="str">
        <f t="shared" si="159"/>
        <v/>
      </c>
    </row>
    <row r="482" spans="1:48">
      <c r="A482" s="672">
        <f t="shared" si="166"/>
        <v>46189</v>
      </c>
      <c r="B482" s="673" t="s">
        <v>1046</v>
      </c>
      <c r="C482" s="673" t="s">
        <v>114</v>
      </c>
      <c r="D482" s="674"/>
      <c r="E482" s="675" t="str">
        <f>IF(ISNA(VLOOKUP(C482,條件!$A$1:$G$1021,5,0)),"",(VLOOKUP(C482,條件!$A$1:$G$1021,5,0)))</f>
        <v/>
      </c>
      <c r="F482" s="676" t="str">
        <f>IF(ISNA(VLOOKUP(C482,條件!$A$1:$G$1021,6,0)),"",(VLOOKUP(C482,條件!$A$1:$G$1021,6,0)))</f>
        <v/>
      </c>
      <c r="G482" s="676" t="str">
        <f>IF(ISNA(VLOOKUP(C482,條件!$A$1:$G$1021,7,0)),"",(VLOOKUP(C482,條件!$A$1:$G$1021,7,0)))</f>
        <v/>
      </c>
      <c r="H482" s="676" t="str">
        <f>IF(ISNA(VLOOKUP(C482,條件!$A$1:$K$1021,11,0)),"",(VLOOKUP(C482,條件!$A$1:$K$1021,11,0)))</f>
        <v/>
      </c>
      <c r="I482" s="677" t="str">
        <f>IF(ISNA(VLOOKUP(C482,條件!$A$1:$L$1021,12,0)),"",(VLOOKUP(C482,條件!$A$1:$L$1021,12,0)))</f>
        <v/>
      </c>
      <c r="J482" s="680"/>
      <c r="K482" s="678"/>
      <c r="L482" s="679" t="s">
        <v>114</v>
      </c>
      <c r="M482" s="681"/>
      <c r="N482" s="680"/>
      <c r="O482" s="678"/>
      <c r="P482" s="679" t="s">
        <v>114</v>
      </c>
      <c r="Q482" s="681"/>
      <c r="R482" s="680"/>
      <c r="S482" s="678"/>
      <c r="T482" s="679" t="s">
        <v>114</v>
      </c>
      <c r="U482" s="681"/>
      <c r="V482" s="680"/>
      <c r="W482" s="678"/>
      <c r="X482" s="679" t="s">
        <v>114</v>
      </c>
      <c r="Y482" s="681"/>
      <c r="Z482" s="682" t="str">
        <f>IFERROR(VLOOKUP(C482, 條件!$A:$L, 3, 0), "")</f>
        <v/>
      </c>
      <c r="AA482" s="682" t="str">
        <f>IF(OR(L482={"改紡","檢修","了機","清車","FINAL","停機","SAMPLE","TEST","絲開發","待料","跳車"}), L482, IFERROR(IF(C482="", "", (SUM(J482, N482, R482, V482)/3 * AG482) * IF(AND(AF482="S", AS482="雙"), 0.5, 1)), ""))</f>
        <v>停機</v>
      </c>
      <c r="AB482" s="716" t="str">
        <f t="shared" si="160"/>
        <v/>
      </c>
      <c r="AC482" s="682" t="str">
        <f>IF(OR(L482={"改紡","檢修","了機","清車","FINAL","停機","SAMPLE","TEST"}), "", IFERROR(IF(C482="", "", AVERAGE(L482:M482, P482:Q482, T482:U482, X482:Y482)/100), ""))</f>
        <v/>
      </c>
      <c r="AD482" s="682" t="str">
        <f t="shared" si="161"/>
        <v/>
      </c>
      <c r="AE482" s="682" t="str">
        <f t="shared" si="162"/>
        <v/>
      </c>
      <c r="AF482" s="683" t="str">
        <f t="shared" si="158"/>
        <v>J</v>
      </c>
      <c r="AG482" s="683">
        <v>1</v>
      </c>
      <c r="AH482" s="727" t="s">
        <v>884</v>
      </c>
      <c r="AI482" s="728" t="s">
        <v>1656</v>
      </c>
      <c r="AJ482" s="728" t="s">
        <v>1656</v>
      </c>
      <c r="AK482" s="728" t="s">
        <v>1656</v>
      </c>
      <c r="AL482" s="741"/>
      <c r="AM482" s="797"/>
      <c r="AN482" s="797"/>
      <c r="AO482" s="797"/>
      <c r="AP482" s="797"/>
      <c r="AQ482" s="797"/>
      <c r="AR482" s="689"/>
      <c r="AS482" s="676" t="str">
        <f t="shared" si="163"/>
        <v>單</v>
      </c>
      <c r="AT482" s="676" t="str">
        <f t="shared" si="164"/>
        <v>全</v>
      </c>
      <c r="AU482" s="676" t="str">
        <f t="shared" si="165"/>
        <v/>
      </c>
      <c r="AV482" s="676" t="str">
        <f t="shared" si="159"/>
        <v/>
      </c>
    </row>
    <row r="483" spans="1:48">
      <c r="A483" s="672">
        <f t="shared" si="166"/>
        <v>46189</v>
      </c>
      <c r="B483" s="673" t="s">
        <v>1028</v>
      </c>
      <c r="C483" s="673" t="s">
        <v>3117</v>
      </c>
      <c r="D483" s="674" t="s">
        <v>578</v>
      </c>
      <c r="E483" s="675" t="str">
        <f>IF(ISNA(VLOOKUP(C483,條件!$A$1:$G$1021,5,0)),"",(VLOOKUP(C483,條件!$A$1:$G$1021,5,0)))</f>
        <v>150/48/2SDr</v>
      </c>
      <c r="F483" s="676" t="str">
        <f>IF(ISNA(VLOOKUP(C483,條件!$A$1:$G$1021,6,0)),"",(VLOOKUP(C483,條件!$A$1:$G$1021,6,0)))</f>
        <v>FP82175R×2</v>
      </c>
      <c r="G483" s="676">
        <f>IF(ISNA(VLOOKUP(C483,條件!$A$1:$G$1021,7,0)),"",(VLOOKUP(C483,條件!$A$1:$G$1021,7,0)))</f>
        <v>600</v>
      </c>
      <c r="H483" s="676" t="str">
        <f>IF(ISNA(VLOOKUP(C483,條件!$A$1:$K$1021,11,0)),"",(VLOOKUP(C483,條件!$A$1:$K$1021,11,0)))</f>
        <v>黑白直條</v>
      </c>
      <c r="I483" s="677">
        <f>IF(ISNA(VLOOKUP(C483,條件!$A$1:$L$1021,12,0)),"",(VLOOKUP(C483,條件!$A$1:$L$1021,12,0)))</f>
        <v>5.5</v>
      </c>
      <c r="J483" s="680">
        <v>22</v>
      </c>
      <c r="K483" s="678">
        <v>1</v>
      </c>
      <c r="L483" s="679">
        <v>6430</v>
      </c>
      <c r="M483" s="681"/>
      <c r="N483" s="680"/>
      <c r="O483" s="678"/>
      <c r="P483" s="679"/>
      <c r="Q483" s="681"/>
      <c r="R483" s="680">
        <v>15</v>
      </c>
      <c r="S483" s="678">
        <v>2</v>
      </c>
      <c r="T483" s="679">
        <v>5770</v>
      </c>
      <c r="U483" s="681"/>
      <c r="V483" s="680">
        <v>29</v>
      </c>
      <c r="W483" s="678">
        <v>5</v>
      </c>
      <c r="X483" s="679">
        <v>4770</v>
      </c>
      <c r="Y483" s="681"/>
      <c r="Z483" s="682">
        <f>IFERROR(VLOOKUP(C483, 條件!$A:$L, 3, 0), "")</f>
        <v>5.8536585365853666</v>
      </c>
      <c r="AA483" s="682">
        <f>IF(OR(L483={"改紡","檢修","了機","清車","FINAL","停機","SAMPLE","TEST","絲開發","待料","跳車"}), L483, IFERROR(IF(C483="", "", (SUM(J483, N483, R483, V483)/3 * AG483) * IF(AND(AF483="S", AS483="雙"), 0.5, 1)), ""))</f>
        <v>22</v>
      </c>
      <c r="AB483" s="716">
        <f t="shared" si="160"/>
        <v>0.9934294871794872</v>
      </c>
      <c r="AC483" s="682">
        <f>IF(OR(L483={"改紡","檢修","了機","清車","FINAL","停機","SAMPLE","TEST"}), "", IFERROR(IF(C483="", "", AVERAGE(L483:M483, P483:Q483, T483:U483, X483:Y483)/100), ""))</f>
        <v>56.56666666666667</v>
      </c>
      <c r="AD483" s="682">
        <f t="shared" si="161"/>
        <v>2.75</v>
      </c>
      <c r="AE483" s="682">
        <f t="shared" si="162"/>
        <v>2.4166666666666665</v>
      </c>
      <c r="AF483" s="683" t="str">
        <f t="shared" si="158"/>
        <v>J</v>
      </c>
      <c r="AG483" s="683">
        <v>1</v>
      </c>
      <c r="AH483" s="727" t="s">
        <v>2782</v>
      </c>
      <c r="AI483" s="728" t="s">
        <v>2810</v>
      </c>
      <c r="AJ483" s="728" t="s">
        <v>2810</v>
      </c>
      <c r="AK483" s="728" t="s">
        <v>17</v>
      </c>
      <c r="AL483" s="687">
        <v>55</v>
      </c>
      <c r="AM483" s="797">
        <v>46184</v>
      </c>
      <c r="AN483" s="797">
        <v>46185</v>
      </c>
      <c r="AO483" s="797">
        <v>46186</v>
      </c>
      <c r="AP483" s="797">
        <v>46187</v>
      </c>
      <c r="AQ483" s="797"/>
      <c r="AR483" s="689"/>
      <c r="AS483" s="676" t="str">
        <f t="shared" si="163"/>
        <v>雙</v>
      </c>
      <c r="AT483" s="676" t="str">
        <f t="shared" si="164"/>
        <v>全</v>
      </c>
      <c r="AU483" s="676" t="str">
        <f t="shared" si="165"/>
        <v>150</v>
      </c>
      <c r="AV483" s="676">
        <f t="shared" si="159"/>
        <v>3.5188991999999999</v>
      </c>
    </row>
    <row r="484" spans="1:48">
      <c r="A484" s="672">
        <f t="shared" si="166"/>
        <v>46189</v>
      </c>
      <c r="B484" s="673" t="s">
        <v>1047</v>
      </c>
      <c r="C484" s="673" t="s">
        <v>114</v>
      </c>
      <c r="D484" s="674"/>
      <c r="E484" s="675" t="str">
        <f>IF(ISNA(VLOOKUP(C484,條件!$A$1:$G$1021,5,0)),"",(VLOOKUP(C484,條件!$A$1:$G$1021,5,0)))</f>
        <v/>
      </c>
      <c r="F484" s="676" t="str">
        <f>IF(ISNA(VLOOKUP(C484,條件!$A$1:$G$1021,6,0)),"",(VLOOKUP(C484,條件!$A$1:$G$1021,6,0)))</f>
        <v/>
      </c>
      <c r="G484" s="676" t="str">
        <f>IF(ISNA(VLOOKUP(C484,條件!$A$1:$G$1021,7,0)),"",(VLOOKUP(C484,條件!$A$1:$G$1021,7,0)))</f>
        <v/>
      </c>
      <c r="H484" s="676" t="str">
        <f>IF(ISNA(VLOOKUP(C484,條件!$A$1:$K$1021,11,0)),"",(VLOOKUP(C484,條件!$A$1:$K$1021,11,0)))</f>
        <v/>
      </c>
      <c r="I484" s="677" t="str">
        <f>IF(ISNA(VLOOKUP(C484,條件!$A$1:$L$1021,12,0)),"",(VLOOKUP(C484,條件!$A$1:$L$1021,12,0)))</f>
        <v/>
      </c>
      <c r="J484" s="680"/>
      <c r="K484" s="678"/>
      <c r="L484" s="679" t="s">
        <v>114</v>
      </c>
      <c r="M484" s="681"/>
      <c r="N484" s="680"/>
      <c r="O484" s="678"/>
      <c r="P484" s="679" t="s">
        <v>114</v>
      </c>
      <c r="Q484" s="681"/>
      <c r="R484" s="680"/>
      <c r="S484" s="678"/>
      <c r="T484" s="679" t="s">
        <v>114</v>
      </c>
      <c r="U484" s="681"/>
      <c r="V484" s="680"/>
      <c r="W484" s="678"/>
      <c r="X484" s="679" t="s">
        <v>114</v>
      </c>
      <c r="Y484" s="681"/>
      <c r="Z484" s="682" t="str">
        <f>IFERROR(VLOOKUP(C484, 條件!$A:$L, 3, 0), "")</f>
        <v/>
      </c>
      <c r="AA484" s="682" t="str">
        <f>IF(OR(L484={"改紡","檢修","了機","清車","FINAL","停機","SAMPLE","TEST","絲開發","待料","跳車"}), L484, IFERROR(IF(C484="", "", (SUM(J484, N484, R484, V484)/3 * AG484) * IF(AND(AF484="S", AS484="雙"), 0.5, 1)), ""))</f>
        <v>停機</v>
      </c>
      <c r="AB484" s="716" t="str">
        <f t="shared" si="160"/>
        <v/>
      </c>
      <c r="AC484" s="682" t="str">
        <f>IF(OR(L484={"改紡","檢修","了機","清車","FINAL","停機","SAMPLE","TEST"}), "", IFERROR(IF(C484="", "", AVERAGE(L484:M484, P484:Q484, T484:U484, X484:Y484)/100), ""))</f>
        <v/>
      </c>
      <c r="AD484" s="682" t="str">
        <f t="shared" si="161"/>
        <v/>
      </c>
      <c r="AE484" s="682" t="str">
        <f t="shared" si="162"/>
        <v/>
      </c>
      <c r="AF484" s="683" t="str">
        <f t="shared" si="158"/>
        <v>J</v>
      </c>
      <c r="AG484" s="683">
        <v>1</v>
      </c>
      <c r="AH484" s="727" t="s">
        <v>884</v>
      </c>
      <c r="AI484" s="728" t="s">
        <v>1656</v>
      </c>
      <c r="AJ484" s="728" t="s">
        <v>1656</v>
      </c>
      <c r="AK484" s="728" t="s">
        <v>1656</v>
      </c>
      <c r="AL484" s="687"/>
      <c r="AM484" s="797"/>
      <c r="AN484" s="797"/>
      <c r="AO484" s="797"/>
      <c r="AP484" s="797"/>
      <c r="AQ484" s="797"/>
      <c r="AR484" s="689"/>
      <c r="AS484" s="676" t="str">
        <f t="shared" si="163"/>
        <v>單</v>
      </c>
      <c r="AT484" s="676" t="str">
        <f t="shared" si="164"/>
        <v>全</v>
      </c>
      <c r="AU484" s="676" t="str">
        <f t="shared" si="165"/>
        <v/>
      </c>
      <c r="AV484" s="676" t="str">
        <f t="shared" si="159"/>
        <v/>
      </c>
    </row>
    <row r="485" spans="1:48">
      <c r="A485" s="672">
        <f t="shared" si="166"/>
        <v>46189</v>
      </c>
      <c r="B485" s="673" t="s">
        <v>1048</v>
      </c>
      <c r="C485" s="673" t="s">
        <v>2971</v>
      </c>
      <c r="D485" s="674" t="s">
        <v>1914</v>
      </c>
      <c r="E485" s="675" t="str">
        <f>IF(ISNA(VLOOKUP(C485,條件!$A$1:$G$1021,5,0)),"",(VLOOKUP(C485,條件!$A$1:$G$1021,5,0)))</f>
        <v>150/48/2SDr</v>
      </c>
      <c r="F485" s="676" t="str">
        <f>IF(ISNA(VLOOKUP(C485,條件!$A$1:$G$1021,6,0)),"",(VLOOKUP(C485,條件!$A$1:$G$1021,6,0)))</f>
        <v>FP82177R×2</v>
      </c>
      <c r="G485" s="676">
        <f>IF(ISNA(VLOOKUP(C485,條件!$A$1:$G$1021,7,0)),"",(VLOOKUP(C485,條件!$A$1:$G$1021,7,0)))</f>
        <v>700</v>
      </c>
      <c r="H485" s="676" t="str">
        <f>IF(ISNA(VLOOKUP(C485,條件!$A$1:$K$1021,11,0)),"",(VLOOKUP(C485,條件!$A$1:$K$1021,11,0)))</f>
        <v>白底綠星</v>
      </c>
      <c r="I485" s="677">
        <f>IF(ISNA(VLOOKUP(C485,條件!$A$1:$L$1021,12,0)),"",(VLOOKUP(C485,條件!$A$1:$L$1021,12,0)))</f>
        <v>5.5</v>
      </c>
      <c r="J485" s="680">
        <v>33</v>
      </c>
      <c r="K485" s="678">
        <v>0</v>
      </c>
      <c r="L485" s="679">
        <v>9440</v>
      </c>
      <c r="M485" s="681">
        <v>9260</v>
      </c>
      <c r="N485" s="680"/>
      <c r="O485" s="678"/>
      <c r="P485" s="679"/>
      <c r="Q485" s="681"/>
      <c r="R485" s="680">
        <v>16</v>
      </c>
      <c r="S485" s="678">
        <v>0</v>
      </c>
      <c r="T485" s="679">
        <v>9260</v>
      </c>
      <c r="U485" s="681">
        <v>9260</v>
      </c>
      <c r="V485" s="680">
        <v>15</v>
      </c>
      <c r="W485" s="678">
        <v>0</v>
      </c>
      <c r="X485" s="679">
        <v>8890</v>
      </c>
      <c r="Y485" s="681">
        <v>8980</v>
      </c>
      <c r="Z485" s="682">
        <f>IFERROR(VLOOKUP(C485, 條件!$A:$L, 3, 0), "")</f>
        <v>5.8299595141700413</v>
      </c>
      <c r="AA485" s="682">
        <f>IF(OR(L485={"改紡","檢修","了機","清車","FINAL","停機","SAMPLE","TEST","絲開發","待料","跳車"}), L485, IFERROR(IF(C485="", "", (SUM(J485, N485, R485, V485)/3 * AG485) * IF(AND(AF485="S", AS485="雙"), 0.5, 1)), ""))</f>
        <v>21.333333333333332</v>
      </c>
      <c r="AB485" s="716">
        <f t="shared" si="160"/>
        <v>1</v>
      </c>
      <c r="AC485" s="682">
        <f>IF(OR(L485={"改紡","檢修","了機","清車","FINAL","停機","SAMPLE","TEST"}), "", IFERROR(IF(C485="", "", AVERAGE(L485:M485, P485:Q485, T485:U485, X485:Y485)/100), ""))</f>
        <v>91.816666666666663</v>
      </c>
      <c r="AD485" s="682">
        <f t="shared" si="161"/>
        <v>2.6666666666666665</v>
      </c>
      <c r="AE485" s="682">
        <f t="shared" si="162"/>
        <v>2.6666666666666665</v>
      </c>
      <c r="AF485" s="683" t="str">
        <f t="shared" ref="AF485:AF514" si="167">LEFT(B485,1)</f>
        <v>T</v>
      </c>
      <c r="AG485" s="683">
        <v>1</v>
      </c>
      <c r="AH485" s="727" t="s">
        <v>2784</v>
      </c>
      <c r="AI485" s="728" t="s">
        <v>4233</v>
      </c>
      <c r="AJ485" s="728" t="s">
        <v>4233</v>
      </c>
      <c r="AK485" s="734" t="s">
        <v>4234</v>
      </c>
      <c r="AL485" s="687">
        <v>56</v>
      </c>
      <c r="AM485" s="797">
        <v>46186</v>
      </c>
      <c r="AN485" s="797">
        <v>46187</v>
      </c>
      <c r="AO485" s="797">
        <v>46188</v>
      </c>
      <c r="AP485" s="797"/>
      <c r="AQ485" s="797"/>
      <c r="AR485" s="689"/>
      <c r="AS485" s="676" t="str">
        <f t="shared" si="163"/>
        <v>雙</v>
      </c>
      <c r="AT485" s="676" t="str">
        <f t="shared" si="164"/>
        <v>全</v>
      </c>
      <c r="AU485" s="676" t="str">
        <f t="shared" si="165"/>
        <v>150</v>
      </c>
      <c r="AV485" s="676">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2">
        <f t="shared" si="166"/>
        <v>46189</v>
      </c>
      <c r="B486" s="673" t="s">
        <v>1049</v>
      </c>
      <c r="C486" s="673" t="s">
        <v>2973</v>
      </c>
      <c r="D486" s="674" t="s">
        <v>1914</v>
      </c>
      <c r="E486" s="675" t="str">
        <f>IF(ISNA(VLOOKUP(C486,條件!$A$1:$G$1021,5,0)),"",(VLOOKUP(C486,條件!$A$1:$G$1021,5,0)))</f>
        <v>150/48/2SDr</v>
      </c>
      <c r="F486" s="676" t="str">
        <f>IF(ISNA(VLOOKUP(C486,條件!$A$1:$G$1021,6,0)),"",(VLOOKUP(C486,條件!$A$1:$G$1021,6,0)))</f>
        <v>FP82175R×2</v>
      </c>
      <c r="G486" s="676">
        <f>IF(ISNA(VLOOKUP(C486,條件!$A$1:$G$1021,7,0)),"",(VLOOKUP(C486,條件!$A$1:$G$1021,7,0)))</f>
        <v>700</v>
      </c>
      <c r="H486" s="676" t="str">
        <f>IF(ISNA(VLOOKUP(C486,條件!$A$1:$K$1021,11,0)),"",(VLOOKUP(C486,條件!$A$1:$K$1021,11,0)))</f>
        <v>黃底綠星</v>
      </c>
      <c r="I486" s="677">
        <f>IF(ISNA(VLOOKUP(C486,條件!$A$1:$L$1021,12,0)),"",(VLOOKUP(C486,條件!$A$1:$L$1021,12,0)))</f>
        <v>5.5</v>
      </c>
      <c r="J486" s="680"/>
      <c r="K486" s="678"/>
      <c r="L486" s="679" t="s">
        <v>409</v>
      </c>
      <c r="M486" s="681"/>
      <c r="N486" s="680"/>
      <c r="O486" s="678"/>
      <c r="P486" s="679" t="s">
        <v>409</v>
      </c>
      <c r="Q486" s="681"/>
      <c r="R486" s="680"/>
      <c r="S486" s="678"/>
      <c r="T486" s="679" t="s">
        <v>2917</v>
      </c>
      <c r="U486" s="681"/>
      <c r="V486" s="680"/>
      <c r="W486" s="678"/>
      <c r="X486" s="679" t="s">
        <v>114</v>
      </c>
      <c r="Y486" s="681"/>
      <c r="Z486" s="682">
        <f>IFERROR(VLOOKUP(C486, 條件!$A:$L, 3, 0), "")</f>
        <v>5.8299595141700413</v>
      </c>
      <c r="AA486" s="682" t="str">
        <f>IF(OR(L486={"改紡","檢修","了機","清車","FINAL","停機","SAMPLE","TEST","絲開發","待料","跳車"}), L486, IFERROR(IF(C486="", "", (SUM(J486, N486, R486, V486)/3 * AG486) * IF(AND(AF486="S", AS486="雙"), 0.5, 1)), ""))</f>
        <v>了機</v>
      </c>
      <c r="AB486" s="716" t="str">
        <f t="shared" si="160"/>
        <v/>
      </c>
      <c r="AC486" s="682" t="str">
        <f>IF(OR(L486={"改紡","檢修","了機","清車","FINAL","停機","SAMPLE","TEST"}), "", IFERROR(IF(C486="", "", AVERAGE(L486:M486, P486:Q486, T486:U486, X486:Y486)/100), ""))</f>
        <v/>
      </c>
      <c r="AD486" s="682" t="str">
        <f t="shared" si="161"/>
        <v/>
      </c>
      <c r="AE486" s="682" t="str">
        <f t="shared" si="162"/>
        <v/>
      </c>
      <c r="AF486" s="683" t="str">
        <f t="shared" si="167"/>
        <v>T</v>
      </c>
      <c r="AG486" s="683">
        <v>1</v>
      </c>
      <c r="AH486" s="727" t="s">
        <v>2784</v>
      </c>
      <c r="AI486" s="734" t="s">
        <v>2810</v>
      </c>
      <c r="AJ486" s="734" t="s">
        <v>2810</v>
      </c>
      <c r="AK486" s="728" t="s">
        <v>952</v>
      </c>
      <c r="AL486" s="687">
        <v>55</v>
      </c>
      <c r="AM486" s="797">
        <v>46185</v>
      </c>
      <c r="AN486" s="797">
        <v>46186</v>
      </c>
      <c r="AO486" s="797">
        <v>46187</v>
      </c>
      <c r="AP486" s="797"/>
      <c r="AQ486" s="797"/>
      <c r="AR486" s="689"/>
      <c r="AS486" s="676" t="str">
        <f t="shared" si="163"/>
        <v>雙</v>
      </c>
      <c r="AT486" s="676" t="str">
        <f t="shared" si="164"/>
        <v>全</v>
      </c>
      <c r="AU486" s="676" t="str">
        <f t="shared" si="165"/>
        <v>150</v>
      </c>
      <c r="AV486" s="676" t="str">
        <f t="shared" si="168"/>
        <v/>
      </c>
    </row>
    <row r="487" spans="1:48">
      <c r="A487" s="672">
        <f t="shared" si="166"/>
        <v>46189</v>
      </c>
      <c r="B487" s="673" t="s">
        <v>1050</v>
      </c>
      <c r="C487" s="673" t="s">
        <v>4230</v>
      </c>
      <c r="D487" s="674" t="s">
        <v>4231</v>
      </c>
      <c r="E487" s="675" t="str">
        <f>IF(ISNA(VLOOKUP(C487,條件!$A$1:$G$1021,5,0)),"",(VLOOKUP(C487,條件!$A$1:$G$1021,5,0)))</f>
        <v>150/48/2SDr</v>
      </c>
      <c r="F487" s="676" t="str">
        <f>IF(ISNA(VLOOKUP(C487,條件!$A$1:$G$1021,6,0)),"",(VLOOKUP(C487,條件!$A$1:$G$1021,6,0)))</f>
        <v>FP12902R×2</v>
      </c>
      <c r="G487" s="676">
        <f>IF(ISNA(VLOOKUP(C487,條件!$A$1:$G$1021,7,0)),"",(VLOOKUP(C487,條件!$A$1:$G$1021,7,0)))</f>
        <v>670</v>
      </c>
      <c r="H487" s="676" t="str">
        <f>IF(ISNA(VLOOKUP(C487,條件!$A$1:$K$1021,11,0)),"",(VLOOKUP(C487,條件!$A$1:$K$1021,11,0)))</f>
        <v>棕色</v>
      </c>
      <c r="I487" s="677">
        <f>IF(ISNA(VLOOKUP(C487,條件!$A$1:$L$1021,12,0)),"",(VLOOKUP(C487,條件!$A$1:$L$1021,12,0)))</f>
        <v>5.5</v>
      </c>
      <c r="J487" s="680"/>
      <c r="K487" s="678"/>
      <c r="L487" s="679" t="s">
        <v>4162</v>
      </c>
      <c r="M487" s="681"/>
      <c r="N487" s="680"/>
      <c r="O487" s="678"/>
      <c r="P487" s="679" t="s">
        <v>4125</v>
      </c>
      <c r="Q487" s="681"/>
      <c r="R487" s="680">
        <v>21</v>
      </c>
      <c r="S487" s="678">
        <v>0</v>
      </c>
      <c r="T487" s="679">
        <v>8060</v>
      </c>
      <c r="U487" s="681">
        <v>8890</v>
      </c>
      <c r="V487" s="680">
        <v>37</v>
      </c>
      <c r="W487" s="678">
        <v>0</v>
      </c>
      <c r="X487" s="679">
        <v>8330</v>
      </c>
      <c r="Y487" s="681">
        <v>8980</v>
      </c>
      <c r="Z487" s="682">
        <f>IFERROR(VLOOKUP(C487, 條件!$A:$L, 3, 0), "")</f>
        <v>5.625</v>
      </c>
      <c r="AA487" s="682" t="str">
        <f>IF(OR(L487={"改紡","檢修","了機","清車","FINAL","停機","SAMPLE","TEST","絲開發","待料","跳車"}), L487, IFERROR(IF(C487="", "", (SUM(J487, N487, R487, V487)/3 * AG487) * IF(AND(AF487="S", AS487="雙"), 0.5, 1)), ""))</f>
        <v>改紡</v>
      </c>
      <c r="AB487" s="716" t="str">
        <f t="shared" si="160"/>
        <v/>
      </c>
      <c r="AC487" s="682" t="str">
        <f>IF(OR(L487={"改紡","檢修","了機","清車","FINAL","停機","SAMPLE","TEST"}), "", IFERROR(IF(C487="", "", AVERAGE(L487:M487, P487:Q487, T487:U487, X487:Y487)/100), ""))</f>
        <v/>
      </c>
      <c r="AD487" s="682" t="str">
        <f t="shared" si="161"/>
        <v/>
      </c>
      <c r="AE487" s="682" t="str">
        <f t="shared" si="162"/>
        <v/>
      </c>
      <c r="AF487" s="683" t="str">
        <f t="shared" si="167"/>
        <v>T</v>
      </c>
      <c r="AG487" s="683">
        <v>1</v>
      </c>
      <c r="AH487" s="727" t="s">
        <v>1656</v>
      </c>
      <c r="AI487" s="734" t="s">
        <v>2810</v>
      </c>
      <c r="AJ487" s="734" t="s">
        <v>2810</v>
      </c>
      <c r="AK487" s="734" t="s">
        <v>4234</v>
      </c>
      <c r="AL487" s="687">
        <v>17</v>
      </c>
      <c r="AM487" s="797">
        <v>46154</v>
      </c>
      <c r="AN487" s="797">
        <v>46155</v>
      </c>
      <c r="AO487" s="797">
        <v>46156</v>
      </c>
      <c r="AP487" s="797">
        <v>46158</v>
      </c>
      <c r="AQ487" s="797">
        <v>46159</v>
      </c>
      <c r="AR487" s="689" t="s">
        <v>4290</v>
      </c>
      <c r="AS487" s="676" t="str">
        <f t="shared" si="163"/>
        <v>雙</v>
      </c>
      <c r="AT487" s="676" t="str">
        <f t="shared" si="164"/>
        <v>全</v>
      </c>
      <c r="AU487" s="676" t="str">
        <f t="shared" si="165"/>
        <v>150</v>
      </c>
      <c r="AV487" s="676" t="str">
        <f t="shared" si="168"/>
        <v/>
      </c>
    </row>
    <row r="488" spans="1:48">
      <c r="A488" s="672">
        <f t="shared" si="166"/>
        <v>46189</v>
      </c>
      <c r="B488" s="673" t="s">
        <v>1051</v>
      </c>
      <c r="C488" s="673" t="s">
        <v>4124</v>
      </c>
      <c r="D488" s="674"/>
      <c r="E488" s="675" t="str">
        <f>IF(ISNA(VLOOKUP(C488,條件!$A$1:$G$1021,5,0)),"",(VLOOKUP(C488,條件!$A$1:$G$1021,5,0)))</f>
        <v>75/72BFSD</v>
      </c>
      <c r="F488" s="676" t="str">
        <f>IF(ISNA(VLOOKUP(C488,條件!$A$1:$G$1021,6,0)),"",(VLOOKUP(C488,條件!$A$1:$G$1021,6,0)))</f>
        <v>FP01430</v>
      </c>
      <c r="G488" s="676">
        <f>IF(ISNA(VLOOKUP(C488,條件!$A$1:$G$1021,7,0)),"",(VLOOKUP(C488,條件!$A$1:$G$1021,7,0)))</f>
        <v>650</v>
      </c>
      <c r="H488" s="676" t="str">
        <f>IF(ISNA(VLOOKUP(C488,條件!$A$1:$K$1021,11,0)),"",(VLOOKUP(C488,條件!$A$1:$K$1021,11,0)))</f>
        <v>白底紫十字</v>
      </c>
      <c r="I488" s="677">
        <f>IF(ISNA(VLOOKUP(C488,條件!$A$1:$L$1021,12,0)),"",(VLOOKUP(C488,條件!$A$1:$L$1021,12,0)))</f>
        <v>5</v>
      </c>
      <c r="J488" s="680">
        <v>15</v>
      </c>
      <c r="K488" s="678">
        <v>0</v>
      </c>
      <c r="L488" s="679">
        <v>3330</v>
      </c>
      <c r="M488" s="681"/>
      <c r="N488" s="680"/>
      <c r="O488" s="678"/>
      <c r="P488" s="679"/>
      <c r="Q488" s="681"/>
      <c r="R488" s="680"/>
      <c r="S488" s="678"/>
      <c r="T488" s="679"/>
      <c r="U488" s="681"/>
      <c r="V488" s="680">
        <v>21</v>
      </c>
      <c r="W488" s="678">
        <v>0</v>
      </c>
      <c r="X488" s="679">
        <v>3060</v>
      </c>
      <c r="Y488" s="681"/>
      <c r="Z488" s="682">
        <f>IFERROR(VLOOKUP(C488, 條件!$A:$L, 3, 0), "")</f>
        <v>1.5483870967741935</v>
      </c>
      <c r="AA488" s="682">
        <f>IF(OR(L488={"改紡","檢修","了機","清車","FINAL","停機","SAMPLE","TEST","絲開發","待料","跳車"}), L488, IFERROR(IF(C488="", "", (SUM(J488, N488, R488, V488)/3 * AG488) * IF(AND(AF488="S", AS488="雙"), 0.5, 1)), ""))</f>
        <v>24</v>
      </c>
      <c r="AB488" s="716">
        <f t="shared" si="160"/>
        <v>1</v>
      </c>
      <c r="AC488" s="682">
        <f>IF(OR(L488={"改紡","檢修","了機","清車","FINAL","停機","SAMPLE","TEST"}), "", IFERROR(IF(C488="", "", AVERAGE(L488:M488, P488:Q488, T488:U488, X488:Y488)/100), ""))</f>
        <v>31.95</v>
      </c>
      <c r="AD488" s="682">
        <f t="shared" si="161"/>
        <v>3</v>
      </c>
      <c r="AE488" s="682">
        <f t="shared" si="162"/>
        <v>3</v>
      </c>
      <c r="AF488" s="683" t="str">
        <f t="shared" si="167"/>
        <v>T</v>
      </c>
      <c r="AG488" s="683">
        <v>2</v>
      </c>
      <c r="AH488" s="727" t="s">
        <v>2784</v>
      </c>
      <c r="AI488" s="734" t="s">
        <v>2810</v>
      </c>
      <c r="AJ488" s="734" t="s">
        <v>2810</v>
      </c>
      <c r="AK488" s="728" t="s">
        <v>952</v>
      </c>
      <c r="AL488" s="687">
        <v>52</v>
      </c>
      <c r="AM488" s="797">
        <v>46146</v>
      </c>
      <c r="AN488" s="797">
        <v>46147</v>
      </c>
      <c r="AO488" s="797"/>
      <c r="AP488" s="797"/>
      <c r="AQ488" s="797"/>
      <c r="AR488" s="689"/>
      <c r="AS488" s="676" t="str">
        <f t="shared" si="163"/>
        <v>單</v>
      </c>
      <c r="AT488" s="676" t="str">
        <f t="shared" si="164"/>
        <v>半</v>
      </c>
      <c r="AU488" s="676" t="str">
        <f t="shared" si="165"/>
        <v>75</v>
      </c>
      <c r="AV488" s="676">
        <f t="shared" si="168"/>
        <v>0.26914679999999996</v>
      </c>
    </row>
    <row r="489" spans="1:48">
      <c r="A489" s="672">
        <f t="shared" si="166"/>
        <v>46189</v>
      </c>
      <c r="B489" s="673" t="s">
        <v>1051</v>
      </c>
      <c r="C489" s="673" t="s">
        <v>3530</v>
      </c>
      <c r="D489" s="674" t="s">
        <v>1914</v>
      </c>
      <c r="E489" s="675" t="str">
        <f>IF(ISNA(VLOOKUP(C489,條件!$A$1:$G$1021,5,0)),"",(VLOOKUP(C489,條件!$A$1:$G$1021,5,0)))</f>
        <v>225/72/2SDr</v>
      </c>
      <c r="F489" s="676" t="str">
        <f>IF(ISNA(VLOOKUP(C489,條件!$A$1:$G$1021,6,0)),"",(VLOOKUP(C489,條件!$A$1:$G$1021,6,0)))</f>
        <v>FP83025R×2</v>
      </c>
      <c r="G489" s="676">
        <f>IF(ISNA(VLOOKUP(C489,條件!$A$1:$G$1021,7,0)),"",(VLOOKUP(C489,條件!$A$1:$G$1021,7,0)))</f>
        <v>550</v>
      </c>
      <c r="H489" s="676" t="str">
        <f>IF(ISNA(VLOOKUP(C489,條件!$A$1:$K$1021,11,0)),"",(VLOOKUP(C489,條件!$A$1:$K$1021,11,0)))</f>
        <v>白紅條紋</v>
      </c>
      <c r="I489" s="677">
        <f>IF(ISNA(VLOOKUP(C489,條件!$A$1:$L$1021,12,0)),"",(VLOOKUP(C489,條件!$A$1:$L$1021,12,0)))</f>
        <v>5.5</v>
      </c>
      <c r="J489" s="680">
        <v>13</v>
      </c>
      <c r="K489" s="678">
        <v>9</v>
      </c>
      <c r="L489" s="679"/>
      <c r="M489" s="681">
        <v>9070</v>
      </c>
      <c r="N489" s="680"/>
      <c r="O489" s="678"/>
      <c r="P489" s="679"/>
      <c r="Q489" s="681"/>
      <c r="R489" s="680">
        <v>13</v>
      </c>
      <c r="S489" s="678">
        <v>1</v>
      </c>
      <c r="T489" s="679">
        <v>7500</v>
      </c>
      <c r="U489" s="681"/>
      <c r="V489" s="680">
        <v>27</v>
      </c>
      <c r="W489" s="678">
        <v>11</v>
      </c>
      <c r="X489" s="679"/>
      <c r="Y489" s="681">
        <v>8800</v>
      </c>
      <c r="Z489" s="682">
        <f>IFERROR(VLOOKUP(C489, 條件!$A:$L, 3, 0), "")</f>
        <v>6.6055045871559646</v>
      </c>
      <c r="AA489" s="682">
        <f>IF(OR(L489={"改紡","檢修","了機","清車","FINAL","停機","SAMPLE","TEST","絲開發","待料","跳車"}), L489, IFERROR(IF(C489="", "", (SUM(J489, N489, R489, V489)/3 * AG489) * IF(AND(AF489="S", AS489="雙"), 0.5, 1)), ""))</f>
        <v>35.333333333333336</v>
      </c>
      <c r="AB489" s="716">
        <f t="shared" si="160"/>
        <v>0.98471554487179491</v>
      </c>
      <c r="AC489" s="682">
        <f>IF(OR(L489={"改紡","檢修","了機","清車","FINAL","停機","SAMPLE","TEST"}), "", IFERROR(IF(C489="", "", AVERAGE(L489:M489, P489:Q489, T489:U489, X489:Y489)/100), ""))</f>
        <v>84.566666666666663</v>
      </c>
      <c r="AD489" s="682">
        <f t="shared" si="161"/>
        <v>4.416666666666667</v>
      </c>
      <c r="AE489" s="682">
        <f t="shared" si="162"/>
        <v>2.6666666666666665</v>
      </c>
      <c r="AF489" s="683" t="str">
        <f t="shared" si="167"/>
        <v>T</v>
      </c>
      <c r="AG489" s="683">
        <v>2</v>
      </c>
      <c r="AH489" s="727" t="s">
        <v>2784</v>
      </c>
      <c r="AI489" s="734" t="s">
        <v>2810</v>
      </c>
      <c r="AJ489" s="734" t="s">
        <v>2810</v>
      </c>
      <c r="AK489" s="728" t="s">
        <v>952</v>
      </c>
      <c r="AL489" s="687">
        <v>53</v>
      </c>
      <c r="AM489" s="797">
        <v>46166</v>
      </c>
      <c r="AN489" s="797">
        <v>46167</v>
      </c>
      <c r="AO489" s="797">
        <v>46168</v>
      </c>
      <c r="AP489" s="797">
        <v>46169</v>
      </c>
      <c r="AQ489" s="797"/>
      <c r="AR489" s="689"/>
      <c r="AS489" s="676" t="str">
        <f t="shared" si="163"/>
        <v>雙</v>
      </c>
      <c r="AT489" s="676" t="str">
        <f t="shared" si="164"/>
        <v>半</v>
      </c>
      <c r="AU489" s="676" t="str">
        <f t="shared" si="165"/>
        <v>225</v>
      </c>
      <c r="AV489" s="676">
        <f t="shared" si="168"/>
        <v>3.6167472000000003</v>
      </c>
    </row>
    <row r="490" spans="1:48">
      <c r="A490" s="672">
        <f t="shared" si="166"/>
        <v>46189</v>
      </c>
      <c r="B490" s="673" t="s">
        <v>1547</v>
      </c>
      <c r="C490" s="673" t="s">
        <v>3300</v>
      </c>
      <c r="D490" s="674" t="s">
        <v>578</v>
      </c>
      <c r="E490" s="675" t="str">
        <f>IF(ISNA(VLOOKUP(C490,條件!$A$1:$G$1021,5,0)),"",(VLOOKUP(C490,條件!$A$1:$G$1021,5,0)))</f>
        <v>150/48/2SDr</v>
      </c>
      <c r="F490" s="676" t="str">
        <f>IF(ISNA(VLOOKUP(C490,條件!$A$1:$G$1021,6,0)),"",(VLOOKUP(C490,條件!$A$1:$G$1021,6,0)))</f>
        <v>FP82177R×2</v>
      </c>
      <c r="G490" s="676">
        <f>IF(ISNA(VLOOKUP(C490,條件!$A$1:$G$1021,7,0)),"",(VLOOKUP(C490,條件!$A$1:$G$1021,7,0)))</f>
        <v>700</v>
      </c>
      <c r="H490" s="676" t="str">
        <f>IF(ISNA(VLOOKUP(C490,條件!$A$1:$K$1021,11,0)),"",(VLOOKUP(C490,條件!$A$1:$K$1021,11,0)))</f>
        <v>白底黑點</v>
      </c>
      <c r="I490" s="677">
        <f>IF(ISNA(VLOOKUP(C490,條件!$A$1:$L$1021,12,0)),"",(VLOOKUP(C490,條件!$A$1:$L$1021,12,0)))</f>
        <v>5.5</v>
      </c>
      <c r="J490" s="680">
        <v>27</v>
      </c>
      <c r="K490" s="678">
        <v>0</v>
      </c>
      <c r="L490" s="679">
        <v>7590</v>
      </c>
      <c r="M490" s="681">
        <v>10000</v>
      </c>
      <c r="N490" s="680"/>
      <c r="O490" s="678"/>
      <c r="P490" s="679"/>
      <c r="Q490" s="681"/>
      <c r="R490" s="680">
        <v>16</v>
      </c>
      <c r="S490" s="678">
        <v>0</v>
      </c>
      <c r="T490" s="679">
        <v>7590</v>
      </c>
      <c r="U490" s="681">
        <v>10000</v>
      </c>
      <c r="V490" s="680">
        <v>29</v>
      </c>
      <c r="W490" s="678">
        <v>0</v>
      </c>
      <c r="X490" s="679">
        <v>7500</v>
      </c>
      <c r="Y490" s="681">
        <v>9910</v>
      </c>
      <c r="Z490" s="682">
        <f>IFERROR(VLOOKUP(C490, 條件!$A:$L, 3, 0), "")</f>
        <v>5.8299595141700413</v>
      </c>
      <c r="AA490" s="682">
        <f>IF(OR(L490={"改紡","檢修","了機","清車","FINAL","停機","SAMPLE","TEST","絲開發","待料","跳車"}), L490, IFERROR(IF(C490="", "", (SUM(J490, N490, R490, V490)/3 * AG490) * IF(AND(AF490="S", AS490="雙"), 0.5, 1)), ""))</f>
        <v>24</v>
      </c>
      <c r="AB490" s="716">
        <f t="shared" si="160"/>
        <v>1</v>
      </c>
      <c r="AC490" s="682">
        <f>IF(OR(L490={"改紡","檢修","了機","清車","FINAL","停機","SAMPLE","TEST"}), "", IFERROR(IF(C490="", "", AVERAGE(L490:M490, P490:Q490, T490:U490, X490:Y490)/100), ""))</f>
        <v>87.65</v>
      </c>
      <c r="AD490" s="682">
        <f t="shared" si="161"/>
        <v>3</v>
      </c>
      <c r="AE490" s="682">
        <f t="shared" si="162"/>
        <v>3</v>
      </c>
      <c r="AF490" s="683" t="str">
        <f t="shared" si="167"/>
        <v>T</v>
      </c>
      <c r="AG490" s="683">
        <v>1</v>
      </c>
      <c r="AH490" s="727" t="s">
        <v>2782</v>
      </c>
      <c r="AI490" s="734" t="s">
        <v>4233</v>
      </c>
      <c r="AJ490" s="734" t="s">
        <v>4233</v>
      </c>
      <c r="AK490" s="734" t="s">
        <v>4234</v>
      </c>
      <c r="AL490" s="687">
        <v>56</v>
      </c>
      <c r="AM490" s="797">
        <v>46185</v>
      </c>
      <c r="AN490" s="797">
        <v>46186</v>
      </c>
      <c r="AO490" s="797">
        <v>46187</v>
      </c>
      <c r="AP490" s="797"/>
      <c r="AQ490" s="797"/>
      <c r="AR490" s="689"/>
      <c r="AS490" s="676" t="str">
        <f t="shared" si="163"/>
        <v>雙</v>
      </c>
      <c r="AT490" s="676" t="str">
        <f t="shared" si="164"/>
        <v>全</v>
      </c>
      <c r="AU490" s="676" t="str">
        <f t="shared" si="165"/>
        <v>150</v>
      </c>
      <c r="AV490" s="676">
        <f t="shared" si="168"/>
        <v>6.3612864</v>
      </c>
    </row>
    <row r="491" spans="1:48">
      <c r="A491" s="672">
        <f t="shared" si="166"/>
        <v>46189</v>
      </c>
      <c r="B491" s="673" t="s">
        <v>1548</v>
      </c>
      <c r="C491" s="673" t="s">
        <v>2943</v>
      </c>
      <c r="D491" s="674" t="s">
        <v>578</v>
      </c>
      <c r="E491" s="675" t="str">
        <f>IF(ISNA(VLOOKUP(C491,條件!$A$1:$G$1021,5,0)),"",(VLOOKUP(C491,條件!$A$1:$G$1021,5,0)))</f>
        <v>150/48/2SDr</v>
      </c>
      <c r="F491" s="676" t="str">
        <f>IF(ISNA(VLOOKUP(C491,條件!$A$1:$G$1021,6,0)),"",(VLOOKUP(C491,條件!$A$1:$G$1021,6,0)))</f>
        <v>FP82177R×2</v>
      </c>
      <c r="G491" s="676">
        <f>IF(ISNA(VLOOKUP(C491,條件!$A$1:$G$1021,7,0)),"",(VLOOKUP(C491,條件!$A$1:$G$1021,7,0)))</f>
        <v>700</v>
      </c>
      <c r="H491" s="676" t="str">
        <f>IF(ISNA(VLOOKUP(C491,條件!$A$1:$K$1021,11,0)),"",(VLOOKUP(C491,條件!$A$1:$K$1021,11,0)))</f>
        <v>黃綠條紋</v>
      </c>
      <c r="I491" s="677">
        <f>IF(ISNA(VLOOKUP(C491,條件!$A$1:$L$1021,12,0)),"",(VLOOKUP(C491,條件!$A$1:$L$1021,12,0)))</f>
        <v>5.5</v>
      </c>
      <c r="J491" s="680">
        <v>73</v>
      </c>
      <c r="K491" s="678">
        <v>1</v>
      </c>
      <c r="L491" s="679">
        <v>9910</v>
      </c>
      <c r="M491" s="681">
        <v>9350</v>
      </c>
      <c r="N491" s="680"/>
      <c r="O491" s="678"/>
      <c r="P491" s="679"/>
      <c r="Q491" s="681"/>
      <c r="R491" s="680">
        <v>33</v>
      </c>
      <c r="S491" s="678">
        <v>6</v>
      </c>
      <c r="T491" s="679">
        <v>9910</v>
      </c>
      <c r="U491" s="681">
        <v>9540</v>
      </c>
      <c r="V491" s="680">
        <v>29</v>
      </c>
      <c r="W491" s="678">
        <v>5</v>
      </c>
      <c r="X491" s="679">
        <v>9810</v>
      </c>
      <c r="Y491" s="681">
        <v>8520</v>
      </c>
      <c r="Z491" s="682">
        <f>IFERROR(VLOOKUP(C491, 條件!$A:$L, 3, 0), "")</f>
        <v>5.8299595141700413</v>
      </c>
      <c r="AA491" s="682">
        <f>IF(OR(L491={"改紡","檢修","了機","清車","FINAL","停機","SAMPLE","TEST","絲開發","待料","跳車"}), L491, IFERROR(IF(C491="", "", (SUM(J491, N491, R491, V491)/3 * AG491) * IF(AND(AF491="S", AS491="雙"), 0.5, 1)), ""))</f>
        <v>45</v>
      </c>
      <c r="AB491" s="716">
        <f t="shared" si="160"/>
        <v>0.99010416666666667</v>
      </c>
      <c r="AC491" s="682">
        <f>IF(OR(L491={"改紡","檢修","了機","清車","FINAL","停機","SAMPLE","TEST"}), "", IFERROR(IF(C491="", "", AVERAGE(L491:M491, P491:Q491, T491:U491, X491:Y491)/100), ""))</f>
        <v>95.066666666666663</v>
      </c>
      <c r="AD491" s="682">
        <f t="shared" si="161"/>
        <v>5.625</v>
      </c>
      <c r="AE491" s="682">
        <f t="shared" si="162"/>
        <v>5.125</v>
      </c>
      <c r="AF491" s="683" t="str">
        <f t="shared" si="167"/>
        <v>T</v>
      </c>
      <c r="AG491" s="683">
        <v>1</v>
      </c>
      <c r="AH491" s="727" t="s">
        <v>2782</v>
      </c>
      <c r="AI491" s="734" t="s">
        <v>4233</v>
      </c>
      <c r="AJ491" s="734" t="s">
        <v>4233</v>
      </c>
      <c r="AK491" s="728" t="s">
        <v>952</v>
      </c>
      <c r="AL491" s="687">
        <v>56</v>
      </c>
      <c r="AM491" s="797">
        <v>46182</v>
      </c>
      <c r="AN491" s="797">
        <v>46183</v>
      </c>
      <c r="AO491" s="797">
        <v>46184</v>
      </c>
      <c r="AP491" s="797">
        <v>46186</v>
      </c>
      <c r="AQ491" s="797">
        <v>46187</v>
      </c>
      <c r="AR491" s="689"/>
      <c r="AS491" s="676" t="str">
        <f t="shared" si="163"/>
        <v>雙</v>
      </c>
      <c r="AT491" s="676" t="str">
        <f t="shared" si="164"/>
        <v>全</v>
      </c>
      <c r="AU491" s="676" t="str">
        <f t="shared" si="165"/>
        <v>150</v>
      </c>
      <c r="AV491" s="676">
        <f t="shared" si="168"/>
        <v>6.8995584000000001</v>
      </c>
    </row>
    <row r="492" spans="1:48">
      <c r="A492" s="672">
        <f t="shared" si="166"/>
        <v>46189</v>
      </c>
      <c r="B492" s="673" t="s">
        <v>1052</v>
      </c>
      <c r="C492" s="673" t="s">
        <v>114</v>
      </c>
      <c r="D492" s="674"/>
      <c r="E492" s="675" t="str">
        <f>IF(ISNA(VLOOKUP(C492,條件!$A$1:$G$1021,5,0)),"",(VLOOKUP(C492,條件!$A$1:$G$1021,5,0)))</f>
        <v/>
      </c>
      <c r="F492" s="676" t="str">
        <f>IF(ISNA(VLOOKUP(C492,條件!$A$1:$G$1021,6,0)),"",(VLOOKUP(C492,條件!$A$1:$G$1021,6,0)))</f>
        <v/>
      </c>
      <c r="G492" s="676" t="str">
        <f>IF(ISNA(VLOOKUP(C492,條件!$A$1:$G$1021,7,0)),"",(VLOOKUP(C492,條件!$A$1:$G$1021,7,0)))</f>
        <v/>
      </c>
      <c r="H492" s="676" t="str">
        <f>IF(ISNA(VLOOKUP(C492,條件!$A$1:$K$1021,11,0)),"",(VLOOKUP(C492,條件!$A$1:$K$1021,11,0)))</f>
        <v/>
      </c>
      <c r="I492" s="677" t="str">
        <f>IF(ISNA(VLOOKUP(C492,條件!$A$1:$L$1021,12,0)),"",(VLOOKUP(C492,條件!$A$1:$L$1021,12,0)))</f>
        <v/>
      </c>
      <c r="J492" s="680"/>
      <c r="K492" s="678"/>
      <c r="L492" s="679" t="s">
        <v>114</v>
      </c>
      <c r="M492" s="681"/>
      <c r="N492" s="680"/>
      <c r="O492" s="678"/>
      <c r="P492" s="679" t="s">
        <v>114</v>
      </c>
      <c r="Q492" s="681"/>
      <c r="R492" s="680"/>
      <c r="S492" s="678"/>
      <c r="T492" s="679" t="s">
        <v>444</v>
      </c>
      <c r="U492" s="681"/>
      <c r="V492" s="680"/>
      <c r="W492" s="678"/>
      <c r="X492" s="679" t="s">
        <v>114</v>
      </c>
      <c r="Y492" s="681"/>
      <c r="Z492" s="709" t="str">
        <f>IFERROR(VLOOKUP(C492, 條件!$A:$L, 3, 0), "")</f>
        <v/>
      </c>
      <c r="AA492" s="709" t="str">
        <f>IF(OR(L492={"改紡","檢修","了機","清車","FINAL","停機","SAMPLE","TEST","絲開發","待料","跳車"}), L492, IFERROR(IF(C492="", "", (SUM(J492, N492, R492, V492)/3 * AG492) * IF(AND(AF492="S", AS492="雙"), 0.5, 1)), ""))</f>
        <v>停機</v>
      </c>
      <c r="AB492" s="717" t="str">
        <f t="shared" si="160"/>
        <v/>
      </c>
      <c r="AC492" s="709" t="str">
        <f>IF(OR(L492={"改紡","檢修","了機","清車","FINAL","停機","SAMPLE","TEST"}), "", IFERROR(IF(C492="", "", AVERAGE(L492:M492, P492:Q492, T492:U492, X492:Y492)/100), ""))</f>
        <v/>
      </c>
      <c r="AD492" s="709" t="str">
        <f t="shared" si="161"/>
        <v/>
      </c>
      <c r="AE492" s="709" t="str">
        <f t="shared" si="162"/>
        <v/>
      </c>
      <c r="AF492" s="710" t="str">
        <f t="shared" si="167"/>
        <v>S</v>
      </c>
      <c r="AG492" s="710">
        <v>12</v>
      </c>
      <c r="AH492" s="727" t="s">
        <v>884</v>
      </c>
      <c r="AI492" s="728" t="s">
        <v>884</v>
      </c>
      <c r="AJ492" s="728" t="s">
        <v>884</v>
      </c>
      <c r="AK492" s="728" t="s">
        <v>1656</v>
      </c>
      <c r="AL492" s="687"/>
      <c r="AM492" s="797"/>
      <c r="AN492" s="797"/>
      <c r="AO492" s="797"/>
      <c r="AP492" s="797"/>
      <c r="AQ492" s="797"/>
      <c r="AR492" s="689"/>
      <c r="AS492" s="676" t="str">
        <f t="shared" si="163"/>
        <v>單</v>
      </c>
      <c r="AT492" s="676" t="str">
        <f t="shared" si="164"/>
        <v>12sec</v>
      </c>
      <c r="AU492" s="676" t="str">
        <f t="shared" si="165"/>
        <v/>
      </c>
      <c r="AV492" s="676" t="str">
        <f t="shared" si="168"/>
        <v/>
      </c>
    </row>
    <row r="493" spans="1:48" ht="17.25" thickBot="1">
      <c r="A493" s="690">
        <f t="shared" si="166"/>
        <v>46189</v>
      </c>
      <c r="B493" s="691" t="s">
        <v>1563</v>
      </c>
      <c r="C493" s="711" t="s">
        <v>1613</v>
      </c>
      <c r="D493" s="692"/>
      <c r="E493" s="693" t="str">
        <f>IF(ISNA(VLOOKUP(C493,條件!$A$1:$G$1021,5,0)),"",(VLOOKUP(C493,條件!$A$1:$G$1021,5,0)))</f>
        <v/>
      </c>
      <c r="F493" s="694" t="str">
        <f>IF(ISNA(VLOOKUP(C493,條件!$A$1:$G$1021,6,0)),"",(VLOOKUP(C493,條件!$A$1:$G$1021,6,0)))</f>
        <v/>
      </c>
      <c r="G493" s="694" t="str">
        <f>IF(ISNA(VLOOKUP(C493,條件!$A$1:$G$1021,7,0)),"",(VLOOKUP(C493,條件!$A$1:$G$1021,7,0)))</f>
        <v/>
      </c>
      <c r="H493" s="694" t="str">
        <f>IF(ISNA(VLOOKUP(C493,條件!$A$1:$K$1021,11,0)),"",(VLOOKUP(C493,條件!$A$1:$K$1021,11,0)))</f>
        <v/>
      </c>
      <c r="I493" s="695" t="str">
        <f>IF(ISNA(VLOOKUP(C493,條件!$A$1:$L$1021,12,0)),"",(VLOOKUP(C493,條件!$A$1:$L$1021,12,0)))</f>
        <v/>
      </c>
      <c r="J493" s="698"/>
      <c r="K493" s="696"/>
      <c r="L493" s="697" t="s">
        <v>445</v>
      </c>
      <c r="M493" s="699"/>
      <c r="N493" s="698"/>
      <c r="O493" s="696"/>
      <c r="P493" s="697" t="s">
        <v>445</v>
      </c>
      <c r="Q493" s="699"/>
      <c r="R493" s="698"/>
      <c r="S493" s="696"/>
      <c r="T493" s="697" t="s">
        <v>445</v>
      </c>
      <c r="U493" s="699"/>
      <c r="V493" s="698"/>
      <c r="W493" s="696"/>
      <c r="X493" s="697" t="s">
        <v>445</v>
      </c>
      <c r="Y493" s="699"/>
      <c r="Z493" s="888" t="str">
        <f>IFERROR(VLOOKUP(C493, 條件!$A:$L, 3, 0), "")</f>
        <v/>
      </c>
      <c r="AA493" s="888" t="str">
        <f>IF(OR(L493={"改紡","檢修","了機","清車","FINAL","停機","SAMPLE","TEST","絲開發","待料","跳車"}), L493, IFERROR(IF(C493="", "", (SUM(J493, N493, R493, V493)/3 * AG493) * IF(AND(AF493="S", AS493="雙"), 0.5, 1)), ""))</f>
        <v>絲開發</v>
      </c>
      <c r="AB493" s="889" t="str">
        <f t="shared" si="160"/>
        <v/>
      </c>
      <c r="AC493" s="888" t="str">
        <f>IF(OR(L493={"改紡","檢修","了機","清車","FINAL","停機","SAMPLE","TEST"}), "", IFERROR(IF(C493="", "", AVERAGE(L493:M493, P493:Q493, T493:U493, X493:Y493)/100), ""))</f>
        <v/>
      </c>
      <c r="AD493" s="888" t="str">
        <f t="shared" si="161"/>
        <v/>
      </c>
      <c r="AE493" s="888" t="str">
        <f t="shared" si="162"/>
        <v/>
      </c>
      <c r="AF493" s="890" t="str">
        <f t="shared" si="167"/>
        <v>S</v>
      </c>
      <c r="AG493" s="890">
        <v>5</v>
      </c>
      <c r="AH493" s="729" t="s">
        <v>1656</v>
      </c>
      <c r="AI493" s="730" t="s">
        <v>1656</v>
      </c>
      <c r="AJ493" s="730" t="s">
        <v>1656</v>
      </c>
      <c r="AK493" s="730" t="s">
        <v>1656</v>
      </c>
      <c r="AL493" s="705"/>
      <c r="AM493" s="799"/>
      <c r="AN493" s="799"/>
      <c r="AO493" s="799"/>
      <c r="AP493" s="799"/>
      <c r="AQ493" s="799"/>
      <c r="AR493" s="707"/>
      <c r="AS493" s="694" t="str">
        <f t="shared" si="163"/>
        <v>單</v>
      </c>
      <c r="AT493" s="694" t="str">
        <f t="shared" si="164"/>
        <v>5sec</v>
      </c>
      <c r="AU493" s="694" t="str">
        <f t="shared" si="165"/>
        <v/>
      </c>
      <c r="AV493" s="694" t="str">
        <f t="shared" si="168"/>
        <v/>
      </c>
    </row>
    <row r="494" spans="1:48">
      <c r="A494" s="891">
        <v>46190</v>
      </c>
      <c r="B494" s="892" t="s">
        <v>1030</v>
      </c>
      <c r="C494" s="892" t="s">
        <v>114</v>
      </c>
      <c r="D494" s="893"/>
      <c r="E494" s="894" t="str">
        <f>IF(ISNA(VLOOKUP(C494,條件!$A$1:$G$1021,5,0)),"",(VLOOKUP(C494,條件!$A$1:$G$1021,5,0)))</f>
        <v/>
      </c>
      <c r="F494" s="895" t="str">
        <f>IF(ISNA(VLOOKUP(C494,條件!$A$1:$G$1021,6,0)),"",(VLOOKUP(C494,條件!$A$1:$G$1021,6,0)))</f>
        <v/>
      </c>
      <c r="G494" s="895" t="str">
        <f>IF(ISNA(VLOOKUP(C494,條件!$A$1:$G$1021,7,0)),"",(VLOOKUP(C494,條件!$A$1:$G$1021,7,0)))</f>
        <v/>
      </c>
      <c r="H494" s="895" t="str">
        <f>IF(ISNA(VLOOKUP(C494,條件!$A$1:$K$1021,11,0)),"",(VLOOKUP(C494,條件!$A$1:$K$1021,11,0)))</f>
        <v/>
      </c>
      <c r="I494" s="896" t="str">
        <f>IF(ISNA(VLOOKUP(C494,條件!$A$1:$L$1021,12,0)),"",(VLOOKUP(C494,條件!$A$1:$L$1021,12,0)))</f>
        <v/>
      </c>
      <c r="J494" s="897"/>
      <c r="K494" s="898"/>
      <c r="L494" s="899" t="s">
        <v>114</v>
      </c>
      <c r="M494" s="900"/>
      <c r="N494" s="897"/>
      <c r="O494" s="898"/>
      <c r="P494" s="899" t="s">
        <v>444</v>
      </c>
      <c r="Q494" s="900"/>
      <c r="R494" s="897"/>
      <c r="S494" s="898"/>
      <c r="T494" s="899" t="s">
        <v>114</v>
      </c>
      <c r="U494" s="900"/>
      <c r="V494" s="897"/>
      <c r="W494" s="898"/>
      <c r="X494" s="899" t="s">
        <v>114</v>
      </c>
      <c r="Y494" s="900"/>
      <c r="Z494" s="901" t="str">
        <f>IFERROR(VLOOKUP(C494, 條件!$A:$L, 3, 0), "")</f>
        <v/>
      </c>
      <c r="AA494" s="901" t="str">
        <f>IF(OR(L494={"改紡","檢修","了機","清車","FINAL","停機","SAMPLE","TEST","絲開發","待料","跳車"}), L494, IFERROR(IF(C494="", "", (SUM(J494, N494, R494, V494)/3 * AG494) * IF(AND(AF494="S", AS494="雙"), 0.5, 1)), ""))</f>
        <v>停機</v>
      </c>
      <c r="AB494" s="902" t="str">
        <f t="shared" si="160"/>
        <v/>
      </c>
      <c r="AC494" s="901" t="str">
        <f>IF(OR(L494={"改紡","檢修","了機","清車","FINAL","停機","SAMPLE","TEST"}), "", IFERROR(IF(C494="", "", AVERAGE(L494:M494, P494:Q494, T494:U494, X494:Y494)/100), ""))</f>
        <v/>
      </c>
      <c r="AD494" s="901" t="str">
        <f t="shared" si="161"/>
        <v/>
      </c>
      <c r="AE494" s="901" t="str">
        <f t="shared" si="162"/>
        <v/>
      </c>
      <c r="AF494" s="903" t="str">
        <f t="shared" si="167"/>
        <v>A</v>
      </c>
      <c r="AG494" s="903">
        <v>1</v>
      </c>
      <c r="AH494" s="904" t="s">
        <v>332</v>
      </c>
      <c r="AI494" s="737" t="s">
        <v>1065</v>
      </c>
      <c r="AJ494" s="737" t="s">
        <v>1065</v>
      </c>
      <c r="AK494" s="905" t="s">
        <v>1065</v>
      </c>
      <c r="AL494" s="741"/>
      <c r="AM494" s="798"/>
      <c r="AN494" s="798"/>
      <c r="AO494" s="798"/>
      <c r="AP494" s="798"/>
      <c r="AQ494" s="798"/>
      <c r="AR494" s="906"/>
      <c r="AS494" s="895" t="str">
        <f>IF(TEXT(RIGHT(F494,2),) = "×2","雙","單")</f>
        <v>單</v>
      </c>
      <c r="AT494" s="895" t="str">
        <f>IF(OR(AF494="J", AF494="T", AF494="M"), IF(AG494=1, "全", "半"),
   IF(AF494="A", IF(AG494=0.5, IF(AS494="雙", "全", ""),
                 IF(AG494=1, IF(AS494="雙", "半", "全"),
                    IF(AG494=2, "半", "")
                   )
                ),
   IF(AF494="S", TEXT(AG494 &amp; "sec", "text"), "")
))</f>
        <v>全</v>
      </c>
      <c r="AU494" s="895" t="str">
        <f>IF(MID(E494,3,1)="/",LEFT(E494,2),LEFT(E494,3))</f>
        <v/>
      </c>
      <c r="AV494" s="895" t="str">
        <f t="shared" si="168"/>
        <v/>
      </c>
    </row>
    <row r="495" spans="1:48">
      <c r="A495" s="672">
        <f>A494</f>
        <v>46190</v>
      </c>
      <c r="B495" s="673" t="s">
        <v>1031</v>
      </c>
      <c r="C495" s="673" t="s">
        <v>114</v>
      </c>
      <c r="D495" s="674"/>
      <c r="E495" s="675" t="str">
        <f>IF(ISNA(VLOOKUP(C495,條件!$A$1:$G$1021,5,0)),"",(VLOOKUP(C495,條件!$A$1:$G$1021,5,0)))</f>
        <v/>
      </c>
      <c r="F495" s="676" t="str">
        <f>IF(ISNA(VLOOKUP(C495,條件!$A$1:$G$1021,6,0)),"",(VLOOKUP(C495,條件!$A$1:$G$1021,6,0)))</f>
        <v/>
      </c>
      <c r="G495" s="676" t="str">
        <f>IF(ISNA(VLOOKUP(C495,條件!$A$1:$G$1021,7,0)),"",(VLOOKUP(C495,條件!$A$1:$G$1021,7,0)))</f>
        <v/>
      </c>
      <c r="H495" s="676" t="str">
        <f>IF(ISNA(VLOOKUP(C495,條件!$A$1:$K$1021,11,0)),"",(VLOOKUP(C495,條件!$A$1:$K$1021,11,0)))</f>
        <v/>
      </c>
      <c r="I495" s="677" t="str">
        <f>IF(ISNA(VLOOKUP(C495,條件!$A$1:$L$1021,12,0)),"",(VLOOKUP(C495,條件!$A$1:$L$1021,12,0)))</f>
        <v/>
      </c>
      <c r="J495" s="680"/>
      <c r="K495" s="678"/>
      <c r="L495" s="679" t="s">
        <v>114</v>
      </c>
      <c r="M495" s="681"/>
      <c r="N495" s="680"/>
      <c r="O495" s="678"/>
      <c r="P495" s="679" t="s">
        <v>114</v>
      </c>
      <c r="Q495" s="681"/>
      <c r="R495" s="680"/>
      <c r="S495" s="678"/>
      <c r="T495" s="679" t="s">
        <v>114</v>
      </c>
      <c r="U495" s="681"/>
      <c r="V495" s="680"/>
      <c r="W495" s="678"/>
      <c r="X495" s="679" t="s">
        <v>114</v>
      </c>
      <c r="Y495" s="681"/>
      <c r="Z495" s="682" t="str">
        <f>IFERROR(VLOOKUP(C495, 條件!$A:$L, 3, 0), "")</f>
        <v/>
      </c>
      <c r="AA495" s="682" t="str">
        <f>IF(OR(L495={"改紡","檢修","了機","清車","FINAL","停機","SAMPLE","TEST","絲開發","待料","跳車"}), L495, IFERROR(IF(C495="", "", (SUM(J495, N495, R495, V495)/3 * AG495) * IF(AND(AF495="S", AS495="雙"), 0.5, 1)), ""))</f>
        <v>停機</v>
      </c>
      <c r="AB495" s="716" t="str">
        <f t="shared" ref="AB495:AB524" si="169">IF(K495="","",IF(ISERROR(1-(SUM(K495,O495,S495,W495)/208/Z495)),"",(1-(SUM(K495,O495,S495,W495)/208/Z495))))</f>
        <v/>
      </c>
      <c r="AC495" s="682" t="str">
        <f>IF(OR(L495={"改紡","檢修","了機","清車","FINAL","停機","SAMPLE","TEST"}), "", IFERROR(IF(C495="", "", AVERAGE(L495:M495, P495:Q495, T495:U495, X495:Y495)/100), ""))</f>
        <v/>
      </c>
      <c r="AD495" s="682" t="str">
        <f t="shared" ref="AD495:AD524" si="170">IF(ISERROR(AA495/8),"",(AA495/8))</f>
        <v/>
      </c>
      <c r="AE495" s="682" t="str">
        <f t="shared" ref="AE495:AE524" si="171">IF(OR(L495="改紡", L495="檢修", L495="了機"), "",
IF(AND(C495&lt;&gt;"", J495&lt;&gt;""),
IFERROR((SUM(J495, N495, R495, V495) - SUM(K495, O495, S495, W495))/24 * AG495, ""),
"")
)</f>
        <v/>
      </c>
      <c r="AF495" s="683" t="str">
        <f t="shared" si="167"/>
        <v>A</v>
      </c>
      <c r="AG495" s="683">
        <v>1</v>
      </c>
      <c r="AH495" s="727" t="s">
        <v>1065</v>
      </c>
      <c r="AI495" s="728" t="s">
        <v>1065</v>
      </c>
      <c r="AJ495" s="728" t="s">
        <v>1065</v>
      </c>
      <c r="AK495" s="740" t="s">
        <v>1065</v>
      </c>
      <c r="AL495" s="736"/>
      <c r="AM495" s="797"/>
      <c r="AN495" s="797"/>
      <c r="AO495" s="797"/>
      <c r="AP495" s="797"/>
      <c r="AQ495" s="797"/>
      <c r="AR495" s="689"/>
      <c r="AS495" s="676" t="str">
        <f t="shared" ref="AS495:AS523" si="172">IF(TEXT(RIGHT(F495,2),) = "×2","雙","單")</f>
        <v>單</v>
      </c>
      <c r="AT495" s="676" t="str">
        <f t="shared" ref="AT495:AT523" si="173">IF(OR(AF495="J", AF495="T", AF495="M"), IF(AG495=1, "全", "半"),
   IF(AF495="A", IF(AG495=0.5, IF(AS495="雙", "全", ""),
                 IF(AG495=1, IF(AS495="雙", "半", "全"),
                    IF(AG495=2, "半", "")
                   )
                ),
   IF(AF495="S", TEXT(AG495 &amp; "sec", "text"), "")
))</f>
        <v>全</v>
      </c>
      <c r="AU495" s="676" t="str">
        <f t="shared" ref="AU495:AU523" si="174">IF(MID(E495,3,1)="/",LEFT(E495,2),LEFT(E495,3))</f>
        <v/>
      </c>
      <c r="AV495" s="676" t="str">
        <f t="shared" si="168"/>
        <v/>
      </c>
    </row>
    <row r="496" spans="1:48">
      <c r="A496" s="672">
        <f t="shared" ref="A496:A523" si="175">A495</f>
        <v>46190</v>
      </c>
      <c r="B496" s="673" t="s">
        <v>1026</v>
      </c>
      <c r="C496" s="673" t="s">
        <v>114</v>
      </c>
      <c r="D496" s="674"/>
      <c r="E496" s="675" t="str">
        <f>IF(ISNA(VLOOKUP(C496,條件!$A$1:$G$1021,5,0)),"",(VLOOKUP(C496,條件!$A$1:$G$1021,5,0)))</f>
        <v/>
      </c>
      <c r="F496" s="676" t="str">
        <f>IF(ISNA(VLOOKUP(C496,條件!$A$1:$G$1021,6,0)),"",(VLOOKUP(C496,條件!$A$1:$G$1021,6,0)))</f>
        <v/>
      </c>
      <c r="G496" s="676" t="str">
        <f>IF(ISNA(VLOOKUP(C496,條件!$A$1:$G$1021,7,0)),"",(VLOOKUP(C496,條件!$A$1:$G$1021,7,0)))</f>
        <v/>
      </c>
      <c r="H496" s="676" t="str">
        <f>IF(ISNA(VLOOKUP(C496,條件!$A$1:$K$1021,11,0)),"",(VLOOKUP(C496,條件!$A$1:$K$1021,11,0)))</f>
        <v/>
      </c>
      <c r="I496" s="677" t="str">
        <f>IF(ISNA(VLOOKUP(C496,條件!$A$1:$L$1021,12,0)),"",(VLOOKUP(C496,條件!$A$1:$L$1021,12,0)))</f>
        <v/>
      </c>
      <c r="J496" s="680"/>
      <c r="K496" s="678"/>
      <c r="L496" s="679" t="s">
        <v>114</v>
      </c>
      <c r="M496" s="681"/>
      <c r="N496" s="680"/>
      <c r="O496" s="678"/>
      <c r="P496" s="679" t="s">
        <v>114</v>
      </c>
      <c r="Q496" s="681"/>
      <c r="R496" s="680"/>
      <c r="S496" s="678"/>
      <c r="T496" s="679" t="s">
        <v>114</v>
      </c>
      <c r="U496" s="681"/>
      <c r="V496" s="680"/>
      <c r="W496" s="678"/>
      <c r="X496" s="679" t="s">
        <v>114</v>
      </c>
      <c r="Y496" s="681"/>
      <c r="Z496" s="682" t="str">
        <f>IFERROR(VLOOKUP(C496, 條件!$A:$L, 3, 0), "")</f>
        <v/>
      </c>
      <c r="AA496" s="682" t="str">
        <f>IF(OR(L496={"改紡","檢修","了機","清車","FINAL","停機","SAMPLE","TEST","絲開發","待料","跳車"}), L496, IFERROR(IF(C496="", "", (SUM(J496, N496, R496, V496)/3 * AG496) * IF(AND(AF496="S", AS496="雙"), 0.5, 1)), ""))</f>
        <v>停機</v>
      </c>
      <c r="AB496" s="716" t="str">
        <f t="shared" si="169"/>
        <v/>
      </c>
      <c r="AC496" s="682" t="str">
        <f>IF(OR(L496={"改紡","檢修","了機","清車","FINAL","停機","SAMPLE","TEST"}), "", IFERROR(IF(C496="", "", AVERAGE(L496:M496, P496:Q496, T496:U496, X496:Y496)/100), ""))</f>
        <v/>
      </c>
      <c r="AD496" s="682" t="str">
        <f t="shared" si="170"/>
        <v/>
      </c>
      <c r="AE496" s="682" t="str">
        <f t="shared" si="171"/>
        <v/>
      </c>
      <c r="AF496" s="683" t="str">
        <f t="shared" si="167"/>
        <v>A</v>
      </c>
      <c r="AG496" s="683">
        <v>1</v>
      </c>
      <c r="AH496" s="727" t="s">
        <v>1065</v>
      </c>
      <c r="AI496" s="728" t="s">
        <v>1065</v>
      </c>
      <c r="AJ496" s="728" t="s">
        <v>1065</v>
      </c>
      <c r="AK496" s="743" t="s">
        <v>1065</v>
      </c>
      <c r="AL496" s="736"/>
      <c r="AM496" s="797"/>
      <c r="AN496" s="797"/>
      <c r="AO496" s="797"/>
      <c r="AP496" s="797"/>
      <c r="AQ496" s="797"/>
      <c r="AR496" s="689"/>
      <c r="AS496" s="676" t="str">
        <f t="shared" si="172"/>
        <v>單</v>
      </c>
      <c r="AT496" s="676" t="str">
        <f t="shared" si="173"/>
        <v>全</v>
      </c>
      <c r="AU496" s="676" t="str">
        <f t="shared" si="174"/>
        <v/>
      </c>
      <c r="AV496" s="676" t="str">
        <f t="shared" si="168"/>
        <v/>
      </c>
    </row>
    <row r="497" spans="1:48">
      <c r="A497" s="672">
        <f t="shared" si="175"/>
        <v>46190</v>
      </c>
      <c r="B497" s="673" t="s">
        <v>1032</v>
      </c>
      <c r="C497" s="673" t="s">
        <v>114</v>
      </c>
      <c r="D497" s="674"/>
      <c r="E497" s="675" t="str">
        <f>IF(ISNA(VLOOKUP(C497,條件!$A$1:$G$1021,5,0)),"",(VLOOKUP(C497,條件!$A$1:$G$1021,5,0)))</f>
        <v/>
      </c>
      <c r="F497" s="676" t="str">
        <f>IF(ISNA(VLOOKUP(C497,條件!$A$1:$G$1021,6,0)),"",(VLOOKUP(C497,條件!$A$1:$G$1021,6,0)))</f>
        <v/>
      </c>
      <c r="G497" s="676" t="str">
        <f>IF(ISNA(VLOOKUP(C497,條件!$A$1:$G$1021,7,0)),"",(VLOOKUP(C497,條件!$A$1:$G$1021,7,0)))</f>
        <v/>
      </c>
      <c r="H497" s="676" t="str">
        <f>IF(ISNA(VLOOKUP(C497,條件!$A$1:$K$1021,11,0)),"",(VLOOKUP(C497,條件!$A$1:$K$1021,11,0)))</f>
        <v/>
      </c>
      <c r="I497" s="677" t="str">
        <f>IF(ISNA(VLOOKUP(C497,條件!$A$1:$L$1021,12,0)),"",(VLOOKUP(C497,條件!$A$1:$L$1021,12,0)))</f>
        <v/>
      </c>
      <c r="J497" s="680"/>
      <c r="K497" s="678"/>
      <c r="L497" s="679" t="s">
        <v>114</v>
      </c>
      <c r="M497" s="681"/>
      <c r="N497" s="680"/>
      <c r="O497" s="678"/>
      <c r="P497" s="679" t="s">
        <v>114</v>
      </c>
      <c r="Q497" s="681"/>
      <c r="R497" s="680"/>
      <c r="S497" s="678"/>
      <c r="T497" s="679" t="s">
        <v>114</v>
      </c>
      <c r="U497" s="681"/>
      <c r="V497" s="680"/>
      <c r="W497" s="678"/>
      <c r="X497" s="679" t="s">
        <v>4334</v>
      </c>
      <c r="Y497" s="681"/>
      <c r="Z497" s="682" t="str">
        <f>IFERROR(VLOOKUP(C497, 條件!$A:$L, 3, 0), "")</f>
        <v/>
      </c>
      <c r="AA497" s="682" t="str">
        <f>IF(OR(L497={"改紡","檢修","了機","清車","FINAL","停機","SAMPLE","TEST","絲開發","待料","跳車"}), L497, IFERROR(IF(C497="", "", (SUM(J497, N497, R497, V497)/3 * AG497) * IF(AND(AF497="S", AS497="雙"), 0.5, 1)), ""))</f>
        <v>停機</v>
      </c>
      <c r="AB497" s="716" t="str">
        <f t="shared" si="169"/>
        <v/>
      </c>
      <c r="AC497" s="682" t="str">
        <f>IF(OR(L497={"改紡","檢修","了機","清車","FINAL","停機","SAMPLE","TEST"}), "", IFERROR(IF(C497="", "", AVERAGE(L497:M497, P497:Q497, T497:U497, X497:Y497)/100), ""))</f>
        <v/>
      </c>
      <c r="AD497" s="682" t="str">
        <f t="shared" si="170"/>
        <v/>
      </c>
      <c r="AE497" s="682" t="str">
        <f t="shared" si="171"/>
        <v/>
      </c>
      <c r="AF497" s="683" t="str">
        <f t="shared" si="167"/>
        <v>A</v>
      </c>
      <c r="AG497" s="683">
        <v>1</v>
      </c>
      <c r="AH497" s="727" t="s">
        <v>1065</v>
      </c>
      <c r="AI497" s="734" t="s">
        <v>1065</v>
      </c>
      <c r="AJ497" s="734" t="s">
        <v>1065</v>
      </c>
      <c r="AK497" s="728" t="s">
        <v>1065</v>
      </c>
      <c r="AL497" s="687"/>
      <c r="AM497" s="797"/>
      <c r="AN497" s="797"/>
      <c r="AO497" s="797"/>
      <c r="AP497" s="797"/>
      <c r="AQ497" s="797"/>
      <c r="AR497" s="689"/>
      <c r="AS497" s="676" t="str">
        <f t="shared" si="172"/>
        <v>單</v>
      </c>
      <c r="AT497" s="676" t="str">
        <f t="shared" si="173"/>
        <v>全</v>
      </c>
      <c r="AU497" s="676" t="str">
        <f t="shared" si="174"/>
        <v/>
      </c>
      <c r="AV497" s="676" t="str">
        <f t="shared" si="168"/>
        <v/>
      </c>
    </row>
    <row r="498" spans="1:48">
      <c r="A498" s="672">
        <f t="shared" si="175"/>
        <v>46190</v>
      </c>
      <c r="B498" s="673" t="s">
        <v>1033</v>
      </c>
      <c r="C498" s="673" t="s">
        <v>3545</v>
      </c>
      <c r="D498" s="674"/>
      <c r="E498" s="675" t="str">
        <f>IF(ISNA(VLOOKUP(C498,條件!$A$1:$G$1021,5,0)),"",(VLOOKUP(C498,條件!$A$1:$G$1021,5,0)))</f>
        <v>75/72SR6</v>
      </c>
      <c r="F498" s="676" t="str">
        <f>IF(ISNA(VLOOKUP(C498,條件!$A$1:$G$1021,6,0)),"",(VLOOKUP(C498,條件!$A$1:$G$1021,6,0)))</f>
        <v>FP81631R</v>
      </c>
      <c r="G498" s="676">
        <f>IF(ISNA(VLOOKUP(C498,條件!$A$1:$G$1021,7,0)),"",(VLOOKUP(C498,條件!$A$1:$G$1021,7,0)))</f>
        <v>600</v>
      </c>
      <c r="H498" s="676" t="str">
        <f>IF(ISNA(VLOOKUP(C498,條件!$A$1:$K$1021,11,0)),"",(VLOOKUP(C498,條件!$A$1:$K$1021,11,0)))</f>
        <v>橘底黑三角</v>
      </c>
      <c r="I498" s="677">
        <f>IF(ISNA(VLOOKUP(C498,條件!$A$1:$L$1021,12,0)),"",(VLOOKUP(C498,條件!$A$1:$L$1021,12,0)))</f>
        <v>5</v>
      </c>
      <c r="J498" s="680"/>
      <c r="K498" s="678"/>
      <c r="L498" s="679" t="s">
        <v>4277</v>
      </c>
      <c r="M498" s="681"/>
      <c r="N498" s="680"/>
      <c r="O498" s="678"/>
      <c r="P498" s="679" t="s">
        <v>4076</v>
      </c>
      <c r="Q498" s="681"/>
      <c r="R498" s="680"/>
      <c r="S498" s="678"/>
      <c r="T498" s="679" t="s">
        <v>4076</v>
      </c>
      <c r="U498" s="681"/>
      <c r="V498" s="680"/>
      <c r="W498" s="678"/>
      <c r="X498" s="679" t="s">
        <v>114</v>
      </c>
      <c r="Y498" s="681"/>
      <c r="Z498" s="682">
        <f>IFERROR(VLOOKUP(C498, 條件!$A:$L, 3, 0), "")</f>
        <v>1.4090019569471623</v>
      </c>
      <c r="AA498" s="682" t="str">
        <f>IF(OR(L498={"改紡","檢修","了機","清車","FINAL","停機","SAMPLE","TEST","絲開發","待料","跳車"}), L498, IFERROR(IF(C498="", "", (SUM(J498, N498, R498, V498)/3 * AG498) * IF(AND(AF498="S", AS498="雙"), 0.5, 1)), ""))</f>
        <v>FINAL</v>
      </c>
      <c r="AB498" s="716" t="str">
        <f t="shared" si="169"/>
        <v/>
      </c>
      <c r="AC498" s="682" t="str">
        <f>IF(OR(L498={"改紡","檢修","了機","清車","FINAL","停機","SAMPLE","TEST"}), "", IFERROR(IF(C498="", "", AVERAGE(L498:M498, P498:Q498, T498:U498, X498:Y498)/100), ""))</f>
        <v/>
      </c>
      <c r="AD498" s="682" t="str">
        <f t="shared" si="170"/>
        <v/>
      </c>
      <c r="AE498" s="682" t="str">
        <f t="shared" si="171"/>
        <v/>
      </c>
      <c r="AF498" s="683" t="str">
        <f t="shared" si="167"/>
        <v>A</v>
      </c>
      <c r="AG498" s="683">
        <v>1</v>
      </c>
      <c r="AH498" s="727" t="s">
        <v>3331</v>
      </c>
      <c r="AI498" s="734" t="s">
        <v>3533</v>
      </c>
      <c r="AJ498" s="734" t="s">
        <v>3533</v>
      </c>
      <c r="AK498" s="734" t="s">
        <v>3042</v>
      </c>
      <c r="AL498" s="687">
        <v>54</v>
      </c>
      <c r="AM498" s="797">
        <v>46054</v>
      </c>
      <c r="AN498" s="797">
        <v>46055</v>
      </c>
      <c r="AO498" s="797">
        <v>46056</v>
      </c>
      <c r="AP498" s="797"/>
      <c r="AQ498" s="797"/>
      <c r="AR498" s="689"/>
      <c r="AS498" s="676" t="str">
        <f t="shared" si="172"/>
        <v>單</v>
      </c>
      <c r="AT498" s="676" t="str">
        <f t="shared" si="173"/>
        <v>全</v>
      </c>
      <c r="AU498" s="676" t="str">
        <f t="shared" si="174"/>
        <v>75</v>
      </c>
      <c r="AV498" s="676" t="str">
        <f t="shared" si="168"/>
        <v/>
      </c>
    </row>
    <row r="499" spans="1:48">
      <c r="A499" s="672">
        <f t="shared" si="175"/>
        <v>46190</v>
      </c>
      <c r="B499" s="673" t="s">
        <v>1034</v>
      </c>
      <c r="C499" s="673" t="s">
        <v>2830</v>
      </c>
      <c r="D499" s="674"/>
      <c r="E499" s="675" t="str">
        <f>IF(ISNA(VLOOKUP(C499,條件!$A$1:$G$1021,5,0)),"",(VLOOKUP(C499,條件!$A$1:$G$1021,5,0)))</f>
        <v>75/72/2SDr</v>
      </c>
      <c r="F499" s="676" t="str">
        <f>IF(ISNA(VLOOKUP(C499,條件!$A$1:$G$1021,6,0)),"",(VLOOKUP(C499,條件!$A$1:$G$1021,6,0)))</f>
        <v>FP81390R×2</v>
      </c>
      <c r="G499" s="676">
        <f>IF(ISNA(VLOOKUP(C499,條件!$A$1:$G$1021,7,0)),"",(VLOOKUP(C499,條件!$A$1:$G$1021,7,0)))</f>
        <v>600</v>
      </c>
      <c r="H499" s="676" t="str">
        <f>IF(ISNA(VLOOKUP(C499,條件!$A$1:$K$1021,11,0)),"",(VLOOKUP(C499,條件!$A$1:$K$1021,11,0)))</f>
        <v>白底藍三角</v>
      </c>
      <c r="I499" s="677">
        <f>IF(ISNA(VLOOKUP(C499,條件!$A$1:$L$1021,12,0)),"",(VLOOKUP(C499,條件!$A$1:$L$1021,12,0)))</f>
        <v>5</v>
      </c>
      <c r="J499" s="680">
        <v>28</v>
      </c>
      <c r="K499" s="678">
        <v>0</v>
      </c>
      <c r="L499" s="679">
        <v>9288</v>
      </c>
      <c r="M499" s="681">
        <v>9825</v>
      </c>
      <c r="N499" s="680"/>
      <c r="O499" s="678"/>
      <c r="P499" s="679"/>
      <c r="Q499" s="681"/>
      <c r="R499" s="680">
        <v>18</v>
      </c>
      <c r="S499" s="678">
        <v>2</v>
      </c>
      <c r="T499" s="679">
        <v>9330</v>
      </c>
      <c r="U499" s="681">
        <v>9774</v>
      </c>
      <c r="V499" s="680">
        <v>20</v>
      </c>
      <c r="W499" s="678">
        <v>0</v>
      </c>
      <c r="X499" s="679">
        <v>9288</v>
      </c>
      <c r="Y499" s="681">
        <v>9620</v>
      </c>
      <c r="Z499" s="682">
        <f>IFERROR(VLOOKUP(C499, 條件!$A:$L, 3, 0), "")</f>
        <v>2.8015564202334629</v>
      </c>
      <c r="AA499" s="682">
        <f>IF(OR(L499={"改紡","檢修","了機","清車","FINAL","停機","SAMPLE","TEST","絲開發","待料","跳車"}), L499, IFERROR(IF(C499="", "", (SUM(J499, N499, R499, V499)/3 * AG499) * IF(AND(AF499="S", AS499="雙"), 0.5, 1)), ""))</f>
        <v>11</v>
      </c>
      <c r="AB499" s="716">
        <f t="shared" si="169"/>
        <v>0.99656784188034186</v>
      </c>
      <c r="AC499" s="682">
        <f>IF(OR(L499={"改紡","檢修","了機","清車","FINAL","停機","SAMPLE","TEST"}), "", IFERROR(IF(C499="", "", AVERAGE(L499:M499, P499:Q499, T499:U499, X499:Y499)/100), ""))</f>
        <v>95.208333333333343</v>
      </c>
      <c r="AD499" s="682">
        <f t="shared" si="170"/>
        <v>1.375</v>
      </c>
      <c r="AE499" s="682">
        <f t="shared" si="171"/>
        <v>1.3333333333333333</v>
      </c>
      <c r="AF499" s="683" t="str">
        <f t="shared" si="167"/>
        <v>A</v>
      </c>
      <c r="AG499" s="683">
        <v>0.5</v>
      </c>
      <c r="AH499" s="727" t="s">
        <v>3331</v>
      </c>
      <c r="AI499" s="734" t="s">
        <v>3533</v>
      </c>
      <c r="AJ499" s="734" t="s">
        <v>3533</v>
      </c>
      <c r="AK499" s="734" t="s">
        <v>3042</v>
      </c>
      <c r="AL499" s="687">
        <v>53</v>
      </c>
      <c r="AM499" s="797">
        <v>46122</v>
      </c>
      <c r="AN499" s="797">
        <v>46123</v>
      </c>
      <c r="AO499" s="797">
        <v>46124</v>
      </c>
      <c r="AP499" s="797"/>
      <c r="AQ499" s="797"/>
      <c r="AR499" s="689"/>
      <c r="AS499" s="676" t="str">
        <f t="shared" si="172"/>
        <v>雙</v>
      </c>
      <c r="AT499" s="676" t="str">
        <f t="shared" si="173"/>
        <v>全</v>
      </c>
      <c r="AU499" s="676" t="str">
        <f t="shared" si="174"/>
        <v>75</v>
      </c>
      <c r="AV499" s="676">
        <f t="shared" si="168"/>
        <v>1.48068</v>
      </c>
    </row>
    <row r="500" spans="1:48">
      <c r="A500" s="672">
        <f t="shared" si="175"/>
        <v>46190</v>
      </c>
      <c r="B500" s="673" t="s">
        <v>1035</v>
      </c>
      <c r="C500" s="673" t="s">
        <v>1900</v>
      </c>
      <c r="D500" s="674" t="s">
        <v>571</v>
      </c>
      <c r="E500" s="675" t="str">
        <f>IF(ISNA(VLOOKUP(C500,條件!$A$1:$G$1021,5,0)),"",(VLOOKUP(C500,條件!$A$1:$G$1021,5,0)))</f>
        <v>50/72BSD3</v>
      </c>
      <c r="F500" s="676" t="str">
        <f>IF(ISNA(VLOOKUP(C500,條件!$A$1:$G$1021,6,0)),"",(VLOOKUP(C500,條件!$A$1:$G$1021,6,0)))</f>
        <v>FP80141</v>
      </c>
      <c r="G500" s="676">
        <f>IF(ISNA(VLOOKUP(C500,條件!$A$1:$G$1021,7,0)),"",(VLOOKUP(C500,條件!$A$1:$G$1021,7,0)))</f>
        <v>630</v>
      </c>
      <c r="H500" s="676" t="str">
        <f>IF(ISNA(VLOOKUP(C500,條件!$A$1:$K$1021,11,0)),"",(VLOOKUP(C500,條件!$A$1:$K$1021,11,0)))</f>
        <v>洋綠色</v>
      </c>
      <c r="I500" s="677">
        <f>IF(ISNA(VLOOKUP(C500,條件!$A$1:$L$1021,12,0)),"",(VLOOKUP(C500,條件!$A$1:$L$1021,12,0)))</f>
        <v>2</v>
      </c>
      <c r="J500" s="680"/>
      <c r="K500" s="678"/>
      <c r="L500" s="679" t="s">
        <v>4335</v>
      </c>
      <c r="M500" s="681"/>
      <c r="N500" s="680"/>
      <c r="O500" s="678"/>
      <c r="P500" s="679" t="s">
        <v>116</v>
      </c>
      <c r="Q500" s="681"/>
      <c r="R500" s="680"/>
      <c r="S500" s="678"/>
      <c r="T500" s="679" t="s">
        <v>116</v>
      </c>
      <c r="U500" s="681"/>
      <c r="V500" s="680"/>
      <c r="W500" s="678"/>
      <c r="X500" s="679" t="s">
        <v>116</v>
      </c>
      <c r="Y500" s="681"/>
      <c r="Z500" s="682">
        <f>IFERROR(VLOOKUP(C500, 條件!$A:$L, 3, 0), "")</f>
        <v>2.4615384615384617</v>
      </c>
      <c r="AA500" s="682" t="str">
        <f>IF(OR(L500={"改紡","檢修","了機","清車","FINAL","停機","SAMPLE","TEST","絲開發","待料","跳車"}), L500, IFERROR(IF(C500="", "", (SUM(J500, N500, R500, V500)/3 * AG500) * IF(AND(AF500="S", AS500="雙"), 0.5, 1)), ""))</f>
        <v>了機</v>
      </c>
      <c r="AB500" s="716" t="str">
        <f t="shared" si="169"/>
        <v/>
      </c>
      <c r="AC500" s="682" t="str">
        <f>IF(OR(L500={"改紡","檢修","了機","清車","FINAL","停機","SAMPLE","TEST"}), "", IFERROR(IF(C500="", "", AVERAGE(L500:M500, P500:Q500, T500:U500, X500:Y500)/100), ""))</f>
        <v/>
      </c>
      <c r="AD500" s="682" t="str">
        <f t="shared" si="170"/>
        <v/>
      </c>
      <c r="AE500" s="682" t="str">
        <f t="shared" si="171"/>
        <v/>
      </c>
      <c r="AF500" s="683" t="str">
        <f t="shared" si="167"/>
        <v>A</v>
      </c>
      <c r="AG500" s="683">
        <v>1</v>
      </c>
      <c r="AH500" s="727" t="s">
        <v>3331</v>
      </c>
      <c r="AI500" s="734" t="s">
        <v>3533</v>
      </c>
      <c r="AJ500" s="734" t="s">
        <v>3533</v>
      </c>
      <c r="AK500" s="734" t="s">
        <v>3042</v>
      </c>
      <c r="AL500" s="687">
        <v>57</v>
      </c>
      <c r="AM500" s="797">
        <v>46094</v>
      </c>
      <c r="AN500" s="797">
        <v>46096</v>
      </c>
      <c r="AO500" s="797"/>
      <c r="AP500" s="797"/>
      <c r="AQ500" s="797"/>
      <c r="AR500" s="689"/>
      <c r="AS500" s="676" t="str">
        <f t="shared" si="172"/>
        <v>單</v>
      </c>
      <c r="AT500" s="676" t="str">
        <f t="shared" si="173"/>
        <v>全</v>
      </c>
      <c r="AU500" s="676" t="str">
        <f t="shared" si="174"/>
        <v>50</v>
      </c>
      <c r="AV500" s="676" t="str">
        <f t="shared" si="168"/>
        <v/>
      </c>
    </row>
    <row r="501" spans="1:48">
      <c r="A501" s="672">
        <f t="shared" si="175"/>
        <v>46190</v>
      </c>
      <c r="B501" s="673" t="s">
        <v>1036</v>
      </c>
      <c r="C501" s="673" t="s">
        <v>114</v>
      </c>
      <c r="D501" s="674"/>
      <c r="E501" s="675" t="str">
        <f>IF(ISNA(VLOOKUP(C501,條件!$A$1:$G$1021,5,0)),"",(VLOOKUP(C501,條件!$A$1:$G$1021,5,0)))</f>
        <v/>
      </c>
      <c r="F501" s="676" t="str">
        <f>IF(ISNA(VLOOKUP(C501,條件!$A$1:$G$1021,6,0)),"",(VLOOKUP(C501,條件!$A$1:$G$1021,6,0)))</f>
        <v/>
      </c>
      <c r="G501" s="676" t="str">
        <f>IF(ISNA(VLOOKUP(C501,條件!$A$1:$G$1021,7,0)),"",(VLOOKUP(C501,條件!$A$1:$G$1021,7,0)))</f>
        <v/>
      </c>
      <c r="H501" s="676" t="str">
        <f>IF(ISNA(VLOOKUP(C501,條件!$A$1:$K$1021,11,0)),"",(VLOOKUP(C501,條件!$A$1:$K$1021,11,0)))</f>
        <v/>
      </c>
      <c r="I501" s="677" t="str">
        <f>IF(ISNA(VLOOKUP(C501,條件!$A$1:$L$1021,12,0)),"",(VLOOKUP(C501,條件!$A$1:$L$1021,12,0)))</f>
        <v/>
      </c>
      <c r="J501" s="680"/>
      <c r="K501" s="678"/>
      <c r="L501" s="679" t="s">
        <v>114</v>
      </c>
      <c r="M501" s="681"/>
      <c r="N501" s="680"/>
      <c r="O501" s="678"/>
      <c r="P501" s="679" t="s">
        <v>114</v>
      </c>
      <c r="Q501" s="681"/>
      <c r="R501" s="680"/>
      <c r="S501" s="678"/>
      <c r="T501" s="679" t="s">
        <v>114</v>
      </c>
      <c r="U501" s="681"/>
      <c r="V501" s="680"/>
      <c r="W501" s="678"/>
      <c r="X501" s="679" t="s">
        <v>114</v>
      </c>
      <c r="Y501" s="681"/>
      <c r="Z501" s="682" t="str">
        <f>IFERROR(VLOOKUP(C501, 條件!$A:$L, 3, 0), "")</f>
        <v/>
      </c>
      <c r="AA501" s="682" t="str">
        <f>IF(OR(L501={"改紡","檢修","了機","清車","FINAL","停機","SAMPLE","TEST","絲開發","待料","跳車"}), L501, IFERROR(IF(C501="", "", (SUM(J501, N501, R501, V501)/3 * AG501) * IF(AND(AF501="S", AS501="雙"), 0.5, 1)), ""))</f>
        <v>停機</v>
      </c>
      <c r="AB501" s="716" t="str">
        <f t="shared" si="169"/>
        <v/>
      </c>
      <c r="AC501" s="682" t="str">
        <f>IF(OR(L501={"改紡","檢修","了機","清車","FINAL","停機","SAMPLE","TEST"}), "", IFERROR(IF(C501="", "", AVERAGE(L501:M501, P501:Q501, T501:U501, X501:Y501)/100), ""))</f>
        <v/>
      </c>
      <c r="AD501" s="682" t="str">
        <f t="shared" si="170"/>
        <v/>
      </c>
      <c r="AE501" s="682" t="str">
        <f t="shared" si="171"/>
        <v/>
      </c>
      <c r="AF501" s="683" t="str">
        <f t="shared" si="167"/>
        <v>A</v>
      </c>
      <c r="AG501" s="683">
        <v>1</v>
      </c>
      <c r="AH501" s="727" t="s">
        <v>1656</v>
      </c>
      <c r="AI501" s="728" t="s">
        <v>1656</v>
      </c>
      <c r="AJ501" s="728" t="s">
        <v>1656</v>
      </c>
      <c r="AK501" s="728" t="s">
        <v>1656</v>
      </c>
      <c r="AL501" s="687"/>
      <c r="AM501" s="797"/>
      <c r="AN501" s="797"/>
      <c r="AO501" s="797"/>
      <c r="AP501" s="797"/>
      <c r="AQ501" s="797"/>
      <c r="AR501" s="689"/>
      <c r="AS501" s="676" t="str">
        <f t="shared" si="172"/>
        <v>單</v>
      </c>
      <c r="AT501" s="676" t="str">
        <f t="shared" si="173"/>
        <v>全</v>
      </c>
      <c r="AU501" s="676" t="str">
        <f t="shared" si="174"/>
        <v/>
      </c>
      <c r="AV501" s="676" t="str">
        <f t="shared" si="168"/>
        <v/>
      </c>
    </row>
    <row r="502" spans="1:48">
      <c r="A502" s="672">
        <f t="shared" si="175"/>
        <v>46190</v>
      </c>
      <c r="B502" s="673" t="s">
        <v>1037</v>
      </c>
      <c r="C502" s="673" t="s">
        <v>1901</v>
      </c>
      <c r="D502" s="674"/>
      <c r="E502" s="675" t="str">
        <f>IF(ISNA(VLOOKUP(C502,條件!$A$1:$G$1021,5,0)),"",(VLOOKUP(C502,條件!$A$1:$G$1021,5,0)))</f>
        <v>150/48CDR</v>
      </c>
      <c r="F502" s="676" t="str">
        <f>IF(ISNA(VLOOKUP(C502,條件!$A$1:$G$1021,6,0)),"",(VLOOKUP(C502,條件!$A$1:$G$1021,6,0)))</f>
        <v>FP82781</v>
      </c>
      <c r="G502" s="676">
        <f>IF(ISNA(VLOOKUP(C502,條件!$A$1:$G$1021,7,0)),"",(VLOOKUP(C502,條件!$A$1:$G$1021,7,0)))</f>
        <v>600</v>
      </c>
      <c r="H502" s="676" t="str">
        <f>IF(ISNA(VLOOKUP(C502,條件!$A$1:$K$1021,11,0)),"",(VLOOKUP(C502,條件!$A$1:$K$1021,11,0)))</f>
        <v>綠藍雙色</v>
      </c>
      <c r="I502" s="677">
        <f>IF(ISNA(VLOOKUP(C502,條件!$A$1:$L$1021,12,0)),"",(VLOOKUP(C502,條件!$A$1:$L$1021,12,0)))</f>
        <v>5</v>
      </c>
      <c r="J502" s="680"/>
      <c r="K502" s="678"/>
      <c r="L502" s="679" t="s">
        <v>116</v>
      </c>
      <c r="M502" s="681"/>
      <c r="N502" s="680"/>
      <c r="O502" s="678"/>
      <c r="P502" s="679" t="s">
        <v>116</v>
      </c>
      <c r="Q502" s="681"/>
      <c r="R502" s="680"/>
      <c r="S502" s="678"/>
      <c r="T502" s="679" t="s">
        <v>409</v>
      </c>
      <c r="U502" s="681"/>
      <c r="V502" s="680"/>
      <c r="W502" s="678"/>
      <c r="X502" s="679" t="s">
        <v>409</v>
      </c>
      <c r="Y502" s="681"/>
      <c r="Z502" s="682">
        <f>IFERROR(VLOOKUP(C502, 條件!$A:$L, 3, 0), "")</f>
        <v>2.8685258964143427</v>
      </c>
      <c r="AA502" s="682" t="str">
        <f>IF(OR(L502={"改紡","檢修","了機","清車","FINAL","停機","SAMPLE","TEST","絲開發","待料","跳車"}), L502, IFERROR(IF(C502="", "", (SUM(J502, N502, R502, V502)/3 * AG502) * IF(AND(AF502="S", AS502="雙"), 0.5, 1)), ""))</f>
        <v>了機</v>
      </c>
      <c r="AB502" s="716" t="str">
        <f t="shared" si="169"/>
        <v/>
      </c>
      <c r="AC502" s="682" t="str">
        <f>IF(OR(L502={"改紡","檢修","了機","清車","FINAL","停機","SAMPLE","TEST"}), "", IFERROR(IF(C502="", "", AVERAGE(L502:M502, P502:Q502, T502:U502, X502:Y502)/100), ""))</f>
        <v/>
      </c>
      <c r="AD502" s="682" t="str">
        <f t="shared" si="170"/>
        <v/>
      </c>
      <c r="AE502" s="682" t="str">
        <f t="shared" si="171"/>
        <v/>
      </c>
      <c r="AF502" s="683" t="str">
        <f t="shared" si="167"/>
        <v>A</v>
      </c>
      <c r="AG502" s="683">
        <v>1</v>
      </c>
      <c r="AH502" s="727" t="s">
        <v>3331</v>
      </c>
      <c r="AI502" s="734" t="s">
        <v>3533</v>
      </c>
      <c r="AJ502" s="734" t="s">
        <v>3533</v>
      </c>
      <c r="AK502" s="734" t="s">
        <v>3042</v>
      </c>
      <c r="AL502" s="687">
        <v>54</v>
      </c>
      <c r="AM502" s="798">
        <v>46144</v>
      </c>
      <c r="AN502" s="797">
        <v>46145</v>
      </c>
      <c r="AO502" s="797">
        <v>46146</v>
      </c>
      <c r="AP502" s="797">
        <v>46148</v>
      </c>
      <c r="AQ502" s="797"/>
      <c r="AR502" s="689"/>
      <c r="AS502" s="676" t="str">
        <f t="shared" si="172"/>
        <v>單</v>
      </c>
      <c r="AT502" s="676" t="str">
        <f t="shared" si="173"/>
        <v>全</v>
      </c>
      <c r="AU502" s="676" t="str">
        <f t="shared" si="174"/>
        <v>150</v>
      </c>
      <c r="AV502" s="676" t="str">
        <f t="shared" si="168"/>
        <v/>
      </c>
    </row>
    <row r="503" spans="1:48">
      <c r="A503" s="672">
        <f t="shared" si="175"/>
        <v>46190</v>
      </c>
      <c r="B503" s="673" t="s">
        <v>1038</v>
      </c>
      <c r="C503" s="673" t="s">
        <v>114</v>
      </c>
      <c r="D503" s="674"/>
      <c r="E503" s="675" t="str">
        <f>IF(ISNA(VLOOKUP(C503,條件!$A$1:$G$1021,5,0)),"",(VLOOKUP(C503,條件!$A$1:$G$1021,5,0)))</f>
        <v/>
      </c>
      <c r="F503" s="676" t="str">
        <f>IF(ISNA(VLOOKUP(C503,條件!$A$1:$G$1021,6,0)),"",(VLOOKUP(C503,條件!$A$1:$G$1021,6,0)))</f>
        <v/>
      </c>
      <c r="G503" s="676" t="str">
        <f>IF(ISNA(VLOOKUP(C503,條件!$A$1:$G$1021,7,0)),"",(VLOOKUP(C503,條件!$A$1:$G$1021,7,0)))</f>
        <v/>
      </c>
      <c r="H503" s="676" t="str">
        <f>IF(ISNA(VLOOKUP(C503,條件!$A$1:$K$1021,11,0)),"",(VLOOKUP(C503,條件!$A$1:$K$1021,11,0)))</f>
        <v/>
      </c>
      <c r="I503" s="677" t="str">
        <f>IF(ISNA(VLOOKUP(C503,條件!$A$1:$L$1021,12,0)),"",(VLOOKUP(C503,條件!$A$1:$L$1021,12,0)))</f>
        <v/>
      </c>
      <c r="J503" s="680"/>
      <c r="K503" s="678"/>
      <c r="L503" s="679" t="s">
        <v>114</v>
      </c>
      <c r="M503" s="681"/>
      <c r="N503" s="680"/>
      <c r="O503" s="678"/>
      <c r="P503" s="679" t="s">
        <v>444</v>
      </c>
      <c r="Q503" s="681"/>
      <c r="R503" s="680"/>
      <c r="S503" s="678"/>
      <c r="T503" s="679" t="s">
        <v>114</v>
      </c>
      <c r="U503" s="681"/>
      <c r="V503" s="680"/>
      <c r="W503" s="678"/>
      <c r="X503" s="679" t="s">
        <v>114</v>
      </c>
      <c r="Y503" s="681"/>
      <c r="Z503" s="682" t="str">
        <f>IFERROR(VLOOKUP(C503, 條件!$A:$L, 3, 0), "")</f>
        <v/>
      </c>
      <c r="AA503" s="682" t="str">
        <f>IF(OR(L503={"改紡","檢修","了機","清車","FINAL","停機","SAMPLE","TEST","絲開發","待料","跳車"}), L503, IFERROR(IF(C503="", "", (SUM(J503, N503, R503, V503)/3 * AG503) * IF(AND(AF503="S", AS503="雙"), 0.5, 1)), ""))</f>
        <v>停機</v>
      </c>
      <c r="AB503" s="716" t="str">
        <f t="shared" si="169"/>
        <v/>
      </c>
      <c r="AC503" s="682" t="str">
        <f>IF(OR(L503={"改紡","檢修","了機","清車","FINAL","停機","SAMPLE","TEST"}), "", IFERROR(IF(C503="", "", AVERAGE(L503:M503, P503:Q503, T503:U503, X503:Y503)/100), ""))</f>
        <v/>
      </c>
      <c r="AD503" s="682" t="str">
        <f t="shared" si="170"/>
        <v/>
      </c>
      <c r="AE503" s="682" t="str">
        <f t="shared" si="171"/>
        <v/>
      </c>
      <c r="AF503" s="683" t="str">
        <f t="shared" si="167"/>
        <v>A</v>
      </c>
      <c r="AG503" s="683">
        <v>1</v>
      </c>
      <c r="AH503" s="727" t="s">
        <v>1656</v>
      </c>
      <c r="AI503" s="734" t="s">
        <v>1656</v>
      </c>
      <c r="AJ503" s="734" t="s">
        <v>1656</v>
      </c>
      <c r="AK503" s="734" t="s">
        <v>1656</v>
      </c>
      <c r="AL503" s="687"/>
      <c r="AM503" s="797"/>
      <c r="AN503" s="797"/>
      <c r="AO503" s="797"/>
      <c r="AP503" s="797"/>
      <c r="AQ503" s="797"/>
      <c r="AR503" s="689"/>
      <c r="AS503" s="676" t="str">
        <f t="shared" si="172"/>
        <v>單</v>
      </c>
      <c r="AT503" s="676" t="str">
        <f t="shared" si="173"/>
        <v>全</v>
      </c>
      <c r="AU503" s="676" t="str">
        <f t="shared" si="174"/>
        <v/>
      </c>
      <c r="AV503" s="676" t="str">
        <f t="shared" si="168"/>
        <v/>
      </c>
    </row>
    <row r="504" spans="1:48">
      <c r="A504" s="672">
        <f t="shared" si="175"/>
        <v>46190</v>
      </c>
      <c r="B504" s="673" t="s">
        <v>1039</v>
      </c>
      <c r="C504" s="673" t="s">
        <v>114</v>
      </c>
      <c r="D504" s="674"/>
      <c r="E504" s="675" t="str">
        <f>IF(ISNA(VLOOKUP(C504,條件!$A$1:$G$1021,5,0)),"",(VLOOKUP(C504,條件!$A$1:$G$1021,5,0)))</f>
        <v/>
      </c>
      <c r="F504" s="676" t="str">
        <f>IF(ISNA(VLOOKUP(C504,條件!$A$1:$G$1021,6,0)),"",(VLOOKUP(C504,條件!$A$1:$G$1021,6,0)))</f>
        <v/>
      </c>
      <c r="G504" s="676" t="str">
        <f>IF(ISNA(VLOOKUP(C504,條件!$A$1:$G$1021,7,0)),"",(VLOOKUP(C504,條件!$A$1:$G$1021,7,0)))</f>
        <v/>
      </c>
      <c r="H504" s="676" t="str">
        <f>IF(ISNA(VLOOKUP(C504,條件!$A$1:$K$1021,11,0)),"",(VLOOKUP(C504,條件!$A$1:$K$1021,11,0)))</f>
        <v/>
      </c>
      <c r="I504" s="677" t="str">
        <f>IF(ISNA(VLOOKUP(C504,條件!$A$1:$L$1021,12,0)),"",(VLOOKUP(C504,條件!$A$1:$L$1021,12,0)))</f>
        <v/>
      </c>
      <c r="J504" s="680"/>
      <c r="K504" s="678"/>
      <c r="L504" s="679" t="s">
        <v>4334</v>
      </c>
      <c r="M504" s="681"/>
      <c r="N504" s="680"/>
      <c r="O504" s="678"/>
      <c r="P504" s="679" t="s">
        <v>114</v>
      </c>
      <c r="Q504" s="681"/>
      <c r="R504" s="680"/>
      <c r="S504" s="678"/>
      <c r="T504" s="679" t="s">
        <v>114</v>
      </c>
      <c r="U504" s="681"/>
      <c r="V504" s="680"/>
      <c r="W504" s="678"/>
      <c r="X504" s="679" t="s">
        <v>114</v>
      </c>
      <c r="Y504" s="681"/>
      <c r="Z504" s="682" t="str">
        <f>IFERROR(VLOOKUP(C504, 條件!$A:$L, 3, 0), "")</f>
        <v/>
      </c>
      <c r="AA504" s="682" t="str">
        <f>IF(OR(L504={"改紡","檢修","了機","清車","FINAL","停機","SAMPLE","TEST","絲開發","待料","跳車"}), L504, IFERROR(IF(C504="", "", (SUM(J504, N504, R504, V504)/3 * AG504) * IF(AND(AF504="S", AS504="雙"), 0.5, 1)), ""))</f>
        <v>停機</v>
      </c>
      <c r="AB504" s="716" t="str">
        <f t="shared" si="169"/>
        <v/>
      </c>
      <c r="AC504" s="682" t="str">
        <f>IF(OR(L504={"改紡","檢修","了機","清車","FINAL","停機","SAMPLE","TEST"}), "", IFERROR(IF(C504="", "", AVERAGE(L504:M504, P504:Q504, T504:U504, X504:Y504)/100), ""))</f>
        <v/>
      </c>
      <c r="AD504" s="682" t="str">
        <f t="shared" si="170"/>
        <v/>
      </c>
      <c r="AE504" s="682" t="str">
        <f t="shared" si="171"/>
        <v/>
      </c>
      <c r="AF504" s="683" t="str">
        <f t="shared" si="167"/>
        <v>A</v>
      </c>
      <c r="AG504" s="683">
        <v>1</v>
      </c>
      <c r="AH504" s="727" t="s">
        <v>1656</v>
      </c>
      <c r="AI504" s="728" t="s">
        <v>1656</v>
      </c>
      <c r="AJ504" s="728" t="s">
        <v>1656</v>
      </c>
      <c r="AK504" s="728" t="s">
        <v>1656</v>
      </c>
      <c r="AL504" s="687"/>
      <c r="AM504" s="797"/>
      <c r="AN504" s="797"/>
      <c r="AO504" s="797"/>
      <c r="AP504" s="797"/>
      <c r="AQ504" s="797"/>
      <c r="AR504" s="689"/>
      <c r="AS504" s="676" t="str">
        <f t="shared" si="172"/>
        <v>單</v>
      </c>
      <c r="AT504" s="676" t="str">
        <f t="shared" si="173"/>
        <v>全</v>
      </c>
      <c r="AU504" s="676" t="str">
        <f t="shared" si="174"/>
        <v/>
      </c>
      <c r="AV504" s="676" t="str">
        <f t="shared" si="168"/>
        <v/>
      </c>
    </row>
    <row r="505" spans="1:48">
      <c r="A505" s="672">
        <f t="shared" si="175"/>
        <v>46190</v>
      </c>
      <c r="B505" s="673" t="s">
        <v>1040</v>
      </c>
      <c r="C505" s="673" t="s">
        <v>4314</v>
      </c>
      <c r="D505" s="674"/>
      <c r="E505" s="675" t="str">
        <f>IF(ISNA(VLOOKUP(C505,條件!$A$1:$G$1021,5,0)),"",(VLOOKUP(C505,條件!$A$1:$G$1021,5,0)))</f>
        <v>165/48/2SR6</v>
      </c>
      <c r="F505" s="676" t="str">
        <f>IF(ISNA(VLOOKUP(C505,條件!$A$1:$G$1021,6,0)),"",(VLOOKUP(C505,條件!$A$1:$G$1021,6,0)))</f>
        <v>FP82659×2</v>
      </c>
      <c r="G505" s="676">
        <f>IF(ISNA(VLOOKUP(C505,條件!$A$1:$G$1021,7,0)),"",(VLOOKUP(C505,條件!$A$1:$G$1021,7,0)))</f>
        <v>550</v>
      </c>
      <c r="H505" s="676" t="str">
        <f>IF(ISNA(VLOOKUP(C505,條件!$A$1:$K$1021,11,0)),"",(VLOOKUP(C505,條件!$A$1:$K$1021,11,0)))</f>
        <v>黃色</v>
      </c>
      <c r="I505" s="677">
        <f>IF(ISNA(VLOOKUP(C505,條件!$A$1:$L$1021,12,0)),"",(VLOOKUP(C505,條件!$A$1:$L$1021,12,0)))</f>
        <v>5</v>
      </c>
      <c r="J505" s="680"/>
      <c r="K505" s="678"/>
      <c r="L505" s="679" t="s">
        <v>4162</v>
      </c>
      <c r="M505" s="681" t="s">
        <v>114</v>
      </c>
      <c r="N505" s="680"/>
      <c r="O505" s="678"/>
      <c r="P505" s="679" t="s">
        <v>1887</v>
      </c>
      <c r="Q505" s="681" t="s">
        <v>114</v>
      </c>
      <c r="R505" s="680"/>
      <c r="S505" s="678"/>
      <c r="T505" s="679" t="s">
        <v>4125</v>
      </c>
      <c r="U505" s="681" t="s">
        <v>114</v>
      </c>
      <c r="V505" s="680">
        <v>14</v>
      </c>
      <c r="W505" s="678">
        <v>0</v>
      </c>
      <c r="X505" s="679">
        <v>7611</v>
      </c>
      <c r="Y505" s="681" t="s">
        <v>114</v>
      </c>
      <c r="Z505" s="682">
        <f>IFERROR(VLOOKUP(C505, 條件!$A:$L, 3, 0), "")</f>
        <v>5.5598455598455603</v>
      </c>
      <c r="AA505" s="682" t="str">
        <f>IF(OR(L505={"改紡","檢修","了機","清車","FINAL","停機","SAMPLE","TEST","絲開發","待料","跳車"}), L505, IFERROR(IF(C505="", "", (SUM(J505, N505, R505, V505)/3 * AG505) * IF(AND(AF505="S", AS505="雙"), 0.5, 1)), ""))</f>
        <v>改紡</v>
      </c>
      <c r="AB505" s="716" t="str">
        <f t="shared" si="169"/>
        <v/>
      </c>
      <c r="AC505" s="682" t="str">
        <f>IF(OR(L505={"改紡","檢修","了機","清車","FINAL","停機","SAMPLE","TEST"}), "", IFERROR(IF(C505="", "", AVERAGE(L505:M505, P505:Q505, T505:U505, X505:Y505)/100), ""))</f>
        <v/>
      </c>
      <c r="AD505" s="682" t="str">
        <f t="shared" si="170"/>
        <v/>
      </c>
      <c r="AE505" s="682" t="str">
        <f t="shared" si="171"/>
        <v/>
      </c>
      <c r="AF505" s="683" t="str">
        <f t="shared" si="167"/>
        <v>A</v>
      </c>
      <c r="AG505" s="683">
        <v>1</v>
      </c>
      <c r="AH505" s="727" t="s">
        <v>1656</v>
      </c>
      <c r="AI505" s="728" t="s">
        <v>3533</v>
      </c>
      <c r="AJ505" s="728" t="s">
        <v>3533</v>
      </c>
      <c r="AK505" s="728" t="s">
        <v>3042</v>
      </c>
      <c r="AL505" s="687"/>
      <c r="AM505" s="797"/>
      <c r="AN505" s="797"/>
      <c r="AO505" s="797"/>
      <c r="AP505" s="797"/>
      <c r="AQ505" s="797"/>
      <c r="AR505" s="689"/>
      <c r="AS505" s="676" t="str">
        <f t="shared" si="172"/>
        <v>雙</v>
      </c>
      <c r="AT505" s="676" t="str">
        <f t="shared" si="173"/>
        <v>半</v>
      </c>
      <c r="AU505" s="676" t="str">
        <f t="shared" si="174"/>
        <v>165</v>
      </c>
      <c r="AV505" s="676" t="str">
        <f t="shared" si="168"/>
        <v/>
      </c>
    </row>
    <row r="506" spans="1:48">
      <c r="A506" s="672">
        <f t="shared" si="175"/>
        <v>46190</v>
      </c>
      <c r="B506" s="673" t="s">
        <v>1041</v>
      </c>
      <c r="C506" s="673" t="s">
        <v>2968</v>
      </c>
      <c r="D506" s="674"/>
      <c r="E506" s="675" t="str">
        <f>IF(ISNA(VLOOKUP(C506,條件!$A$1:$G$1021,5,0)),"",(VLOOKUP(C506,條件!$A$1:$G$1021,5,0)))</f>
        <v>150/48SDr</v>
      </c>
      <c r="F506" s="676" t="str">
        <f>IF(ISNA(VLOOKUP(C506,條件!$A$1:$G$1021,6,0)),"",(VLOOKUP(C506,條件!$A$1:$G$1021,6,0)))</f>
        <v>FP82179R</v>
      </c>
      <c r="G506" s="676">
        <f>IF(ISNA(VLOOKUP(C506,條件!$A$1:$G$1021,7,0)),"",(VLOOKUP(C506,條件!$A$1:$G$1021,7,0)))</f>
        <v>650</v>
      </c>
      <c r="H506" s="676" t="str">
        <f>IF(ISNA(VLOOKUP(C506,條件!$A$1:$K$1021,11,0)),"",(VLOOKUP(C506,條件!$A$1:$K$1021,11,0)))</f>
        <v>藍底白十字</v>
      </c>
      <c r="I506" s="677">
        <f>IF(ISNA(VLOOKUP(C506,條件!$A$1:$L$1021,12,0)),"",(VLOOKUP(C506,條件!$A$1:$L$1021,12,0)))</f>
        <v>5</v>
      </c>
      <c r="J506" s="680">
        <v>3</v>
      </c>
      <c r="K506" s="678">
        <v>0</v>
      </c>
      <c r="L506" s="679">
        <v>8974</v>
      </c>
      <c r="M506" s="681">
        <v>9080</v>
      </c>
      <c r="N506" s="680"/>
      <c r="O506" s="678"/>
      <c r="P506" s="679"/>
      <c r="Q506" s="681"/>
      <c r="R506" s="680">
        <v>27</v>
      </c>
      <c r="S506" s="678">
        <v>9</v>
      </c>
      <c r="T506" s="679">
        <v>8865</v>
      </c>
      <c r="U506" s="681">
        <v>9259</v>
      </c>
      <c r="V506" s="680">
        <v>12</v>
      </c>
      <c r="W506" s="678">
        <v>5</v>
      </c>
      <c r="X506" s="679">
        <v>9144</v>
      </c>
      <c r="Y506" s="681">
        <v>9501</v>
      </c>
      <c r="Z506" s="682">
        <f>IFERROR(VLOOKUP(C506, 條件!$A:$L, 3, 0), "")</f>
        <v>3.0638297872340425</v>
      </c>
      <c r="AA506" s="682">
        <f>IF(OR(L506={"改紡","檢修","了機","清車","FINAL","停機","SAMPLE","TEST","絲開發","待料","跳車"}), L506, IFERROR(IF(C506="", "", (SUM(J506, N506, R506, V506)/3 * AG506) * IF(AND(AF506="S", AS506="雙"), 0.5, 1)), ""))</f>
        <v>14</v>
      </c>
      <c r="AB506" s="716">
        <f t="shared" si="169"/>
        <v>0.97803151709401714</v>
      </c>
      <c r="AC506" s="682">
        <f>IF(OR(L506={"改紡","檢修","了機","清車","FINAL","停機","SAMPLE","TEST"}), "", IFERROR(IF(C506="", "", AVERAGE(L506:M506, P506:Q506, T506:U506, X506:Y506)/100), ""))</f>
        <v>91.371666666666655</v>
      </c>
      <c r="AD506" s="682">
        <f t="shared" si="170"/>
        <v>1.75</v>
      </c>
      <c r="AE506" s="682">
        <f t="shared" si="171"/>
        <v>1.1666666666666667</v>
      </c>
      <c r="AF506" s="683" t="str">
        <f t="shared" si="167"/>
        <v>A</v>
      </c>
      <c r="AG506" s="683">
        <v>1</v>
      </c>
      <c r="AH506" s="727" t="s">
        <v>3331</v>
      </c>
      <c r="AI506" s="734" t="s">
        <v>3208</v>
      </c>
      <c r="AJ506" s="734" t="s">
        <v>3208</v>
      </c>
      <c r="AK506" s="734" t="s">
        <v>17</v>
      </c>
      <c r="AL506" s="687">
        <v>48</v>
      </c>
      <c r="AM506" s="798">
        <v>46176</v>
      </c>
      <c r="AN506" s="797">
        <v>46177</v>
      </c>
      <c r="AO506" s="797"/>
      <c r="AP506" s="797"/>
      <c r="AQ506" s="797"/>
      <c r="AR506" s="689"/>
      <c r="AS506" s="676" t="str">
        <f t="shared" si="172"/>
        <v>單</v>
      </c>
      <c r="AT506" s="676" t="str">
        <f t="shared" si="173"/>
        <v>全</v>
      </c>
      <c r="AU506" s="676" t="str">
        <f t="shared" si="174"/>
        <v>150</v>
      </c>
      <c r="AV506" s="676">
        <f t="shared" si="168"/>
        <v>3.0788596799999994</v>
      </c>
    </row>
    <row r="507" spans="1:48">
      <c r="A507" s="672">
        <f t="shared" si="175"/>
        <v>46190</v>
      </c>
      <c r="B507" s="673" t="s">
        <v>1042</v>
      </c>
      <c r="C507" s="673" t="s">
        <v>114</v>
      </c>
      <c r="D507" s="674"/>
      <c r="E507" s="675" t="str">
        <f>IF(ISNA(VLOOKUP(C507,條件!$A$1:$G$1021,5,0)),"",(VLOOKUP(C507,條件!$A$1:$G$1021,5,0)))</f>
        <v/>
      </c>
      <c r="F507" s="676" t="str">
        <f>IF(ISNA(VLOOKUP(C507,條件!$A$1:$G$1021,6,0)),"",(VLOOKUP(C507,條件!$A$1:$G$1021,6,0)))</f>
        <v/>
      </c>
      <c r="G507" s="676" t="str">
        <f>IF(ISNA(VLOOKUP(C507,條件!$A$1:$G$1021,7,0)),"",(VLOOKUP(C507,條件!$A$1:$G$1021,7,0)))</f>
        <v/>
      </c>
      <c r="H507" s="676" t="str">
        <f>IF(ISNA(VLOOKUP(C507,條件!$A$1:$K$1021,11,0)),"",(VLOOKUP(C507,條件!$A$1:$K$1021,11,0)))</f>
        <v/>
      </c>
      <c r="I507" s="677" t="str">
        <f>IF(ISNA(VLOOKUP(C507,條件!$A$1:$L$1021,12,0)),"",(VLOOKUP(C507,條件!$A$1:$L$1021,12,0)))</f>
        <v/>
      </c>
      <c r="J507" s="680"/>
      <c r="K507" s="678"/>
      <c r="L507" s="679" t="s">
        <v>114</v>
      </c>
      <c r="M507" s="681"/>
      <c r="N507" s="680"/>
      <c r="O507" s="678"/>
      <c r="P507" s="679" t="s">
        <v>114</v>
      </c>
      <c r="Q507" s="681"/>
      <c r="R507" s="680"/>
      <c r="S507" s="678"/>
      <c r="T507" s="679" t="s">
        <v>114</v>
      </c>
      <c r="U507" s="681"/>
      <c r="V507" s="680"/>
      <c r="W507" s="678"/>
      <c r="X507" s="679" t="s">
        <v>114</v>
      </c>
      <c r="Y507" s="681"/>
      <c r="Z507" s="682" t="str">
        <f>IFERROR(VLOOKUP(C507, 條件!$A:$L, 3, 0), "")</f>
        <v/>
      </c>
      <c r="AA507" s="682" t="str">
        <f>IF(OR(L507={"改紡","檢修","了機","清車","FINAL","停機","SAMPLE","TEST","絲開發","待料","跳車"}), L507, IFERROR(IF(C507="", "", (SUM(J507, N507, R507, V507)/3 * AG507) * IF(AND(AF507="S", AS507="雙"), 0.5, 1)), ""))</f>
        <v>停機</v>
      </c>
      <c r="AB507" s="716" t="str">
        <f t="shared" si="169"/>
        <v/>
      </c>
      <c r="AC507" s="682" t="str">
        <f>IF(OR(L507={"改紡","檢修","了機","清車","FINAL","停機","SAMPLE","TEST"}), "", IFERROR(IF(C507="", "", AVERAGE(L507:M507, P507:Q507, T507:U507, X507:Y507)/100), ""))</f>
        <v/>
      </c>
      <c r="AD507" s="682" t="str">
        <f t="shared" si="170"/>
        <v/>
      </c>
      <c r="AE507" s="682" t="str">
        <f t="shared" si="171"/>
        <v/>
      </c>
      <c r="AF507" s="683" t="str">
        <f t="shared" si="167"/>
        <v>A</v>
      </c>
      <c r="AG507" s="683">
        <v>1</v>
      </c>
      <c r="AH507" s="727" t="s">
        <v>884</v>
      </c>
      <c r="AI507" s="728" t="s">
        <v>1656</v>
      </c>
      <c r="AJ507" s="728" t="s">
        <v>1656</v>
      </c>
      <c r="AK507" s="728" t="s">
        <v>1656</v>
      </c>
      <c r="AL507" s="687"/>
      <c r="AM507" s="797"/>
      <c r="AN507" s="797"/>
      <c r="AO507" s="797"/>
      <c r="AP507" s="797"/>
      <c r="AQ507" s="797"/>
      <c r="AR507" s="689"/>
      <c r="AS507" s="676" t="str">
        <f t="shared" si="172"/>
        <v>單</v>
      </c>
      <c r="AT507" s="676" t="str">
        <f t="shared" si="173"/>
        <v>全</v>
      </c>
      <c r="AU507" s="676" t="str">
        <f t="shared" si="174"/>
        <v/>
      </c>
      <c r="AV507" s="676" t="str">
        <f t="shared" si="168"/>
        <v/>
      </c>
    </row>
    <row r="508" spans="1:48">
      <c r="A508" s="672">
        <f t="shared" si="175"/>
        <v>46190</v>
      </c>
      <c r="B508" s="673" t="s">
        <v>1043</v>
      </c>
      <c r="C508" s="673" t="s">
        <v>4232</v>
      </c>
      <c r="D508" s="674"/>
      <c r="E508" s="675" t="str">
        <f>IF(ISNA(VLOOKUP(C508,條件!$A$1:$G$1021,5,0)),"",(VLOOKUP(C508,條件!$A$1:$G$1021,5,0)))</f>
        <v>165/48SR6</v>
      </c>
      <c r="F508" s="676" t="str">
        <f>IF(ISNA(VLOOKUP(C508,條件!$A$1:$G$1021,6,0)),"",(VLOOKUP(C508,條件!$A$1:$G$1021,6,0)))</f>
        <v>FP82659</v>
      </c>
      <c r="G508" s="676">
        <f>IF(ISNA(VLOOKUP(C508,條件!$A$1:$G$1021,7,0)),"",(VLOOKUP(C508,條件!$A$1:$G$1021,7,0)))</f>
        <v>600</v>
      </c>
      <c r="H508" s="676" t="str">
        <f>IF(ISNA(VLOOKUP(C508,條件!$A$1:$K$1021,11,0)),"",(VLOOKUP(C508,條件!$A$1:$K$1021,11,0)))</f>
        <v>綠藍三角</v>
      </c>
      <c r="I508" s="677">
        <f>IF(ISNA(VLOOKUP(C508,條件!$A$1:$L$1021,12,0)),"",(VLOOKUP(C508,條件!$A$1:$L$1021,12,0)))</f>
        <v>5</v>
      </c>
      <c r="J508" s="680"/>
      <c r="K508" s="678"/>
      <c r="L508" s="679" t="s">
        <v>4313</v>
      </c>
      <c r="M508" s="681"/>
      <c r="N508" s="680"/>
      <c r="O508" s="678"/>
      <c r="P508" s="679" t="s">
        <v>4125</v>
      </c>
      <c r="Q508" s="681"/>
      <c r="R508" s="680">
        <v>23</v>
      </c>
      <c r="S508" s="678">
        <v>0</v>
      </c>
      <c r="T508" s="679">
        <v>7930</v>
      </c>
      <c r="U508" s="681">
        <v>7145</v>
      </c>
      <c r="V508" s="680">
        <v>27</v>
      </c>
      <c r="W508" s="678">
        <v>2</v>
      </c>
      <c r="X508" s="679">
        <v>7693</v>
      </c>
      <c r="Y508" s="681">
        <v>7670</v>
      </c>
      <c r="Z508" s="682">
        <f>IFERROR(VLOOKUP(C508, 條件!$A:$L, 3, 0), "")</f>
        <v>3.0638297872340425</v>
      </c>
      <c r="AA508" s="682" t="str">
        <f>IF(OR(L508={"改紡","檢修","了機","清車","FINAL","停機","SAMPLE","TEST","絲開發","待料","跳車"}), L508, IFERROR(IF(C508="", "", (SUM(J508, N508, R508, V508)/3 * AG508) * IF(AND(AF508="S", AS508="雙"), 0.5, 1)), ""))</f>
        <v>檢修</v>
      </c>
      <c r="AB508" s="716" t="str">
        <f t="shared" si="169"/>
        <v/>
      </c>
      <c r="AC508" s="682" t="str">
        <f>IF(OR(L508={"改紡","檢修","了機","清車","FINAL","停機","SAMPLE","TEST"}), "", IFERROR(IF(C508="", "", AVERAGE(L508:M508, P508:Q508, T508:U508, X508:Y508)/100), ""))</f>
        <v/>
      </c>
      <c r="AD508" s="682" t="str">
        <f t="shared" si="170"/>
        <v/>
      </c>
      <c r="AE508" s="682" t="str">
        <f t="shared" si="171"/>
        <v/>
      </c>
      <c r="AF508" s="683" t="str">
        <f t="shared" si="167"/>
        <v>A</v>
      </c>
      <c r="AG508" s="683">
        <v>1</v>
      </c>
      <c r="AH508" s="727" t="s">
        <v>2783</v>
      </c>
      <c r="AI508" s="728" t="s">
        <v>3208</v>
      </c>
      <c r="AJ508" s="728" t="s">
        <v>3208</v>
      </c>
      <c r="AK508" s="728" t="s">
        <v>17</v>
      </c>
      <c r="AL508" s="687">
        <v>50</v>
      </c>
      <c r="AM508" s="797">
        <v>46184</v>
      </c>
      <c r="AN508" s="797">
        <v>46185</v>
      </c>
      <c r="AO508" s="797">
        <v>46186</v>
      </c>
      <c r="AP508" s="797"/>
      <c r="AQ508" s="797"/>
      <c r="AR508" s="689"/>
      <c r="AS508" s="676" t="str">
        <f t="shared" si="172"/>
        <v>單</v>
      </c>
      <c r="AT508" s="676" t="str">
        <f t="shared" si="173"/>
        <v>全</v>
      </c>
      <c r="AU508" s="676" t="str">
        <f t="shared" si="174"/>
        <v>165</v>
      </c>
      <c r="AV508" s="676" t="str">
        <f t="shared" si="168"/>
        <v/>
      </c>
    </row>
    <row r="509" spans="1:48">
      <c r="A509" s="672">
        <f t="shared" si="175"/>
        <v>46190</v>
      </c>
      <c r="B509" s="673" t="s">
        <v>1044</v>
      </c>
      <c r="C509" s="673" t="s">
        <v>3543</v>
      </c>
      <c r="D509" s="674"/>
      <c r="E509" s="675" t="str">
        <f>IF(ISNA(VLOOKUP(C509,條件!$A$1:$G$1021,5,0)),"",(VLOOKUP(C509,條件!$A$1:$G$1021,5,0)))</f>
        <v>150/48/2CE</v>
      </c>
      <c r="F509" s="676" t="str">
        <f>IF(ISNA(VLOOKUP(C509,條件!$A$1:$G$1021,6,0)),"",(VLOOKUP(C509,條件!$A$1:$G$1021,6,0)))</f>
        <v>FP02312×2</v>
      </c>
      <c r="G509" s="676">
        <f>IF(ISNA(VLOOKUP(C509,條件!$A$1:$G$1021,7,0)),"",(VLOOKUP(C509,條件!$A$1:$G$1021,7,0)))</f>
        <v>550</v>
      </c>
      <c r="H509" s="676" t="str">
        <f>IF(ISNA(VLOOKUP(C509,條件!$A$1:$K$1021,11,0)),"",(VLOOKUP(C509,條件!$A$1:$K$1021,11,0)))</f>
        <v>白底紅三角</v>
      </c>
      <c r="I509" s="677">
        <f>IF(ISNA(VLOOKUP(C509,條件!$A$1:$L$1021,12,0)),"",(VLOOKUP(C509,條件!$A$1:$L$1021,12,0)))</f>
        <v>5</v>
      </c>
      <c r="J509" s="680">
        <v>20</v>
      </c>
      <c r="K509" s="678">
        <v>0</v>
      </c>
      <c r="L509" s="679">
        <v>9195</v>
      </c>
      <c r="M509" s="681">
        <v>8753</v>
      </c>
      <c r="N509" s="680"/>
      <c r="O509" s="678"/>
      <c r="P509" s="679"/>
      <c r="Q509" s="681"/>
      <c r="R509" s="680">
        <v>26</v>
      </c>
      <c r="S509" s="678">
        <v>0</v>
      </c>
      <c r="T509" s="679">
        <v>8932</v>
      </c>
      <c r="U509" s="681">
        <v>9020</v>
      </c>
      <c r="V509" s="680">
        <v>20</v>
      </c>
      <c r="W509" s="678">
        <v>4</v>
      </c>
      <c r="X509" s="679">
        <v>8896</v>
      </c>
      <c r="Y509" s="681">
        <v>8561</v>
      </c>
      <c r="Z509" s="682">
        <f>IFERROR(VLOOKUP(C509, 條件!$A:$L, 3, 0), "")</f>
        <v>5.161290322580645</v>
      </c>
      <c r="AA509" s="682">
        <f>IF(OR(L509={"改紡","檢修","了機","清車","FINAL","停機","SAMPLE","TEST","絲開發","待料","跳車"}), L509, IFERROR(IF(C509="", "", (SUM(J509, N509, R509, V509)/3 * AG509) * IF(AND(AF509="S", AS509="雙"), 0.5, 1)), ""))</f>
        <v>11</v>
      </c>
      <c r="AB509" s="716">
        <f t="shared" si="169"/>
        <v>0.9962740384615385</v>
      </c>
      <c r="AC509" s="682">
        <f>IF(OR(L509={"改紡","檢修","了機","清車","FINAL","停機","SAMPLE","TEST"}), "", IFERROR(IF(C509="", "", AVERAGE(L509:M509, P509:Q509, T509:U509, X509:Y509)/100), ""))</f>
        <v>88.928333333333342</v>
      </c>
      <c r="AD509" s="682">
        <f t="shared" si="170"/>
        <v>1.375</v>
      </c>
      <c r="AE509" s="682">
        <f t="shared" si="171"/>
        <v>1.2916666666666667</v>
      </c>
      <c r="AF509" s="683" t="str">
        <f t="shared" si="167"/>
        <v>A</v>
      </c>
      <c r="AG509" s="683">
        <v>0.5</v>
      </c>
      <c r="AH509" s="727" t="s">
        <v>3331</v>
      </c>
      <c r="AI509" s="734" t="s">
        <v>3533</v>
      </c>
      <c r="AJ509" s="734" t="s">
        <v>3533</v>
      </c>
      <c r="AK509" s="734" t="s">
        <v>3042</v>
      </c>
      <c r="AL509" s="687">
        <v>52</v>
      </c>
      <c r="AM509" s="797">
        <v>46162</v>
      </c>
      <c r="AN509" s="797">
        <v>46163</v>
      </c>
      <c r="AO509" s="797">
        <v>46164</v>
      </c>
      <c r="AP509" s="797"/>
      <c r="AQ509" s="797"/>
      <c r="AR509" s="689"/>
      <c r="AS509" s="676" t="str">
        <f t="shared" si="172"/>
        <v>雙</v>
      </c>
      <c r="AT509" s="676" t="str">
        <f t="shared" si="173"/>
        <v>全</v>
      </c>
      <c r="AU509" s="676" t="str">
        <f t="shared" si="174"/>
        <v>150</v>
      </c>
      <c r="AV509" s="676">
        <f t="shared" si="168"/>
        <v>2.5355246400000007</v>
      </c>
    </row>
    <row r="510" spans="1:48">
      <c r="A510" s="672">
        <f t="shared" si="175"/>
        <v>46190</v>
      </c>
      <c r="B510" s="673" t="s">
        <v>1045</v>
      </c>
      <c r="C510" s="673" t="s">
        <v>114</v>
      </c>
      <c r="D510" s="674"/>
      <c r="E510" s="675" t="str">
        <f>IF(ISNA(VLOOKUP(C510,條件!$A$1:$G$1021,5,0)),"",(VLOOKUP(C510,條件!$A$1:$G$1021,5,0)))</f>
        <v/>
      </c>
      <c r="F510" s="676" t="str">
        <f>IF(ISNA(VLOOKUP(C510,條件!$A$1:$G$1021,6,0)),"",(VLOOKUP(C510,條件!$A$1:$G$1021,6,0)))</f>
        <v/>
      </c>
      <c r="G510" s="676" t="str">
        <f>IF(ISNA(VLOOKUP(C510,條件!$A$1:$G$1021,7,0)),"",(VLOOKUP(C510,條件!$A$1:$G$1021,7,0)))</f>
        <v/>
      </c>
      <c r="H510" s="676" t="str">
        <f>IF(ISNA(VLOOKUP(C510,條件!$A$1:$K$1021,11,0)),"",(VLOOKUP(C510,條件!$A$1:$K$1021,11,0)))</f>
        <v/>
      </c>
      <c r="I510" s="677" t="str">
        <f>IF(ISNA(VLOOKUP(C510,條件!$A$1:$L$1021,12,0)),"",(VLOOKUP(C510,條件!$A$1:$L$1021,12,0)))</f>
        <v/>
      </c>
      <c r="J510" s="680"/>
      <c r="K510" s="678"/>
      <c r="L510" s="679" t="s">
        <v>114</v>
      </c>
      <c r="M510" s="681"/>
      <c r="N510" s="680"/>
      <c r="O510" s="678"/>
      <c r="P510" s="679" t="s">
        <v>114</v>
      </c>
      <c r="Q510" s="681"/>
      <c r="R510" s="680"/>
      <c r="S510" s="678"/>
      <c r="T510" s="679" t="s">
        <v>114</v>
      </c>
      <c r="U510" s="681"/>
      <c r="V510" s="680"/>
      <c r="W510" s="678"/>
      <c r="X510" s="679" t="s">
        <v>114</v>
      </c>
      <c r="Y510" s="681"/>
      <c r="Z510" s="682" t="str">
        <f>IFERROR(VLOOKUP(C510, 條件!$A:$L, 3, 0), "")</f>
        <v/>
      </c>
      <c r="AA510" s="682" t="str">
        <f>IF(OR(L510={"改紡","檢修","了機","清車","FINAL","停機","SAMPLE","TEST","絲開發","待料","跳車"}), L510, IFERROR(IF(C510="", "", (SUM(J510, N510, R510, V510)/3 * AG510) * IF(AND(AF510="S", AS510="雙"), 0.5, 1)), ""))</f>
        <v>停機</v>
      </c>
      <c r="AB510" s="716" t="str">
        <f t="shared" si="169"/>
        <v/>
      </c>
      <c r="AC510" s="682" t="str">
        <f>IF(OR(L510={"改紡","檢修","了機","清車","FINAL","停機","SAMPLE","TEST"}), "", IFERROR(IF(C510="", "", AVERAGE(L510:M510, P510:Q510, T510:U510, X510:Y510)/100), ""))</f>
        <v/>
      </c>
      <c r="AD510" s="682" t="str">
        <f t="shared" si="170"/>
        <v/>
      </c>
      <c r="AE510" s="682" t="str">
        <f t="shared" si="171"/>
        <v/>
      </c>
      <c r="AF510" s="683" t="str">
        <f t="shared" si="167"/>
        <v>A</v>
      </c>
      <c r="AG510" s="683">
        <v>1</v>
      </c>
      <c r="AH510" s="727" t="s">
        <v>884</v>
      </c>
      <c r="AI510" s="728" t="s">
        <v>1656</v>
      </c>
      <c r="AJ510" s="728" t="s">
        <v>1656</v>
      </c>
      <c r="AK510" s="728" t="s">
        <v>1656</v>
      </c>
      <c r="AL510" s="687"/>
      <c r="AM510" s="797"/>
      <c r="AN510" s="797"/>
      <c r="AO510" s="797"/>
      <c r="AP510" s="797"/>
      <c r="AQ510" s="797"/>
      <c r="AR510" s="689"/>
      <c r="AS510" s="676" t="str">
        <f t="shared" si="172"/>
        <v>單</v>
      </c>
      <c r="AT510" s="676" t="str">
        <f t="shared" si="173"/>
        <v>全</v>
      </c>
      <c r="AU510" s="676" t="str">
        <f t="shared" si="174"/>
        <v/>
      </c>
      <c r="AV510" s="676" t="str">
        <f t="shared" si="168"/>
        <v/>
      </c>
    </row>
    <row r="511" spans="1:48">
      <c r="A511" s="672">
        <f t="shared" si="175"/>
        <v>46190</v>
      </c>
      <c r="B511" s="673" t="s">
        <v>1027</v>
      </c>
      <c r="C511" s="673" t="s">
        <v>114</v>
      </c>
      <c r="D511" s="674"/>
      <c r="E511" s="675" t="str">
        <f>IF(ISNA(VLOOKUP(C511,條件!$A$1:$G$1021,5,0)),"",(VLOOKUP(C511,條件!$A$1:$G$1021,5,0)))</f>
        <v/>
      </c>
      <c r="F511" s="676" t="str">
        <f>IF(ISNA(VLOOKUP(C511,條件!$A$1:$G$1021,6,0)),"",(VLOOKUP(C511,條件!$A$1:$G$1021,6,0)))</f>
        <v/>
      </c>
      <c r="G511" s="676" t="str">
        <f>IF(ISNA(VLOOKUP(C511,條件!$A$1:$G$1021,7,0)),"",(VLOOKUP(C511,條件!$A$1:$G$1021,7,0)))</f>
        <v/>
      </c>
      <c r="H511" s="676" t="str">
        <f>IF(ISNA(VLOOKUP(C511,條件!$A$1:$K$1021,11,0)),"",(VLOOKUP(C511,條件!$A$1:$K$1021,11,0)))</f>
        <v/>
      </c>
      <c r="I511" s="677" t="str">
        <f>IF(ISNA(VLOOKUP(C511,條件!$A$1:$L$1021,12,0)),"",(VLOOKUP(C511,條件!$A$1:$L$1021,12,0)))</f>
        <v/>
      </c>
      <c r="J511" s="680"/>
      <c r="K511" s="678"/>
      <c r="L511" s="679" t="s">
        <v>114</v>
      </c>
      <c r="M511" s="681"/>
      <c r="N511" s="680"/>
      <c r="O511" s="678"/>
      <c r="P511" s="679" t="s">
        <v>114</v>
      </c>
      <c r="Q511" s="681"/>
      <c r="R511" s="680"/>
      <c r="S511" s="678"/>
      <c r="T511" s="679" t="s">
        <v>114</v>
      </c>
      <c r="U511" s="681"/>
      <c r="V511" s="680"/>
      <c r="W511" s="678"/>
      <c r="X511" s="679" t="s">
        <v>114</v>
      </c>
      <c r="Y511" s="681"/>
      <c r="Z511" s="682" t="str">
        <f>IFERROR(VLOOKUP(C511, 條件!$A:$L, 3, 0), "")</f>
        <v/>
      </c>
      <c r="AA511" s="682" t="str">
        <f>IF(OR(L511={"改紡","檢修","了機","清車","FINAL","停機","SAMPLE","TEST","絲開發","待料","跳車"}), L511, IFERROR(IF(C511="", "", (SUM(J511, N511, R511, V511)/3 * AG511) * IF(AND(AF511="S", AS511="雙"), 0.5, 1)), ""))</f>
        <v>停機</v>
      </c>
      <c r="AB511" s="716" t="str">
        <f t="shared" si="169"/>
        <v/>
      </c>
      <c r="AC511" s="682" t="str">
        <f>IF(OR(L511={"改紡","檢修","了機","清車","FINAL","停機","SAMPLE","TEST"}), "", IFERROR(IF(C511="", "", AVERAGE(L511:M511, P511:Q511, T511:U511, X511:Y511)/100), ""))</f>
        <v/>
      </c>
      <c r="AD511" s="682" t="str">
        <f t="shared" si="170"/>
        <v/>
      </c>
      <c r="AE511" s="682" t="str">
        <f t="shared" si="171"/>
        <v/>
      </c>
      <c r="AF511" s="683" t="str">
        <f t="shared" si="167"/>
        <v>A</v>
      </c>
      <c r="AG511" s="683">
        <v>1</v>
      </c>
      <c r="AH511" s="727" t="s">
        <v>884</v>
      </c>
      <c r="AI511" s="728" t="s">
        <v>1656</v>
      </c>
      <c r="AJ511" s="728" t="s">
        <v>1656</v>
      </c>
      <c r="AK511" s="728" t="s">
        <v>1656</v>
      </c>
      <c r="AL511" s="742"/>
      <c r="AM511" s="797"/>
      <c r="AN511" s="797"/>
      <c r="AO511" s="797"/>
      <c r="AP511" s="797"/>
      <c r="AQ511" s="797"/>
      <c r="AR511" s="689"/>
      <c r="AS511" s="676" t="str">
        <f t="shared" si="172"/>
        <v>單</v>
      </c>
      <c r="AT511" s="676" t="str">
        <f t="shared" si="173"/>
        <v>全</v>
      </c>
      <c r="AU511" s="676" t="str">
        <f t="shared" si="174"/>
        <v/>
      </c>
      <c r="AV511" s="676" t="str">
        <f t="shared" si="168"/>
        <v/>
      </c>
    </row>
    <row r="512" spans="1:48">
      <c r="A512" s="672">
        <f t="shared" si="175"/>
        <v>46190</v>
      </c>
      <c r="B512" s="673" t="s">
        <v>1046</v>
      </c>
      <c r="C512" s="673" t="s">
        <v>114</v>
      </c>
      <c r="D512" s="674"/>
      <c r="E512" s="675" t="str">
        <f>IF(ISNA(VLOOKUP(C512,條件!$A$1:$G$1021,5,0)),"",(VLOOKUP(C512,條件!$A$1:$G$1021,5,0)))</f>
        <v/>
      </c>
      <c r="F512" s="676" t="str">
        <f>IF(ISNA(VLOOKUP(C512,條件!$A$1:$G$1021,6,0)),"",(VLOOKUP(C512,條件!$A$1:$G$1021,6,0)))</f>
        <v/>
      </c>
      <c r="G512" s="676" t="str">
        <f>IF(ISNA(VLOOKUP(C512,條件!$A$1:$G$1021,7,0)),"",(VLOOKUP(C512,條件!$A$1:$G$1021,7,0)))</f>
        <v/>
      </c>
      <c r="H512" s="676" t="str">
        <f>IF(ISNA(VLOOKUP(C512,條件!$A$1:$K$1021,11,0)),"",(VLOOKUP(C512,條件!$A$1:$K$1021,11,0)))</f>
        <v/>
      </c>
      <c r="I512" s="677" t="str">
        <f>IF(ISNA(VLOOKUP(C512,條件!$A$1:$L$1021,12,0)),"",(VLOOKUP(C512,條件!$A$1:$L$1021,12,0)))</f>
        <v/>
      </c>
      <c r="J512" s="680"/>
      <c r="K512" s="678"/>
      <c r="L512" s="679" t="s">
        <v>114</v>
      </c>
      <c r="M512" s="681"/>
      <c r="N512" s="680"/>
      <c r="O512" s="678"/>
      <c r="P512" s="679" t="s">
        <v>114</v>
      </c>
      <c r="Q512" s="681"/>
      <c r="R512" s="680"/>
      <c r="S512" s="678"/>
      <c r="T512" s="679" t="s">
        <v>114</v>
      </c>
      <c r="U512" s="681"/>
      <c r="V512" s="680"/>
      <c r="W512" s="678"/>
      <c r="X512" s="679" t="s">
        <v>114</v>
      </c>
      <c r="Y512" s="681"/>
      <c r="Z512" s="682" t="str">
        <f>IFERROR(VLOOKUP(C512, 條件!$A:$L, 3, 0), "")</f>
        <v/>
      </c>
      <c r="AA512" s="682" t="str">
        <f>IF(OR(L512={"改紡","檢修","了機","清車","FINAL","停機","SAMPLE","TEST","絲開發","待料","跳車"}), L512, IFERROR(IF(C512="", "", (SUM(J512, N512, R512, V512)/3 * AG512) * IF(AND(AF512="S", AS512="雙"), 0.5, 1)), ""))</f>
        <v>停機</v>
      </c>
      <c r="AB512" s="716" t="str">
        <f t="shared" si="169"/>
        <v/>
      </c>
      <c r="AC512" s="682" t="str">
        <f>IF(OR(L512={"改紡","檢修","了機","清車","FINAL","停機","SAMPLE","TEST"}), "", IFERROR(IF(C512="", "", AVERAGE(L512:M512, P512:Q512, T512:U512, X512:Y512)/100), ""))</f>
        <v/>
      </c>
      <c r="AD512" s="682" t="str">
        <f t="shared" si="170"/>
        <v/>
      </c>
      <c r="AE512" s="682" t="str">
        <f t="shared" si="171"/>
        <v/>
      </c>
      <c r="AF512" s="683" t="str">
        <f t="shared" si="167"/>
        <v>J</v>
      </c>
      <c r="AG512" s="683">
        <v>1</v>
      </c>
      <c r="AH512" s="727" t="s">
        <v>884</v>
      </c>
      <c r="AI512" s="728" t="s">
        <v>1656</v>
      </c>
      <c r="AJ512" s="728" t="s">
        <v>1656</v>
      </c>
      <c r="AK512" s="728" t="s">
        <v>1656</v>
      </c>
      <c r="AL512" s="741"/>
      <c r="AM512" s="797"/>
      <c r="AN512" s="797"/>
      <c r="AO512" s="797"/>
      <c r="AP512" s="797"/>
      <c r="AQ512" s="797"/>
      <c r="AR512" s="689"/>
      <c r="AS512" s="676" t="str">
        <f t="shared" si="172"/>
        <v>單</v>
      </c>
      <c r="AT512" s="676" t="str">
        <f t="shared" si="173"/>
        <v>全</v>
      </c>
      <c r="AU512" s="676" t="str">
        <f t="shared" si="174"/>
        <v/>
      </c>
      <c r="AV512" s="676" t="str">
        <f t="shared" si="168"/>
        <v/>
      </c>
    </row>
    <row r="513" spans="1:48">
      <c r="A513" s="672">
        <f t="shared" si="175"/>
        <v>46190</v>
      </c>
      <c r="B513" s="673" t="s">
        <v>1028</v>
      </c>
      <c r="C513" s="673" t="s">
        <v>3117</v>
      </c>
      <c r="D513" s="674" t="s">
        <v>578</v>
      </c>
      <c r="E513" s="675" t="str">
        <f>IF(ISNA(VLOOKUP(C513,條件!$A$1:$G$1021,5,0)),"",(VLOOKUP(C513,條件!$A$1:$G$1021,5,0)))</f>
        <v>150/48/2SDr</v>
      </c>
      <c r="F513" s="676" t="str">
        <f>IF(ISNA(VLOOKUP(C513,條件!$A$1:$G$1021,6,0)),"",(VLOOKUP(C513,條件!$A$1:$G$1021,6,0)))</f>
        <v>FP82175R×2</v>
      </c>
      <c r="G513" s="676">
        <f>IF(ISNA(VLOOKUP(C513,條件!$A$1:$G$1021,7,0)),"",(VLOOKUP(C513,條件!$A$1:$G$1021,7,0)))</f>
        <v>600</v>
      </c>
      <c r="H513" s="676" t="str">
        <f>IF(ISNA(VLOOKUP(C513,條件!$A$1:$K$1021,11,0)),"",(VLOOKUP(C513,條件!$A$1:$K$1021,11,0)))</f>
        <v>黑白直條</v>
      </c>
      <c r="I513" s="677">
        <f>IF(ISNA(VLOOKUP(C513,條件!$A$1:$L$1021,12,0)),"",(VLOOKUP(C513,條件!$A$1:$L$1021,12,0)))</f>
        <v>5.5</v>
      </c>
      <c r="J513" s="680"/>
      <c r="K513" s="678"/>
      <c r="L513" s="679" t="s">
        <v>116</v>
      </c>
      <c r="M513" s="681"/>
      <c r="N513" s="680"/>
      <c r="O513" s="678"/>
      <c r="P513" s="679" t="s">
        <v>116</v>
      </c>
      <c r="Q513" s="681"/>
      <c r="R513" s="680"/>
      <c r="S513" s="678"/>
      <c r="T513" s="679" t="s">
        <v>116</v>
      </c>
      <c r="U513" s="681"/>
      <c r="V513" s="680"/>
      <c r="W513" s="678"/>
      <c r="X513" s="679" t="s">
        <v>116</v>
      </c>
      <c r="Y513" s="681"/>
      <c r="Z513" s="682">
        <f>IFERROR(VLOOKUP(C513, 條件!$A:$L, 3, 0), "")</f>
        <v>5.8536585365853666</v>
      </c>
      <c r="AA513" s="682" t="str">
        <f>IF(OR(L513={"改紡","檢修","了機","清車","FINAL","停機","SAMPLE","TEST","絲開發","待料","跳車"}), L513, IFERROR(IF(C513="", "", (SUM(J513, N513, R513, V513)/3 * AG513) * IF(AND(AF513="S", AS513="雙"), 0.5, 1)), ""))</f>
        <v>了機</v>
      </c>
      <c r="AB513" s="716" t="str">
        <f t="shared" si="169"/>
        <v/>
      </c>
      <c r="AC513" s="682" t="str">
        <f>IF(OR(L513={"改紡","檢修","了機","清車","FINAL","停機","SAMPLE","TEST"}), "", IFERROR(IF(C513="", "", AVERAGE(L513:M513, P513:Q513, T513:U513, X513:Y513)/100), ""))</f>
        <v/>
      </c>
      <c r="AD513" s="682" t="str">
        <f t="shared" si="170"/>
        <v/>
      </c>
      <c r="AE513" s="682" t="str">
        <f t="shared" si="171"/>
        <v/>
      </c>
      <c r="AF513" s="683" t="str">
        <f t="shared" si="167"/>
        <v>J</v>
      </c>
      <c r="AG513" s="683">
        <v>1</v>
      </c>
      <c r="AH513" s="727" t="s">
        <v>2782</v>
      </c>
      <c r="AI513" s="728" t="s">
        <v>4341</v>
      </c>
      <c r="AJ513" s="728" t="s">
        <v>4341</v>
      </c>
      <c r="AK513" s="728" t="s">
        <v>17</v>
      </c>
      <c r="AL513" s="687">
        <v>55</v>
      </c>
      <c r="AM513" s="797">
        <v>46184</v>
      </c>
      <c r="AN513" s="797">
        <v>46185</v>
      </c>
      <c r="AO513" s="797">
        <v>46186</v>
      </c>
      <c r="AP513" s="797"/>
      <c r="AQ513" s="797"/>
      <c r="AR513" s="689"/>
      <c r="AS513" s="676" t="str">
        <f t="shared" si="172"/>
        <v>雙</v>
      </c>
      <c r="AT513" s="676" t="str">
        <f t="shared" si="173"/>
        <v>全</v>
      </c>
      <c r="AU513" s="676" t="str">
        <f t="shared" si="174"/>
        <v>150</v>
      </c>
      <c r="AV513" s="676" t="str">
        <f t="shared" si="168"/>
        <v/>
      </c>
    </row>
    <row r="514" spans="1:48">
      <c r="A514" s="672">
        <f t="shared" si="175"/>
        <v>46190</v>
      </c>
      <c r="B514" s="673" t="s">
        <v>1047</v>
      </c>
      <c r="C514" s="673" t="s">
        <v>114</v>
      </c>
      <c r="D514" s="674"/>
      <c r="E514" s="675" t="str">
        <f>IF(ISNA(VLOOKUP(C514,條件!$A$1:$G$1021,5,0)),"",(VLOOKUP(C514,條件!$A$1:$G$1021,5,0)))</f>
        <v/>
      </c>
      <c r="F514" s="676" t="str">
        <f>IF(ISNA(VLOOKUP(C514,條件!$A$1:$G$1021,6,0)),"",(VLOOKUP(C514,條件!$A$1:$G$1021,6,0)))</f>
        <v/>
      </c>
      <c r="G514" s="676" t="str">
        <f>IF(ISNA(VLOOKUP(C514,條件!$A$1:$G$1021,7,0)),"",(VLOOKUP(C514,條件!$A$1:$G$1021,7,0)))</f>
        <v/>
      </c>
      <c r="H514" s="676" t="str">
        <f>IF(ISNA(VLOOKUP(C514,條件!$A$1:$K$1021,11,0)),"",(VLOOKUP(C514,條件!$A$1:$K$1021,11,0)))</f>
        <v/>
      </c>
      <c r="I514" s="677" t="str">
        <f>IF(ISNA(VLOOKUP(C514,條件!$A$1:$L$1021,12,0)),"",(VLOOKUP(C514,條件!$A$1:$L$1021,12,0)))</f>
        <v/>
      </c>
      <c r="J514" s="680"/>
      <c r="K514" s="678"/>
      <c r="L514" s="679" t="s">
        <v>114</v>
      </c>
      <c r="M514" s="681"/>
      <c r="N514" s="680"/>
      <c r="O514" s="678"/>
      <c r="P514" s="679" t="s">
        <v>114</v>
      </c>
      <c r="Q514" s="681"/>
      <c r="R514" s="680"/>
      <c r="S514" s="678"/>
      <c r="T514" s="679" t="s">
        <v>114</v>
      </c>
      <c r="U514" s="681"/>
      <c r="V514" s="680"/>
      <c r="W514" s="678"/>
      <c r="X514" s="679" t="s">
        <v>114</v>
      </c>
      <c r="Y514" s="681"/>
      <c r="Z514" s="682" t="str">
        <f>IFERROR(VLOOKUP(C514, 條件!$A:$L, 3, 0), "")</f>
        <v/>
      </c>
      <c r="AA514" s="682" t="str">
        <f>IF(OR(L514={"改紡","檢修","了機","清車","FINAL","停機","SAMPLE","TEST","絲開發","待料","跳車"}), L514, IFERROR(IF(C514="", "", (SUM(J514, N514, R514, V514)/3 * AG514) * IF(AND(AF514="S", AS514="雙"), 0.5, 1)), ""))</f>
        <v>停機</v>
      </c>
      <c r="AB514" s="716" t="str">
        <f t="shared" si="169"/>
        <v/>
      </c>
      <c r="AC514" s="682" t="str">
        <f>IF(OR(L514={"改紡","檢修","了機","清車","FINAL","停機","SAMPLE","TEST"}), "", IFERROR(IF(C514="", "", AVERAGE(L514:M514, P514:Q514, T514:U514, X514:Y514)/100), ""))</f>
        <v/>
      </c>
      <c r="AD514" s="682" t="str">
        <f t="shared" si="170"/>
        <v/>
      </c>
      <c r="AE514" s="682" t="str">
        <f t="shared" si="171"/>
        <v/>
      </c>
      <c r="AF514" s="683" t="str">
        <f t="shared" si="167"/>
        <v>J</v>
      </c>
      <c r="AG514" s="683">
        <v>1</v>
      </c>
      <c r="AH514" s="727" t="s">
        <v>884</v>
      </c>
      <c r="AI514" s="728" t="s">
        <v>1656</v>
      </c>
      <c r="AJ514" s="728" t="s">
        <v>1656</v>
      </c>
      <c r="AK514" s="728" t="s">
        <v>1656</v>
      </c>
      <c r="AL514" s="687"/>
      <c r="AM514" s="797"/>
      <c r="AN514" s="797"/>
      <c r="AO514" s="797"/>
      <c r="AP514" s="797"/>
      <c r="AQ514" s="797"/>
      <c r="AR514" s="689"/>
      <c r="AS514" s="676" t="str">
        <f t="shared" si="172"/>
        <v>單</v>
      </c>
      <c r="AT514" s="676" t="str">
        <f t="shared" si="173"/>
        <v>全</v>
      </c>
      <c r="AU514" s="676" t="str">
        <f t="shared" si="174"/>
        <v/>
      </c>
      <c r="AV514" s="676" t="str">
        <f t="shared" si="168"/>
        <v/>
      </c>
    </row>
    <row r="515" spans="1:48">
      <c r="A515" s="672">
        <f t="shared" si="175"/>
        <v>46190</v>
      </c>
      <c r="B515" s="673" t="s">
        <v>1048</v>
      </c>
      <c r="C515" s="673" t="s">
        <v>2971</v>
      </c>
      <c r="D515" s="674" t="s">
        <v>1914</v>
      </c>
      <c r="E515" s="675" t="str">
        <f>IF(ISNA(VLOOKUP(C515,條件!$A$1:$G$1021,5,0)),"",(VLOOKUP(C515,條件!$A$1:$G$1021,5,0)))</f>
        <v>150/48/2SDr</v>
      </c>
      <c r="F515" s="676" t="str">
        <f>IF(ISNA(VLOOKUP(C515,條件!$A$1:$G$1021,6,0)),"",(VLOOKUP(C515,條件!$A$1:$G$1021,6,0)))</f>
        <v>FP82177R×2</v>
      </c>
      <c r="G515" s="676">
        <f>IF(ISNA(VLOOKUP(C515,條件!$A$1:$G$1021,7,0)),"",(VLOOKUP(C515,條件!$A$1:$G$1021,7,0)))</f>
        <v>700</v>
      </c>
      <c r="H515" s="676" t="str">
        <f>IF(ISNA(VLOOKUP(C515,條件!$A$1:$K$1021,11,0)),"",(VLOOKUP(C515,條件!$A$1:$K$1021,11,0)))</f>
        <v>白底綠星</v>
      </c>
      <c r="I515" s="677">
        <f>IF(ISNA(VLOOKUP(C515,條件!$A$1:$L$1021,12,0)),"",(VLOOKUP(C515,條件!$A$1:$L$1021,12,0)))</f>
        <v>5.5</v>
      </c>
      <c r="J515" s="680">
        <v>43</v>
      </c>
      <c r="K515" s="678">
        <v>0</v>
      </c>
      <c r="L515" s="679">
        <v>8800</v>
      </c>
      <c r="M515" s="681">
        <v>8980</v>
      </c>
      <c r="N515" s="680"/>
      <c r="O515" s="678"/>
      <c r="P515" s="679"/>
      <c r="Q515" s="681"/>
      <c r="R515" s="680">
        <v>22</v>
      </c>
      <c r="S515" s="678">
        <v>0</v>
      </c>
      <c r="T515" s="679">
        <v>9070</v>
      </c>
      <c r="U515" s="681">
        <v>9690</v>
      </c>
      <c r="V515" s="680">
        <v>30</v>
      </c>
      <c r="W515" s="678">
        <v>0</v>
      </c>
      <c r="X515" s="679">
        <v>7780</v>
      </c>
      <c r="Y515" s="681">
        <v>8700</v>
      </c>
      <c r="Z515" s="682">
        <f>IFERROR(VLOOKUP(C515, 條件!$A:$L, 3, 0), "")</f>
        <v>5.8299595141700413</v>
      </c>
      <c r="AA515" s="682">
        <f>IF(OR(L515={"改紡","檢修","了機","清車","FINAL","停機","SAMPLE","TEST","絲開發","待料","跳車"}), L515, IFERROR(IF(C515="", "", (SUM(J515, N515, R515, V515)/3 * AG515) * IF(AND(AF515="S", AS515="雙"), 0.5, 1)), ""))</f>
        <v>31.666666666666668</v>
      </c>
      <c r="AB515" s="716">
        <f t="shared" si="169"/>
        <v>1</v>
      </c>
      <c r="AC515" s="682">
        <f>IF(OR(L515={"改紡","檢修","了機","清車","FINAL","停機","SAMPLE","TEST"}), "", IFERROR(IF(C515="", "", AVERAGE(L515:M515, P515:Q515, T515:U515, X515:Y515)/100), ""))</f>
        <v>88.36666666666666</v>
      </c>
      <c r="AD515" s="682">
        <f t="shared" si="170"/>
        <v>3.9583333333333335</v>
      </c>
      <c r="AE515" s="682">
        <f t="shared" si="171"/>
        <v>3.9583333333333335</v>
      </c>
      <c r="AF515" s="683" t="str">
        <f t="shared" ref="AF515:AF544" si="176">LEFT(B515,1)</f>
        <v>T</v>
      </c>
      <c r="AG515" s="683">
        <v>1</v>
      </c>
      <c r="AH515" s="727" t="s">
        <v>2784</v>
      </c>
      <c r="AI515" s="728" t="s">
        <v>2874</v>
      </c>
      <c r="AJ515" s="728" t="s">
        <v>2874</v>
      </c>
      <c r="AK515" s="734" t="s">
        <v>4234</v>
      </c>
      <c r="AL515" s="687">
        <v>56</v>
      </c>
      <c r="AM515" s="797">
        <v>46188</v>
      </c>
      <c r="AN515" s="797">
        <v>46189</v>
      </c>
      <c r="AO515" s="797"/>
      <c r="AP515" s="797"/>
      <c r="AQ515" s="797"/>
      <c r="AR515" s="689"/>
      <c r="AS515" s="676" t="str">
        <f t="shared" si="172"/>
        <v>雙</v>
      </c>
      <c r="AT515" s="676" t="str">
        <f t="shared" si="173"/>
        <v>全</v>
      </c>
      <c r="AU515" s="676" t="str">
        <f t="shared" si="174"/>
        <v>150</v>
      </c>
      <c r="AV515" s="676">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2">
        <f t="shared" si="175"/>
        <v>46190</v>
      </c>
      <c r="B516" s="673" t="s">
        <v>1049</v>
      </c>
      <c r="C516" s="673" t="s">
        <v>4340</v>
      </c>
      <c r="D516" s="674" t="s">
        <v>1914</v>
      </c>
      <c r="E516" s="675" t="str">
        <f>IF(ISNA(VLOOKUP(C516,條件!$A$1:$G$1021,5,0)),"",(VLOOKUP(C516,條件!$A$1:$G$1021,5,0)))</f>
        <v>150/48/2SDr</v>
      </c>
      <c r="F516" s="676" t="str">
        <f>IF(ISNA(VLOOKUP(C516,條件!$A$1:$G$1021,6,0)),"",(VLOOKUP(C516,條件!$A$1:$G$1021,6,0)))</f>
        <v>FP82180R×2</v>
      </c>
      <c r="G516" s="676">
        <f>IF(ISNA(VLOOKUP(C516,條件!$A$1:$G$1021,7,0)),"",(VLOOKUP(C516,條件!$A$1:$G$1021,7,0)))</f>
        <v>700</v>
      </c>
      <c r="H516" s="676" t="str">
        <f>IF(ISNA(VLOOKUP(C516,條件!$A$1:$K$1021,11,0)),"",(VLOOKUP(C516,條件!$A$1:$K$1021,11,0)))</f>
        <v>白桔方塊</v>
      </c>
      <c r="I516" s="677">
        <f>IF(ISNA(VLOOKUP(C516,條件!$A$1:$L$1021,12,0)),"",(VLOOKUP(C516,條件!$A$1:$L$1021,12,0)))</f>
        <v>5.5</v>
      </c>
      <c r="J516" s="680"/>
      <c r="K516" s="678"/>
      <c r="L516" s="679" t="s">
        <v>4162</v>
      </c>
      <c r="M516" s="681"/>
      <c r="N516" s="680"/>
      <c r="O516" s="678"/>
      <c r="P516" s="679" t="s">
        <v>1887</v>
      </c>
      <c r="Q516" s="681"/>
      <c r="R516" s="680">
        <v>0</v>
      </c>
      <c r="S516" s="678">
        <v>0</v>
      </c>
      <c r="T516" s="679">
        <v>8520</v>
      </c>
      <c r="U516" s="681">
        <v>9740</v>
      </c>
      <c r="V516" s="680">
        <v>39</v>
      </c>
      <c r="W516" s="678">
        <v>0</v>
      </c>
      <c r="X516" s="679">
        <v>9170</v>
      </c>
      <c r="Y516" s="681">
        <v>9630</v>
      </c>
      <c r="Z516" s="682">
        <f>IFERROR(VLOOKUP(C516, 條件!$A:$L, 3, 0), "")</f>
        <v>5.8775510204081636</v>
      </c>
      <c r="AA516" s="682" t="str">
        <f>IF(OR(L516={"改紡","檢修","了機","清車","FINAL","停機","SAMPLE","TEST","絲開發","待料","跳車"}), L516, IFERROR(IF(C516="", "", (SUM(J516, N516, R516, V516)/3 * AG516) * IF(AND(AF516="S", AS516="雙"), 0.5, 1)), ""))</f>
        <v>改紡</v>
      </c>
      <c r="AB516" s="716" t="str">
        <f t="shared" si="169"/>
        <v/>
      </c>
      <c r="AC516" s="682" t="str">
        <f>IF(OR(L516={"改紡","檢修","了機","清車","FINAL","停機","SAMPLE","TEST"}), "", IFERROR(IF(C516="", "", AVERAGE(L516:M516, P516:Q516, T516:U516, X516:Y516)/100), ""))</f>
        <v/>
      </c>
      <c r="AD516" s="682" t="str">
        <f t="shared" si="170"/>
        <v/>
      </c>
      <c r="AE516" s="682" t="str">
        <f t="shared" si="171"/>
        <v/>
      </c>
      <c r="AF516" s="683" t="str">
        <f t="shared" si="176"/>
        <v>T</v>
      </c>
      <c r="AG516" s="683">
        <v>1</v>
      </c>
      <c r="AH516" s="727" t="s">
        <v>2784</v>
      </c>
      <c r="AI516" s="734" t="s">
        <v>4233</v>
      </c>
      <c r="AJ516" s="734" t="s">
        <v>4233</v>
      </c>
      <c r="AK516" s="728" t="s">
        <v>704</v>
      </c>
      <c r="AL516" s="687">
        <v>55</v>
      </c>
      <c r="AM516" s="797">
        <v>46188</v>
      </c>
      <c r="AN516" s="797">
        <v>46189</v>
      </c>
      <c r="AO516" s="797">
        <v>46190</v>
      </c>
      <c r="AP516" s="797"/>
      <c r="AQ516" s="797"/>
      <c r="AR516" s="689"/>
      <c r="AS516" s="676" t="str">
        <f t="shared" si="172"/>
        <v>雙</v>
      </c>
      <c r="AT516" s="676" t="str">
        <f t="shared" si="173"/>
        <v>全</v>
      </c>
      <c r="AU516" s="676" t="str">
        <f t="shared" si="174"/>
        <v>150</v>
      </c>
      <c r="AV516" s="676" t="str">
        <f t="shared" si="177"/>
        <v/>
      </c>
    </row>
    <row r="517" spans="1:48">
      <c r="A517" s="672">
        <f t="shared" si="175"/>
        <v>46190</v>
      </c>
      <c r="B517" s="673" t="s">
        <v>1050</v>
      </c>
      <c r="C517" s="673" t="s">
        <v>4230</v>
      </c>
      <c r="D517" s="674" t="s">
        <v>4231</v>
      </c>
      <c r="E517" s="675" t="str">
        <f>IF(ISNA(VLOOKUP(C517,條件!$A$1:$G$1021,5,0)),"",(VLOOKUP(C517,條件!$A$1:$G$1021,5,0)))</f>
        <v>150/48/2SDr</v>
      </c>
      <c r="F517" s="676" t="str">
        <f>IF(ISNA(VLOOKUP(C517,條件!$A$1:$G$1021,6,0)),"",(VLOOKUP(C517,條件!$A$1:$G$1021,6,0)))</f>
        <v>FP12902R×2</v>
      </c>
      <c r="G517" s="676">
        <f>IF(ISNA(VLOOKUP(C517,條件!$A$1:$G$1021,7,0)),"",(VLOOKUP(C517,條件!$A$1:$G$1021,7,0)))</f>
        <v>670</v>
      </c>
      <c r="H517" s="676" t="str">
        <f>IF(ISNA(VLOOKUP(C517,條件!$A$1:$K$1021,11,0)),"",(VLOOKUP(C517,條件!$A$1:$K$1021,11,0)))</f>
        <v>棕色</v>
      </c>
      <c r="I517" s="677">
        <f>IF(ISNA(VLOOKUP(C517,條件!$A$1:$L$1021,12,0)),"",(VLOOKUP(C517,條件!$A$1:$L$1021,12,0)))</f>
        <v>5.5</v>
      </c>
      <c r="J517" s="680">
        <v>48</v>
      </c>
      <c r="K517" s="678">
        <v>0</v>
      </c>
      <c r="L517" s="679">
        <v>8520</v>
      </c>
      <c r="M517" s="681">
        <v>8520</v>
      </c>
      <c r="N517" s="680"/>
      <c r="O517" s="678"/>
      <c r="P517" s="679"/>
      <c r="Q517" s="681"/>
      <c r="R517" s="680">
        <v>53</v>
      </c>
      <c r="S517" s="678">
        <v>0</v>
      </c>
      <c r="T517" s="679">
        <v>8520</v>
      </c>
      <c r="U517" s="681">
        <v>7870</v>
      </c>
      <c r="V517" s="680">
        <v>62</v>
      </c>
      <c r="W517" s="678">
        <v>0</v>
      </c>
      <c r="X517" s="679">
        <v>8060</v>
      </c>
      <c r="Y517" s="681">
        <v>8150</v>
      </c>
      <c r="Z517" s="682">
        <f>IFERROR(VLOOKUP(C517, 條件!$A:$L, 3, 0), "")</f>
        <v>5.625</v>
      </c>
      <c r="AA517" s="682">
        <f>IF(OR(L517={"改紡","檢修","了機","清車","FINAL","停機","SAMPLE","TEST","絲開發","待料","跳車"}), L517, IFERROR(IF(C517="", "", (SUM(J517, N517, R517, V517)/3 * AG517) * IF(AND(AF517="S", AS517="雙"), 0.5, 1)), ""))</f>
        <v>54.333333333333336</v>
      </c>
      <c r="AB517" s="716">
        <f t="shared" si="169"/>
        <v>1</v>
      </c>
      <c r="AC517" s="682">
        <f>IF(OR(L517={"改紡","檢修","了機","清車","FINAL","停機","SAMPLE","TEST"}), "", IFERROR(IF(C517="", "", AVERAGE(L517:M517, P517:Q517, T517:U517, X517:Y517)/100), ""))</f>
        <v>82.733333333333334</v>
      </c>
      <c r="AD517" s="682">
        <f t="shared" si="170"/>
        <v>6.791666666666667</v>
      </c>
      <c r="AE517" s="682">
        <f t="shared" si="171"/>
        <v>6.791666666666667</v>
      </c>
      <c r="AF517" s="683" t="str">
        <f t="shared" si="176"/>
        <v>T</v>
      </c>
      <c r="AG517" s="683">
        <v>1</v>
      </c>
      <c r="AH517" s="727" t="s">
        <v>1656</v>
      </c>
      <c r="AI517" s="734" t="s">
        <v>2874</v>
      </c>
      <c r="AJ517" s="734" t="s">
        <v>2874</v>
      </c>
      <c r="AK517" s="734" t="s">
        <v>4234</v>
      </c>
      <c r="AL517" s="687">
        <v>17</v>
      </c>
      <c r="AM517" s="797">
        <v>46155</v>
      </c>
      <c r="AN517" s="797">
        <v>46157</v>
      </c>
      <c r="AO517" s="797">
        <v>46158</v>
      </c>
      <c r="AP517" s="797">
        <v>46159</v>
      </c>
      <c r="AQ517" s="797"/>
      <c r="AR517" s="689"/>
      <c r="AS517" s="676" t="str">
        <f t="shared" si="172"/>
        <v>雙</v>
      </c>
      <c r="AT517" s="676" t="str">
        <f t="shared" si="173"/>
        <v>全</v>
      </c>
      <c r="AU517" s="676" t="str">
        <f t="shared" si="174"/>
        <v>150</v>
      </c>
      <c r="AV517" s="676">
        <f t="shared" si="177"/>
        <v>5.7471206400000003</v>
      </c>
    </row>
    <row r="518" spans="1:48">
      <c r="A518" s="672">
        <f t="shared" si="175"/>
        <v>46190</v>
      </c>
      <c r="B518" s="673" t="s">
        <v>1051</v>
      </c>
      <c r="C518" s="673" t="s">
        <v>4124</v>
      </c>
      <c r="D518" s="674"/>
      <c r="E518" s="675" t="str">
        <f>IF(ISNA(VLOOKUP(C518,條件!$A$1:$G$1021,5,0)),"",(VLOOKUP(C518,條件!$A$1:$G$1021,5,0)))</f>
        <v>75/72BFSD</v>
      </c>
      <c r="F518" s="676" t="str">
        <f>IF(ISNA(VLOOKUP(C518,條件!$A$1:$G$1021,6,0)),"",(VLOOKUP(C518,條件!$A$1:$G$1021,6,0)))</f>
        <v>FP01430</v>
      </c>
      <c r="G518" s="676">
        <f>IF(ISNA(VLOOKUP(C518,條件!$A$1:$G$1021,7,0)),"",(VLOOKUP(C518,條件!$A$1:$G$1021,7,0)))</f>
        <v>650</v>
      </c>
      <c r="H518" s="676" t="str">
        <f>IF(ISNA(VLOOKUP(C518,條件!$A$1:$K$1021,11,0)),"",(VLOOKUP(C518,條件!$A$1:$K$1021,11,0)))</f>
        <v>白底紫十字</v>
      </c>
      <c r="I518" s="677">
        <f>IF(ISNA(VLOOKUP(C518,條件!$A$1:$L$1021,12,0)),"",(VLOOKUP(C518,條件!$A$1:$L$1021,12,0)))</f>
        <v>5</v>
      </c>
      <c r="J518" s="680"/>
      <c r="K518" s="678"/>
      <c r="L518" s="679" t="s">
        <v>116</v>
      </c>
      <c r="M518" s="681"/>
      <c r="N518" s="680"/>
      <c r="O518" s="678"/>
      <c r="P518" s="679" t="s">
        <v>116</v>
      </c>
      <c r="Q518" s="681"/>
      <c r="R518" s="680"/>
      <c r="S518" s="678"/>
      <c r="T518" s="679" t="s">
        <v>116</v>
      </c>
      <c r="U518" s="681"/>
      <c r="V518" s="680"/>
      <c r="W518" s="678"/>
      <c r="X518" s="679" t="s">
        <v>116</v>
      </c>
      <c r="Y518" s="681"/>
      <c r="Z518" s="682">
        <f>IFERROR(VLOOKUP(C518, 條件!$A:$L, 3, 0), "")</f>
        <v>1.5483870967741935</v>
      </c>
      <c r="AA518" s="682" t="str">
        <f>IF(OR(L518={"改紡","檢修","了機","清車","FINAL","停機","SAMPLE","TEST","絲開發","待料","跳車"}), L518, IFERROR(IF(C518="", "", (SUM(J518, N518, R518, V518)/3 * AG518) * IF(AND(AF518="S", AS518="雙"), 0.5, 1)), ""))</f>
        <v>了機</v>
      </c>
      <c r="AB518" s="716" t="str">
        <f t="shared" si="169"/>
        <v/>
      </c>
      <c r="AC518" s="682" t="str">
        <f>IF(OR(L518={"改紡","檢修","了機","清車","FINAL","停機","SAMPLE","TEST"}), "", IFERROR(IF(C518="", "", AVERAGE(L518:M518, P518:Q518, T518:U518, X518:Y518)/100), ""))</f>
        <v/>
      </c>
      <c r="AD518" s="682" t="str">
        <f t="shared" si="170"/>
        <v/>
      </c>
      <c r="AE518" s="682" t="str">
        <f t="shared" si="171"/>
        <v/>
      </c>
      <c r="AF518" s="683" t="str">
        <f t="shared" si="176"/>
        <v>T</v>
      </c>
      <c r="AG518" s="683">
        <v>2</v>
      </c>
      <c r="AH518" s="727" t="s">
        <v>2784</v>
      </c>
      <c r="AI518" s="734" t="s">
        <v>2874</v>
      </c>
      <c r="AJ518" s="734" t="s">
        <v>2874</v>
      </c>
      <c r="AK518" s="728" t="s">
        <v>704</v>
      </c>
      <c r="AL518" s="687">
        <v>52</v>
      </c>
      <c r="AM518" s="797">
        <v>46147</v>
      </c>
      <c r="AN518" s="797"/>
      <c r="AO518" s="797"/>
      <c r="AP518" s="797"/>
      <c r="AQ518" s="797"/>
      <c r="AR518" s="689"/>
      <c r="AS518" s="676" t="str">
        <f t="shared" si="172"/>
        <v>單</v>
      </c>
      <c r="AT518" s="676" t="str">
        <f t="shared" si="173"/>
        <v>半</v>
      </c>
      <c r="AU518" s="676" t="str">
        <f t="shared" si="174"/>
        <v>75</v>
      </c>
      <c r="AV518" s="676" t="str">
        <f t="shared" si="177"/>
        <v/>
      </c>
    </row>
    <row r="519" spans="1:48">
      <c r="A519" s="672">
        <f t="shared" si="175"/>
        <v>46190</v>
      </c>
      <c r="B519" s="673" t="s">
        <v>1051</v>
      </c>
      <c r="C519" s="673" t="s">
        <v>3530</v>
      </c>
      <c r="D519" s="674" t="s">
        <v>1914</v>
      </c>
      <c r="E519" s="675" t="str">
        <f>IF(ISNA(VLOOKUP(C519,條件!$A$1:$G$1021,5,0)),"",(VLOOKUP(C519,條件!$A$1:$G$1021,5,0)))</f>
        <v>225/72/2SDr</v>
      </c>
      <c r="F519" s="676" t="str">
        <f>IF(ISNA(VLOOKUP(C519,條件!$A$1:$G$1021,6,0)),"",(VLOOKUP(C519,條件!$A$1:$G$1021,6,0)))</f>
        <v>FP83025R×2</v>
      </c>
      <c r="G519" s="676">
        <f>IF(ISNA(VLOOKUP(C519,條件!$A$1:$G$1021,7,0)),"",(VLOOKUP(C519,條件!$A$1:$G$1021,7,0)))</f>
        <v>550</v>
      </c>
      <c r="H519" s="676" t="str">
        <f>IF(ISNA(VLOOKUP(C519,條件!$A$1:$K$1021,11,0)),"",(VLOOKUP(C519,條件!$A$1:$K$1021,11,0)))</f>
        <v>白紅條紋</v>
      </c>
      <c r="I519" s="677">
        <f>IF(ISNA(VLOOKUP(C519,條件!$A$1:$L$1021,12,0)),"",(VLOOKUP(C519,條件!$A$1:$L$1021,12,0)))</f>
        <v>5.5</v>
      </c>
      <c r="J519" s="680">
        <v>9</v>
      </c>
      <c r="K519" s="678">
        <v>0</v>
      </c>
      <c r="L519" s="679"/>
      <c r="M519" s="681">
        <v>8800</v>
      </c>
      <c r="N519" s="680"/>
      <c r="O519" s="678"/>
      <c r="P519" s="679"/>
      <c r="Q519" s="681"/>
      <c r="R519" s="680">
        <v>4</v>
      </c>
      <c r="S519" s="678">
        <v>3</v>
      </c>
      <c r="T519" s="679">
        <v>8610</v>
      </c>
      <c r="U519" s="681"/>
      <c r="V519" s="680">
        <v>12</v>
      </c>
      <c r="W519" s="678">
        <v>0</v>
      </c>
      <c r="X519" s="679"/>
      <c r="Y519" s="681">
        <v>8610</v>
      </c>
      <c r="Z519" s="682">
        <f>IFERROR(VLOOKUP(C519, 條件!$A:$L, 3, 0), "")</f>
        <v>6.6055045871559646</v>
      </c>
      <c r="AA519" s="682">
        <f>IF(OR(L519={"改紡","檢修","了機","清車","FINAL","停機","SAMPLE","TEST","絲開發","待料","跳車"}), L519, IFERROR(IF(C519="", "", (SUM(J519, N519, R519, V519)/3 * AG519) * IF(AND(AF519="S", AS519="雙"), 0.5, 1)), ""))</f>
        <v>16.666666666666668</v>
      </c>
      <c r="AB519" s="716">
        <f t="shared" si="169"/>
        <v>0.99781650641025643</v>
      </c>
      <c r="AC519" s="682">
        <f>IF(OR(L519={"改紡","檢修","了機","清車","FINAL","停機","SAMPLE","TEST"}), "", IFERROR(IF(C519="", "", AVERAGE(L519:M519, P519:Q519, T519:U519, X519:Y519)/100), ""))</f>
        <v>86.733333333333334</v>
      </c>
      <c r="AD519" s="682">
        <f t="shared" si="170"/>
        <v>2.0833333333333335</v>
      </c>
      <c r="AE519" s="682">
        <f t="shared" si="171"/>
        <v>1.8333333333333333</v>
      </c>
      <c r="AF519" s="683" t="str">
        <f t="shared" si="176"/>
        <v>T</v>
      </c>
      <c r="AG519" s="683">
        <v>2</v>
      </c>
      <c r="AH519" s="727" t="s">
        <v>2784</v>
      </c>
      <c r="AI519" s="734" t="s">
        <v>2874</v>
      </c>
      <c r="AJ519" s="734" t="s">
        <v>2874</v>
      </c>
      <c r="AK519" s="728" t="s">
        <v>704</v>
      </c>
      <c r="AL519" s="687">
        <v>53</v>
      </c>
      <c r="AM519" s="797">
        <v>46167</v>
      </c>
      <c r="AN519" s="797">
        <v>46168</v>
      </c>
      <c r="AO519" s="797">
        <v>46171</v>
      </c>
      <c r="AP519" s="797">
        <v>46172</v>
      </c>
      <c r="AQ519" s="797"/>
      <c r="AR519" s="689"/>
      <c r="AS519" s="676" t="str">
        <f t="shared" si="172"/>
        <v>雙</v>
      </c>
      <c r="AT519" s="676" t="str">
        <f t="shared" si="173"/>
        <v>半</v>
      </c>
      <c r="AU519" s="676" t="str">
        <f t="shared" si="174"/>
        <v>225</v>
      </c>
      <c r="AV519" s="676">
        <f t="shared" si="177"/>
        <v>3.7094111999999999</v>
      </c>
    </row>
    <row r="520" spans="1:48">
      <c r="A520" s="672">
        <f t="shared" si="175"/>
        <v>46190</v>
      </c>
      <c r="B520" s="673" t="s">
        <v>1547</v>
      </c>
      <c r="C520" s="673" t="s">
        <v>3300</v>
      </c>
      <c r="D520" s="674" t="s">
        <v>578</v>
      </c>
      <c r="E520" s="675" t="str">
        <f>IF(ISNA(VLOOKUP(C520,條件!$A$1:$G$1021,5,0)),"",(VLOOKUP(C520,條件!$A$1:$G$1021,5,0)))</f>
        <v>150/48/2SDr</v>
      </c>
      <c r="F520" s="676" t="str">
        <f>IF(ISNA(VLOOKUP(C520,條件!$A$1:$G$1021,6,0)),"",(VLOOKUP(C520,條件!$A$1:$G$1021,6,0)))</f>
        <v>FP82177R×2</v>
      </c>
      <c r="G520" s="676">
        <f>IF(ISNA(VLOOKUP(C520,條件!$A$1:$G$1021,7,0)),"",(VLOOKUP(C520,條件!$A$1:$G$1021,7,0)))</f>
        <v>700</v>
      </c>
      <c r="H520" s="676" t="str">
        <f>IF(ISNA(VLOOKUP(C520,條件!$A$1:$K$1021,11,0)),"",(VLOOKUP(C520,條件!$A$1:$K$1021,11,0)))</f>
        <v>白底黑點</v>
      </c>
      <c r="I520" s="677">
        <f>IF(ISNA(VLOOKUP(C520,條件!$A$1:$L$1021,12,0)),"",(VLOOKUP(C520,條件!$A$1:$L$1021,12,0)))</f>
        <v>5.5</v>
      </c>
      <c r="J520" s="680">
        <v>24</v>
      </c>
      <c r="K520" s="678">
        <v>2</v>
      </c>
      <c r="L520" s="679">
        <v>7500</v>
      </c>
      <c r="M520" s="681">
        <v>10000</v>
      </c>
      <c r="N520" s="680"/>
      <c r="O520" s="678"/>
      <c r="P520" s="679"/>
      <c r="Q520" s="681"/>
      <c r="R520" s="680">
        <v>23</v>
      </c>
      <c r="S520" s="678">
        <v>0</v>
      </c>
      <c r="T520" s="679">
        <v>7590</v>
      </c>
      <c r="U520" s="681">
        <v>10000</v>
      </c>
      <c r="V520" s="680">
        <v>12</v>
      </c>
      <c r="W520" s="678">
        <v>0</v>
      </c>
      <c r="X520" s="679">
        <v>6940</v>
      </c>
      <c r="Y520" s="681">
        <v>10000</v>
      </c>
      <c r="Z520" s="682">
        <f>IFERROR(VLOOKUP(C520, 條件!$A:$L, 3, 0), "")</f>
        <v>5.8299595141700413</v>
      </c>
      <c r="AA520" s="682">
        <f>IF(OR(L520={"改紡","檢修","了機","清車","FINAL","停機","SAMPLE","TEST","絲開發","待料","跳車"}), L520, IFERROR(IF(C520="", "", (SUM(J520, N520, R520, V520)/3 * AG520) * IF(AND(AF520="S", AS520="雙"), 0.5, 1)), ""))</f>
        <v>19.666666666666668</v>
      </c>
      <c r="AB520" s="716">
        <f t="shared" si="169"/>
        <v>0.99835069444444446</v>
      </c>
      <c r="AC520" s="682">
        <f>IF(OR(L520={"改紡","檢修","了機","清車","FINAL","停機","SAMPLE","TEST"}), "", IFERROR(IF(C520="", "", AVERAGE(L520:M520, P520:Q520, T520:U520, X520:Y520)/100), ""))</f>
        <v>86.716666666666654</v>
      </c>
      <c r="AD520" s="682">
        <f t="shared" si="170"/>
        <v>2.4583333333333335</v>
      </c>
      <c r="AE520" s="682">
        <f t="shared" si="171"/>
        <v>2.375</v>
      </c>
      <c r="AF520" s="683" t="str">
        <f t="shared" si="176"/>
        <v>T</v>
      </c>
      <c r="AG520" s="683">
        <v>1</v>
      </c>
      <c r="AH520" s="727" t="s">
        <v>2782</v>
      </c>
      <c r="AI520" s="734" t="s">
        <v>4233</v>
      </c>
      <c r="AJ520" s="734" t="s">
        <v>4233</v>
      </c>
      <c r="AK520" s="734" t="s">
        <v>4234</v>
      </c>
      <c r="AL520" s="687">
        <v>56</v>
      </c>
      <c r="AM520" s="797">
        <v>46185</v>
      </c>
      <c r="AN520" s="797">
        <v>46186</v>
      </c>
      <c r="AO520" s="797">
        <v>46188</v>
      </c>
      <c r="AP520" s="797">
        <v>46189</v>
      </c>
      <c r="AQ520" s="797"/>
      <c r="AR520" s="689"/>
      <c r="AS520" s="676" t="str">
        <f t="shared" si="172"/>
        <v>雙</v>
      </c>
      <c r="AT520" s="676" t="str">
        <f t="shared" si="173"/>
        <v>全</v>
      </c>
      <c r="AU520" s="676" t="str">
        <f t="shared" si="174"/>
        <v>150</v>
      </c>
      <c r="AV520" s="676">
        <f t="shared" si="177"/>
        <v>6.2935487999999991</v>
      </c>
    </row>
    <row r="521" spans="1:48">
      <c r="A521" s="672">
        <f t="shared" si="175"/>
        <v>46190</v>
      </c>
      <c r="B521" s="673" t="s">
        <v>1548</v>
      </c>
      <c r="C521" s="673" t="s">
        <v>2943</v>
      </c>
      <c r="D521" s="674" t="s">
        <v>578</v>
      </c>
      <c r="E521" s="675" t="str">
        <f>IF(ISNA(VLOOKUP(C521,條件!$A$1:$G$1021,5,0)),"",(VLOOKUP(C521,條件!$A$1:$G$1021,5,0)))</f>
        <v>150/48/2SDr</v>
      </c>
      <c r="F521" s="676" t="str">
        <f>IF(ISNA(VLOOKUP(C521,條件!$A$1:$G$1021,6,0)),"",(VLOOKUP(C521,條件!$A$1:$G$1021,6,0)))</f>
        <v>FP82177R×2</v>
      </c>
      <c r="G521" s="676">
        <f>IF(ISNA(VLOOKUP(C521,條件!$A$1:$G$1021,7,0)),"",(VLOOKUP(C521,條件!$A$1:$G$1021,7,0)))</f>
        <v>700</v>
      </c>
      <c r="H521" s="676" t="str">
        <f>IF(ISNA(VLOOKUP(C521,條件!$A$1:$K$1021,11,0)),"",(VLOOKUP(C521,條件!$A$1:$K$1021,11,0)))</f>
        <v>黃綠條紋</v>
      </c>
      <c r="I521" s="677">
        <f>IF(ISNA(VLOOKUP(C521,條件!$A$1:$L$1021,12,0)),"",(VLOOKUP(C521,條件!$A$1:$L$1021,12,0)))</f>
        <v>5.5</v>
      </c>
      <c r="J521" s="680">
        <v>53</v>
      </c>
      <c r="K521" s="678">
        <v>3</v>
      </c>
      <c r="L521" s="679">
        <v>10000</v>
      </c>
      <c r="M521" s="681">
        <v>9540</v>
      </c>
      <c r="N521" s="680"/>
      <c r="O521" s="678"/>
      <c r="P521" s="679"/>
      <c r="Q521" s="681"/>
      <c r="R521" s="680">
        <v>21</v>
      </c>
      <c r="S521" s="678">
        <v>0</v>
      </c>
      <c r="T521" s="679">
        <v>8700</v>
      </c>
      <c r="U521" s="681">
        <v>9770</v>
      </c>
      <c r="V521" s="680">
        <v>22</v>
      </c>
      <c r="W521" s="678">
        <v>0</v>
      </c>
      <c r="X521" s="679">
        <v>9260</v>
      </c>
      <c r="Y521" s="681">
        <v>9070</v>
      </c>
      <c r="Z521" s="682">
        <f>IFERROR(VLOOKUP(C521, 條件!$A:$L, 3, 0), "")</f>
        <v>5.8299595141700413</v>
      </c>
      <c r="AA521" s="682">
        <f>IF(OR(L521={"改紡","檢修","了機","清車","FINAL","停機","SAMPLE","TEST","絲開發","待料","跳車"}), L521, IFERROR(IF(C521="", "", (SUM(J521, N521, R521, V521)/3 * AG521) * IF(AND(AF521="S", AS521="雙"), 0.5, 1)), ""))</f>
        <v>32</v>
      </c>
      <c r="AB521" s="716">
        <f t="shared" si="169"/>
        <v>0.9975260416666667</v>
      </c>
      <c r="AC521" s="682">
        <f>IF(OR(L521={"改紡","檢修","了機","清車","FINAL","停機","SAMPLE","TEST"}), "", IFERROR(IF(C521="", "", AVERAGE(L521:M521, P521:Q521, T521:U521, X521:Y521)/100), ""))</f>
        <v>93.9</v>
      </c>
      <c r="AD521" s="682">
        <f t="shared" si="170"/>
        <v>4</v>
      </c>
      <c r="AE521" s="682">
        <f t="shared" si="171"/>
        <v>3.875</v>
      </c>
      <c r="AF521" s="683" t="str">
        <f t="shared" si="176"/>
        <v>T</v>
      </c>
      <c r="AG521" s="683">
        <v>1</v>
      </c>
      <c r="AH521" s="727" t="s">
        <v>2782</v>
      </c>
      <c r="AI521" s="734" t="s">
        <v>4233</v>
      </c>
      <c r="AJ521" s="734" t="s">
        <v>4233</v>
      </c>
      <c r="AK521" s="728" t="s">
        <v>704</v>
      </c>
      <c r="AL521" s="687">
        <v>56</v>
      </c>
      <c r="AM521" s="797">
        <v>46185</v>
      </c>
      <c r="AN521" s="797">
        <v>46187</v>
      </c>
      <c r="AO521" s="797">
        <v>46188</v>
      </c>
      <c r="AP521" s="797">
        <v>46189</v>
      </c>
      <c r="AQ521" s="797"/>
      <c r="AR521" s="689"/>
      <c r="AS521" s="676" t="str">
        <f t="shared" si="172"/>
        <v>雙</v>
      </c>
      <c r="AT521" s="676" t="str">
        <f t="shared" si="173"/>
        <v>全</v>
      </c>
      <c r="AU521" s="676" t="str">
        <f t="shared" si="174"/>
        <v>150</v>
      </c>
      <c r="AV521" s="676">
        <f t="shared" si="177"/>
        <v>6.8148864000000007</v>
      </c>
    </row>
    <row r="522" spans="1:48">
      <c r="A522" s="672">
        <f t="shared" si="175"/>
        <v>46190</v>
      </c>
      <c r="B522" s="673" t="s">
        <v>1052</v>
      </c>
      <c r="C522" s="673" t="s">
        <v>114</v>
      </c>
      <c r="D522" s="674"/>
      <c r="E522" s="675" t="str">
        <f>IF(ISNA(VLOOKUP(C522,條件!$A$1:$G$1021,5,0)),"",(VLOOKUP(C522,條件!$A$1:$G$1021,5,0)))</f>
        <v/>
      </c>
      <c r="F522" s="676" t="str">
        <f>IF(ISNA(VLOOKUP(C522,條件!$A$1:$G$1021,6,0)),"",(VLOOKUP(C522,條件!$A$1:$G$1021,6,0)))</f>
        <v/>
      </c>
      <c r="G522" s="676" t="str">
        <f>IF(ISNA(VLOOKUP(C522,條件!$A$1:$G$1021,7,0)),"",(VLOOKUP(C522,條件!$A$1:$G$1021,7,0)))</f>
        <v/>
      </c>
      <c r="H522" s="676" t="str">
        <f>IF(ISNA(VLOOKUP(C522,條件!$A$1:$K$1021,11,0)),"",(VLOOKUP(C522,條件!$A$1:$K$1021,11,0)))</f>
        <v/>
      </c>
      <c r="I522" s="677" t="str">
        <f>IF(ISNA(VLOOKUP(C522,條件!$A$1:$L$1021,12,0)),"",(VLOOKUP(C522,條件!$A$1:$L$1021,12,0)))</f>
        <v/>
      </c>
      <c r="J522" s="680"/>
      <c r="K522" s="678"/>
      <c r="L522" s="679" t="s">
        <v>114</v>
      </c>
      <c r="M522" s="681"/>
      <c r="N522" s="680"/>
      <c r="O522" s="678"/>
      <c r="P522" s="679" t="s">
        <v>114</v>
      </c>
      <c r="Q522" s="681"/>
      <c r="R522" s="680"/>
      <c r="S522" s="678"/>
      <c r="T522" s="679" t="s">
        <v>444</v>
      </c>
      <c r="U522" s="681"/>
      <c r="V522" s="680"/>
      <c r="W522" s="678"/>
      <c r="X522" s="679" t="s">
        <v>114</v>
      </c>
      <c r="Y522" s="681"/>
      <c r="Z522" s="709" t="str">
        <f>IFERROR(VLOOKUP(C522, 條件!$A:$L, 3, 0), "")</f>
        <v/>
      </c>
      <c r="AA522" s="709" t="str">
        <f>IF(OR(L522={"改紡","檢修","了機","清車","FINAL","停機","SAMPLE","TEST","絲開發","待料","跳車"}), L522, IFERROR(IF(C522="", "", (SUM(J522, N522, R522, V522)/3 * AG522) * IF(AND(AF522="S", AS522="雙"), 0.5, 1)), ""))</f>
        <v>停機</v>
      </c>
      <c r="AB522" s="717" t="str">
        <f t="shared" si="169"/>
        <v/>
      </c>
      <c r="AC522" s="709" t="str">
        <f>IF(OR(L522={"改紡","檢修","了機","清車","FINAL","停機","SAMPLE","TEST"}), "", IFERROR(IF(C522="", "", AVERAGE(L522:M522, P522:Q522, T522:U522, X522:Y522)/100), ""))</f>
        <v/>
      </c>
      <c r="AD522" s="709" t="str">
        <f t="shared" si="170"/>
        <v/>
      </c>
      <c r="AE522" s="709" t="str">
        <f t="shared" si="171"/>
        <v/>
      </c>
      <c r="AF522" s="710" t="str">
        <f t="shared" si="176"/>
        <v>S</v>
      </c>
      <c r="AG522" s="710">
        <v>12</v>
      </c>
      <c r="AH522" s="727" t="s">
        <v>884</v>
      </c>
      <c r="AI522" s="728" t="s">
        <v>884</v>
      </c>
      <c r="AJ522" s="728" t="s">
        <v>884</v>
      </c>
      <c r="AK522" s="728" t="s">
        <v>1656</v>
      </c>
      <c r="AL522" s="687"/>
      <c r="AM522" s="797"/>
      <c r="AN522" s="797"/>
      <c r="AO522" s="797"/>
      <c r="AP522" s="797"/>
      <c r="AQ522" s="797"/>
      <c r="AR522" s="689"/>
      <c r="AS522" s="676" t="str">
        <f t="shared" si="172"/>
        <v>單</v>
      </c>
      <c r="AT522" s="676" t="str">
        <f t="shared" si="173"/>
        <v>12sec</v>
      </c>
      <c r="AU522" s="676" t="str">
        <f t="shared" si="174"/>
        <v/>
      </c>
      <c r="AV522" s="676" t="str">
        <f t="shared" si="177"/>
        <v/>
      </c>
    </row>
    <row r="523" spans="1:48" ht="17.25" thickBot="1">
      <c r="A523" s="690">
        <f t="shared" si="175"/>
        <v>46190</v>
      </c>
      <c r="B523" s="691" t="s">
        <v>1563</v>
      </c>
      <c r="C523" s="711" t="s">
        <v>1613</v>
      </c>
      <c r="D523" s="692"/>
      <c r="E523" s="693" t="str">
        <f>IF(ISNA(VLOOKUP(C523,條件!$A$1:$G$1021,5,0)),"",(VLOOKUP(C523,條件!$A$1:$G$1021,5,0)))</f>
        <v/>
      </c>
      <c r="F523" s="694" t="str">
        <f>IF(ISNA(VLOOKUP(C523,條件!$A$1:$G$1021,6,0)),"",(VLOOKUP(C523,條件!$A$1:$G$1021,6,0)))</f>
        <v/>
      </c>
      <c r="G523" s="694" t="str">
        <f>IF(ISNA(VLOOKUP(C523,條件!$A$1:$G$1021,7,0)),"",(VLOOKUP(C523,條件!$A$1:$G$1021,7,0)))</f>
        <v/>
      </c>
      <c r="H523" s="694" t="str">
        <f>IF(ISNA(VLOOKUP(C523,條件!$A$1:$K$1021,11,0)),"",(VLOOKUP(C523,條件!$A$1:$K$1021,11,0)))</f>
        <v/>
      </c>
      <c r="I523" s="695" t="str">
        <f>IF(ISNA(VLOOKUP(C523,條件!$A$1:$L$1021,12,0)),"",(VLOOKUP(C523,條件!$A$1:$L$1021,12,0)))</f>
        <v/>
      </c>
      <c r="J523" s="698"/>
      <c r="K523" s="696"/>
      <c r="L523" s="697" t="s">
        <v>445</v>
      </c>
      <c r="M523" s="699"/>
      <c r="N523" s="698"/>
      <c r="O523" s="696"/>
      <c r="P523" s="697" t="s">
        <v>445</v>
      </c>
      <c r="Q523" s="699"/>
      <c r="R523" s="698"/>
      <c r="S523" s="696"/>
      <c r="T523" s="697" t="s">
        <v>445</v>
      </c>
      <c r="U523" s="699"/>
      <c r="V523" s="698"/>
      <c r="W523" s="696"/>
      <c r="X523" s="697" t="s">
        <v>445</v>
      </c>
      <c r="Y523" s="699"/>
      <c r="Z523" s="888" t="str">
        <f>IFERROR(VLOOKUP(C523, 條件!$A:$L, 3, 0), "")</f>
        <v/>
      </c>
      <c r="AA523" s="888" t="str">
        <f>IF(OR(L523={"改紡","檢修","了機","清車","FINAL","停機","SAMPLE","TEST","絲開發","待料","跳車"}), L523, IFERROR(IF(C523="", "", (SUM(J523, N523, R523, V523)/3 * AG523) * IF(AND(AF523="S", AS523="雙"), 0.5, 1)), ""))</f>
        <v>絲開發</v>
      </c>
      <c r="AB523" s="889" t="str">
        <f t="shared" si="169"/>
        <v/>
      </c>
      <c r="AC523" s="888" t="str">
        <f>IF(OR(L523={"改紡","檢修","了機","清車","FINAL","停機","SAMPLE","TEST"}), "", IFERROR(IF(C523="", "", AVERAGE(L523:M523, P523:Q523, T523:U523, X523:Y523)/100), ""))</f>
        <v/>
      </c>
      <c r="AD523" s="888" t="str">
        <f t="shared" si="170"/>
        <v/>
      </c>
      <c r="AE523" s="888" t="str">
        <f t="shared" si="171"/>
        <v/>
      </c>
      <c r="AF523" s="890" t="str">
        <f t="shared" si="176"/>
        <v>S</v>
      </c>
      <c r="AG523" s="890">
        <v>5</v>
      </c>
      <c r="AH523" s="729" t="s">
        <v>1656</v>
      </c>
      <c r="AI523" s="730" t="s">
        <v>3208</v>
      </c>
      <c r="AJ523" s="730" t="s">
        <v>3208</v>
      </c>
      <c r="AK523" s="730" t="s">
        <v>1656</v>
      </c>
      <c r="AL523" s="705"/>
      <c r="AM523" s="799"/>
      <c r="AN523" s="799"/>
      <c r="AO523" s="799"/>
      <c r="AP523" s="799"/>
      <c r="AQ523" s="799"/>
      <c r="AR523" s="707"/>
      <c r="AS523" s="694" t="str">
        <f t="shared" si="172"/>
        <v>單</v>
      </c>
      <c r="AT523" s="694" t="str">
        <f t="shared" si="173"/>
        <v>5sec</v>
      </c>
      <c r="AU523" s="694" t="str">
        <f t="shared" si="174"/>
        <v/>
      </c>
      <c r="AV523" s="694" t="str">
        <f t="shared" si="177"/>
        <v/>
      </c>
    </row>
    <row r="524" spans="1:48">
      <c r="A524" s="891">
        <v>46191</v>
      </c>
      <c r="B524" s="892" t="s">
        <v>1030</v>
      </c>
      <c r="C524" s="892" t="s">
        <v>114</v>
      </c>
      <c r="D524" s="893"/>
      <c r="E524" s="894" t="str">
        <f>IF(ISNA(VLOOKUP(C524,條件!$A$1:$G$1021,5,0)),"",(VLOOKUP(C524,條件!$A$1:$G$1021,5,0)))</f>
        <v/>
      </c>
      <c r="F524" s="895" t="str">
        <f>IF(ISNA(VLOOKUP(C524,條件!$A$1:$G$1021,6,0)),"",(VLOOKUP(C524,條件!$A$1:$G$1021,6,0)))</f>
        <v/>
      </c>
      <c r="G524" s="895" t="str">
        <f>IF(ISNA(VLOOKUP(C524,條件!$A$1:$G$1021,7,0)),"",(VLOOKUP(C524,條件!$A$1:$G$1021,7,0)))</f>
        <v/>
      </c>
      <c r="H524" s="895" t="str">
        <f>IF(ISNA(VLOOKUP(C524,條件!$A$1:$K$1021,11,0)),"",(VLOOKUP(C524,條件!$A$1:$K$1021,11,0)))</f>
        <v/>
      </c>
      <c r="I524" s="896" t="str">
        <f>IF(ISNA(VLOOKUP(C524,條件!$A$1:$L$1021,12,0)),"",(VLOOKUP(C524,條件!$A$1:$L$1021,12,0)))</f>
        <v/>
      </c>
      <c r="J524" s="897"/>
      <c r="K524" s="898"/>
      <c r="L524" s="899" t="s">
        <v>114</v>
      </c>
      <c r="M524" s="900"/>
      <c r="N524" s="897"/>
      <c r="O524" s="898"/>
      <c r="P524" s="899" t="s">
        <v>114</v>
      </c>
      <c r="Q524" s="900"/>
      <c r="R524" s="897"/>
      <c r="S524" s="898"/>
      <c r="T524" s="899" t="s">
        <v>114</v>
      </c>
      <c r="U524" s="900"/>
      <c r="V524" s="897"/>
      <c r="W524" s="898"/>
      <c r="X524" s="899" t="s">
        <v>114</v>
      </c>
      <c r="Y524" s="900"/>
      <c r="Z524" s="901" t="str">
        <f>IFERROR(VLOOKUP(C524, 條件!$A:$L, 3, 0), "")</f>
        <v/>
      </c>
      <c r="AA524" s="901" t="str">
        <f>IF(OR(L524={"改紡","檢修","了機","清車","FINAL","停機","SAMPLE","TEST","絲開發","待料","跳車"}), L524, IFERROR(IF(C524="", "", (SUM(J524, N524, R524, V524)/3 * AG524) * IF(AND(AF524="S", AS524="雙"), 0.5, 1)), ""))</f>
        <v>停機</v>
      </c>
      <c r="AB524" s="902" t="str">
        <f t="shared" si="169"/>
        <v/>
      </c>
      <c r="AC524" s="901" t="str">
        <f>IF(OR(L524={"改紡","檢修","了機","清車","FINAL","停機","SAMPLE","TEST"}), "", IFERROR(IF(C524="", "", AVERAGE(L524:M524, P524:Q524, T524:U524, X524:Y524)/100), ""))</f>
        <v/>
      </c>
      <c r="AD524" s="901" t="str">
        <f t="shared" si="170"/>
        <v/>
      </c>
      <c r="AE524" s="901" t="str">
        <f t="shared" si="171"/>
        <v/>
      </c>
      <c r="AF524" s="903" t="str">
        <f t="shared" si="176"/>
        <v>A</v>
      </c>
      <c r="AG524" s="903">
        <v>1</v>
      </c>
      <c r="AH524" s="904" t="s">
        <v>332</v>
      </c>
      <c r="AI524" s="737" t="s">
        <v>1065</v>
      </c>
      <c r="AJ524" s="737" t="s">
        <v>1065</v>
      </c>
      <c r="AK524" s="905" t="s">
        <v>1065</v>
      </c>
      <c r="AL524" s="741"/>
      <c r="AM524" s="798"/>
      <c r="AN524" s="798"/>
      <c r="AO524" s="798"/>
      <c r="AP524" s="798"/>
      <c r="AQ524" s="798"/>
      <c r="AR524" s="906"/>
      <c r="AS524" s="895" t="str">
        <f>IF(TEXT(RIGHT(F524,2),) = "×2","雙","單")</f>
        <v>單</v>
      </c>
      <c r="AT524" s="895" t="str">
        <f>IF(OR(AF524="J", AF524="T", AF524="M"), IF(AG524=1, "全", "半"),
   IF(AF524="A", IF(AG524=0.5, IF(AS524="雙", "全", ""),
                 IF(AG524=1, IF(AS524="雙", "半", "全"),
                    IF(AG524=2, "半", "")
                   )
                ),
   IF(AF524="S", TEXT(AG524 &amp; "sec", "text"), "")
))</f>
        <v>全</v>
      </c>
      <c r="AU524" s="895" t="str">
        <f>IF(MID(E524,3,1)="/",LEFT(E524,2),LEFT(E524,3))</f>
        <v/>
      </c>
      <c r="AV524" s="895" t="str">
        <f t="shared" si="177"/>
        <v/>
      </c>
    </row>
    <row r="525" spans="1:48">
      <c r="A525" s="672">
        <f>A524</f>
        <v>46191</v>
      </c>
      <c r="B525" s="673" t="s">
        <v>1031</v>
      </c>
      <c r="C525" s="673" t="s">
        <v>114</v>
      </c>
      <c r="D525" s="674"/>
      <c r="E525" s="675" t="str">
        <f>IF(ISNA(VLOOKUP(C525,條件!$A$1:$G$1021,5,0)),"",(VLOOKUP(C525,條件!$A$1:$G$1021,5,0)))</f>
        <v/>
      </c>
      <c r="F525" s="676" t="str">
        <f>IF(ISNA(VLOOKUP(C525,條件!$A$1:$G$1021,6,0)),"",(VLOOKUP(C525,條件!$A$1:$G$1021,6,0)))</f>
        <v/>
      </c>
      <c r="G525" s="676" t="str">
        <f>IF(ISNA(VLOOKUP(C525,條件!$A$1:$G$1021,7,0)),"",(VLOOKUP(C525,條件!$A$1:$G$1021,7,0)))</f>
        <v/>
      </c>
      <c r="H525" s="676" t="str">
        <f>IF(ISNA(VLOOKUP(C525,條件!$A$1:$K$1021,11,0)),"",(VLOOKUP(C525,條件!$A$1:$K$1021,11,0)))</f>
        <v/>
      </c>
      <c r="I525" s="677" t="str">
        <f>IF(ISNA(VLOOKUP(C525,條件!$A$1:$L$1021,12,0)),"",(VLOOKUP(C525,條件!$A$1:$L$1021,12,0)))</f>
        <v/>
      </c>
      <c r="J525" s="680"/>
      <c r="K525" s="678"/>
      <c r="L525" s="679" t="s">
        <v>114</v>
      </c>
      <c r="M525" s="681"/>
      <c r="N525" s="680"/>
      <c r="O525" s="678"/>
      <c r="P525" s="679" t="s">
        <v>114</v>
      </c>
      <c r="Q525" s="681"/>
      <c r="R525" s="680"/>
      <c r="S525" s="678"/>
      <c r="T525" s="679" t="s">
        <v>114</v>
      </c>
      <c r="U525" s="681"/>
      <c r="V525" s="680"/>
      <c r="W525" s="678"/>
      <c r="X525" s="679" t="s">
        <v>114</v>
      </c>
      <c r="Y525" s="681"/>
      <c r="Z525" s="682" t="str">
        <f>IFERROR(VLOOKUP(C525, 條件!$A:$L, 3, 0), "")</f>
        <v/>
      </c>
      <c r="AA525" s="682" t="str">
        <f>IF(OR(L525={"改紡","檢修","了機","清車","FINAL","停機","SAMPLE","TEST","絲開發","待料","跳車"}), L525, IFERROR(IF(C525="", "", (SUM(J525, N525, R525, V525)/3 * AG525) * IF(AND(AF525="S", AS525="雙"), 0.5, 1)), ""))</f>
        <v>停機</v>
      </c>
      <c r="AB525" s="716" t="str">
        <f t="shared" ref="AB525:AB553" si="178">IF(K525="","",IF(ISERROR(1-(SUM(K525,O525,S525,W525)/208/Z525)),"",(1-(SUM(K525,O525,S525,W525)/208/Z525))))</f>
        <v/>
      </c>
      <c r="AC525" s="682" t="str">
        <f>IF(OR(L525={"改紡","檢修","了機","清車","FINAL","停機","SAMPLE","TEST"}), "", IFERROR(IF(C525="", "", AVERAGE(L525:M525, P525:Q525, T525:U525, X525:Y525)/100), ""))</f>
        <v/>
      </c>
      <c r="AD525" s="682" t="str">
        <f t="shared" ref="AD525:AD553" si="179">IF(ISERROR(AA525/8),"",(AA525/8))</f>
        <v/>
      </c>
      <c r="AE525" s="682" t="str">
        <f t="shared" ref="AE525:AE553" si="180">IF(OR(L525="改紡", L525="檢修", L525="了機"), "",
IF(AND(C525&lt;&gt;"", J525&lt;&gt;""),
IFERROR((SUM(J525, N525, R525, V525) - SUM(K525, O525, S525, W525))/24 * AG525, ""),
"")
)</f>
        <v/>
      </c>
      <c r="AF525" s="683" t="str">
        <f t="shared" si="176"/>
        <v>A</v>
      </c>
      <c r="AG525" s="683">
        <v>1</v>
      </c>
      <c r="AH525" s="727" t="s">
        <v>1065</v>
      </c>
      <c r="AI525" s="728" t="s">
        <v>1065</v>
      </c>
      <c r="AJ525" s="728" t="s">
        <v>1065</v>
      </c>
      <c r="AK525" s="740" t="s">
        <v>1065</v>
      </c>
      <c r="AL525" s="736"/>
      <c r="AM525" s="797"/>
      <c r="AN525" s="797"/>
      <c r="AO525" s="797"/>
      <c r="AP525" s="797"/>
      <c r="AQ525" s="797"/>
      <c r="AR525" s="689"/>
      <c r="AS525" s="676" t="str">
        <f t="shared" ref="AS525:AS553" si="181">IF(TEXT(RIGHT(F525,2),) = "×2","雙","單")</f>
        <v>單</v>
      </c>
      <c r="AT525" s="676" t="str">
        <f t="shared" ref="AT525:AT553" si="182">IF(OR(AF525="J", AF525="T", AF525="M"), IF(AG525=1, "全", "半"),
   IF(AF525="A", IF(AG525=0.5, IF(AS525="雙", "全", ""),
                 IF(AG525=1, IF(AS525="雙", "半", "全"),
                    IF(AG525=2, "半", "")
                   )
                ),
   IF(AF525="S", TEXT(AG525 &amp; "sec", "text"), "")
))</f>
        <v>全</v>
      </c>
      <c r="AU525" s="676" t="str">
        <f t="shared" ref="AU525:AU553" si="183">IF(MID(E525,3,1)="/",LEFT(E525,2),LEFT(E525,3))</f>
        <v/>
      </c>
      <c r="AV525" s="676" t="str">
        <f t="shared" si="177"/>
        <v/>
      </c>
    </row>
    <row r="526" spans="1:48">
      <c r="A526" s="672">
        <f t="shared" ref="A526:A553" si="184">A525</f>
        <v>46191</v>
      </c>
      <c r="B526" s="673" t="s">
        <v>1026</v>
      </c>
      <c r="C526" s="673" t="s">
        <v>114</v>
      </c>
      <c r="D526" s="674"/>
      <c r="E526" s="675" t="str">
        <f>IF(ISNA(VLOOKUP(C526,條件!$A$1:$G$1021,5,0)),"",(VLOOKUP(C526,條件!$A$1:$G$1021,5,0)))</f>
        <v/>
      </c>
      <c r="F526" s="676" t="str">
        <f>IF(ISNA(VLOOKUP(C526,條件!$A$1:$G$1021,6,0)),"",(VLOOKUP(C526,條件!$A$1:$G$1021,6,0)))</f>
        <v/>
      </c>
      <c r="G526" s="676" t="str">
        <f>IF(ISNA(VLOOKUP(C526,條件!$A$1:$G$1021,7,0)),"",(VLOOKUP(C526,條件!$A$1:$G$1021,7,0)))</f>
        <v/>
      </c>
      <c r="H526" s="676" t="str">
        <f>IF(ISNA(VLOOKUP(C526,條件!$A$1:$K$1021,11,0)),"",(VLOOKUP(C526,條件!$A$1:$K$1021,11,0)))</f>
        <v/>
      </c>
      <c r="I526" s="677" t="str">
        <f>IF(ISNA(VLOOKUP(C526,條件!$A$1:$L$1021,12,0)),"",(VLOOKUP(C526,條件!$A$1:$L$1021,12,0)))</f>
        <v/>
      </c>
      <c r="J526" s="680"/>
      <c r="K526" s="678"/>
      <c r="L526" s="679" t="s">
        <v>114</v>
      </c>
      <c r="M526" s="681"/>
      <c r="N526" s="680"/>
      <c r="O526" s="678"/>
      <c r="P526" s="679" t="s">
        <v>114</v>
      </c>
      <c r="Q526" s="681"/>
      <c r="R526" s="680"/>
      <c r="S526" s="678"/>
      <c r="T526" s="679" t="s">
        <v>114</v>
      </c>
      <c r="U526" s="681"/>
      <c r="V526" s="680"/>
      <c r="W526" s="678"/>
      <c r="X526" s="679" t="s">
        <v>114</v>
      </c>
      <c r="Y526" s="681"/>
      <c r="Z526" s="682" t="str">
        <f>IFERROR(VLOOKUP(C526, 條件!$A:$L, 3, 0), "")</f>
        <v/>
      </c>
      <c r="AA526" s="682" t="str">
        <f>IF(OR(L526={"改紡","檢修","了機","清車","FINAL","停機","SAMPLE","TEST","絲開發","待料","跳車"}), L526, IFERROR(IF(C526="", "", (SUM(J526, N526, R526, V526)/3 * AG526) * IF(AND(AF526="S", AS526="雙"), 0.5, 1)), ""))</f>
        <v>停機</v>
      </c>
      <c r="AB526" s="716" t="str">
        <f t="shared" si="178"/>
        <v/>
      </c>
      <c r="AC526" s="682" t="str">
        <f>IF(OR(L526={"改紡","檢修","了機","清車","FINAL","停機","SAMPLE","TEST"}), "", IFERROR(IF(C526="", "", AVERAGE(L526:M526, P526:Q526, T526:U526, X526:Y526)/100), ""))</f>
        <v/>
      </c>
      <c r="AD526" s="682" t="str">
        <f t="shared" si="179"/>
        <v/>
      </c>
      <c r="AE526" s="682" t="str">
        <f t="shared" si="180"/>
        <v/>
      </c>
      <c r="AF526" s="683" t="str">
        <f t="shared" si="176"/>
        <v>A</v>
      </c>
      <c r="AG526" s="683">
        <v>1</v>
      </c>
      <c r="AH526" s="727" t="s">
        <v>1065</v>
      </c>
      <c r="AI526" s="728" t="s">
        <v>1065</v>
      </c>
      <c r="AJ526" s="728" t="s">
        <v>1065</v>
      </c>
      <c r="AK526" s="743" t="s">
        <v>1065</v>
      </c>
      <c r="AL526" s="736"/>
      <c r="AM526" s="797"/>
      <c r="AN526" s="797"/>
      <c r="AO526" s="797"/>
      <c r="AP526" s="797"/>
      <c r="AQ526" s="797"/>
      <c r="AR526" s="689"/>
      <c r="AS526" s="676" t="str">
        <f t="shared" si="181"/>
        <v>單</v>
      </c>
      <c r="AT526" s="676" t="str">
        <f t="shared" si="182"/>
        <v>全</v>
      </c>
      <c r="AU526" s="676" t="str">
        <f t="shared" si="183"/>
        <v/>
      </c>
      <c r="AV526" s="676" t="str">
        <f t="shared" si="177"/>
        <v/>
      </c>
    </row>
    <row r="527" spans="1:48">
      <c r="A527" s="672">
        <f t="shared" si="184"/>
        <v>46191</v>
      </c>
      <c r="B527" s="673" t="s">
        <v>1032</v>
      </c>
      <c r="C527" s="673" t="s">
        <v>114</v>
      </c>
      <c r="D527" s="674"/>
      <c r="E527" s="675" t="str">
        <f>IF(ISNA(VLOOKUP(C527,條件!$A$1:$G$1021,5,0)),"",(VLOOKUP(C527,條件!$A$1:$G$1021,5,0)))</f>
        <v/>
      </c>
      <c r="F527" s="676" t="str">
        <f>IF(ISNA(VLOOKUP(C527,條件!$A$1:$G$1021,6,0)),"",(VLOOKUP(C527,條件!$A$1:$G$1021,6,0)))</f>
        <v/>
      </c>
      <c r="G527" s="676" t="str">
        <f>IF(ISNA(VLOOKUP(C527,條件!$A$1:$G$1021,7,0)),"",(VLOOKUP(C527,條件!$A$1:$G$1021,7,0)))</f>
        <v/>
      </c>
      <c r="H527" s="676" t="str">
        <f>IF(ISNA(VLOOKUP(C527,條件!$A$1:$K$1021,11,0)),"",(VLOOKUP(C527,條件!$A$1:$K$1021,11,0)))</f>
        <v/>
      </c>
      <c r="I527" s="677" t="str">
        <f>IF(ISNA(VLOOKUP(C527,條件!$A$1:$L$1021,12,0)),"",(VLOOKUP(C527,條件!$A$1:$L$1021,12,0)))</f>
        <v/>
      </c>
      <c r="J527" s="680"/>
      <c r="K527" s="678"/>
      <c r="L527" s="679" t="s">
        <v>444</v>
      </c>
      <c r="M527" s="681"/>
      <c r="N527" s="680"/>
      <c r="O527" s="678"/>
      <c r="P527" s="679" t="s">
        <v>444</v>
      </c>
      <c r="Q527" s="681"/>
      <c r="R527" s="680"/>
      <c r="S527" s="678"/>
      <c r="T527" s="679" t="s">
        <v>444</v>
      </c>
      <c r="U527" s="681"/>
      <c r="V527" s="680"/>
      <c r="W527" s="678"/>
      <c r="X527" s="679" t="s">
        <v>444</v>
      </c>
      <c r="Y527" s="681"/>
      <c r="Z527" s="682" t="str">
        <f>IFERROR(VLOOKUP(C527, 條件!$A:$L, 3, 0), "")</f>
        <v/>
      </c>
      <c r="AA527" s="682" t="str">
        <f>IF(OR(L527={"改紡","檢修","了機","清車","FINAL","停機","SAMPLE","TEST","絲開發","待料","跳車"}), L527, IFERROR(IF(C527="", "", (SUM(J527, N527, R527, V527)/3 * AG527) * IF(AND(AF527="S", AS527="雙"), 0.5, 1)), ""))</f>
        <v>停機</v>
      </c>
      <c r="AB527" s="716" t="str">
        <f t="shared" si="178"/>
        <v/>
      </c>
      <c r="AC527" s="682" t="str">
        <f>IF(OR(L527={"改紡","檢修","了機","清車","FINAL","停機","SAMPLE","TEST"}), "", IFERROR(IF(C527="", "", AVERAGE(L527:M527, P527:Q527, T527:U527, X527:Y527)/100), ""))</f>
        <v/>
      </c>
      <c r="AD527" s="682" t="str">
        <f t="shared" si="179"/>
        <v/>
      </c>
      <c r="AE527" s="682" t="str">
        <f t="shared" si="180"/>
        <v/>
      </c>
      <c r="AF527" s="683" t="str">
        <f t="shared" si="176"/>
        <v>A</v>
      </c>
      <c r="AG527" s="683">
        <v>1</v>
      </c>
      <c r="AH527" s="727" t="s">
        <v>1065</v>
      </c>
      <c r="AI527" s="734" t="s">
        <v>1065</v>
      </c>
      <c r="AJ527" s="734" t="s">
        <v>1065</v>
      </c>
      <c r="AK527" s="728" t="s">
        <v>1065</v>
      </c>
      <c r="AL527" s="687"/>
      <c r="AM527" s="797"/>
      <c r="AN527" s="797"/>
      <c r="AO527" s="797"/>
      <c r="AP527" s="797"/>
      <c r="AQ527" s="797"/>
      <c r="AR527" s="689"/>
      <c r="AS527" s="676" t="str">
        <f t="shared" si="181"/>
        <v>單</v>
      </c>
      <c r="AT527" s="676" t="str">
        <f t="shared" si="182"/>
        <v>全</v>
      </c>
      <c r="AU527" s="676" t="str">
        <f t="shared" si="183"/>
        <v/>
      </c>
      <c r="AV527" s="676" t="str">
        <f t="shared" si="177"/>
        <v/>
      </c>
    </row>
    <row r="528" spans="1:48">
      <c r="A528" s="672">
        <f t="shared" si="184"/>
        <v>46191</v>
      </c>
      <c r="B528" s="673" t="s">
        <v>1033</v>
      </c>
      <c r="C528" s="673" t="s">
        <v>3545</v>
      </c>
      <c r="D528" s="674"/>
      <c r="E528" s="675" t="str">
        <f>IF(ISNA(VLOOKUP(C528,條件!$A$1:$G$1021,5,0)),"",(VLOOKUP(C528,條件!$A$1:$G$1021,5,0)))</f>
        <v>75/72SR6</v>
      </c>
      <c r="F528" s="676" t="str">
        <f>IF(ISNA(VLOOKUP(C528,條件!$A$1:$G$1021,6,0)),"",(VLOOKUP(C528,條件!$A$1:$G$1021,6,0)))</f>
        <v>FP81631R</v>
      </c>
      <c r="G528" s="676">
        <f>IF(ISNA(VLOOKUP(C528,條件!$A$1:$G$1021,7,0)),"",(VLOOKUP(C528,條件!$A$1:$G$1021,7,0)))</f>
        <v>600</v>
      </c>
      <c r="H528" s="676" t="str">
        <f>IF(ISNA(VLOOKUP(C528,條件!$A$1:$K$1021,11,0)),"",(VLOOKUP(C528,條件!$A$1:$K$1021,11,0)))</f>
        <v>橘底黑三角</v>
      </c>
      <c r="I528" s="677">
        <f>IF(ISNA(VLOOKUP(C528,條件!$A$1:$L$1021,12,0)),"",(VLOOKUP(C528,條件!$A$1:$L$1021,12,0)))</f>
        <v>5</v>
      </c>
      <c r="J528" s="680"/>
      <c r="K528" s="678"/>
      <c r="L528" s="679" t="s">
        <v>114</v>
      </c>
      <c r="M528" s="681"/>
      <c r="N528" s="680"/>
      <c r="O528" s="678"/>
      <c r="P528" s="679" t="s">
        <v>114</v>
      </c>
      <c r="Q528" s="681"/>
      <c r="R528" s="680"/>
      <c r="S528" s="678"/>
      <c r="T528" s="679" t="s">
        <v>114</v>
      </c>
      <c r="U528" s="681"/>
      <c r="V528" s="680"/>
      <c r="W528" s="678"/>
      <c r="X528" s="679" t="s">
        <v>114</v>
      </c>
      <c r="Y528" s="681"/>
      <c r="Z528" s="682">
        <f>IFERROR(VLOOKUP(C528, 條件!$A:$L, 3, 0), "")</f>
        <v>1.4090019569471623</v>
      </c>
      <c r="AA528" s="682" t="str">
        <f>IF(OR(L528={"改紡","檢修","了機","清車","FINAL","停機","SAMPLE","TEST","絲開發","待料","跳車"}), L528, IFERROR(IF(C528="", "", (SUM(J528, N528, R528, V528)/3 * AG528) * IF(AND(AF528="S", AS528="雙"), 0.5, 1)), ""))</f>
        <v>停機</v>
      </c>
      <c r="AB528" s="716" t="str">
        <f t="shared" si="178"/>
        <v/>
      </c>
      <c r="AC528" s="682" t="str">
        <f>IF(OR(L528={"改紡","檢修","了機","清車","FINAL","停機","SAMPLE","TEST"}), "", IFERROR(IF(C528="", "", AVERAGE(L528:M528, P528:Q528, T528:U528, X528:Y528)/100), ""))</f>
        <v/>
      </c>
      <c r="AD528" s="682" t="str">
        <f t="shared" si="179"/>
        <v/>
      </c>
      <c r="AE528" s="682" t="str">
        <f t="shared" si="180"/>
        <v/>
      </c>
      <c r="AF528" s="683" t="str">
        <f t="shared" si="176"/>
        <v>A</v>
      </c>
      <c r="AG528" s="683">
        <v>1</v>
      </c>
      <c r="AH528" s="727" t="s">
        <v>3331</v>
      </c>
      <c r="AI528" s="734"/>
      <c r="AJ528" s="734"/>
      <c r="AK528" s="734"/>
      <c r="AL528" s="687"/>
      <c r="AM528" s="797"/>
      <c r="AN528" s="797"/>
      <c r="AO528" s="797"/>
      <c r="AP528" s="797"/>
      <c r="AQ528" s="797"/>
      <c r="AR528" s="689"/>
      <c r="AS528" s="676" t="str">
        <f t="shared" si="181"/>
        <v>單</v>
      </c>
      <c r="AT528" s="676" t="str">
        <f t="shared" si="182"/>
        <v>全</v>
      </c>
      <c r="AU528" s="676" t="str">
        <f t="shared" si="183"/>
        <v>75</v>
      </c>
      <c r="AV528" s="676" t="str">
        <f t="shared" si="177"/>
        <v/>
      </c>
    </row>
    <row r="529" spans="1:48">
      <c r="A529" s="672">
        <f t="shared" si="184"/>
        <v>46191</v>
      </c>
      <c r="B529" s="673" t="s">
        <v>1034</v>
      </c>
      <c r="C529" s="673" t="s">
        <v>2830</v>
      </c>
      <c r="D529" s="674"/>
      <c r="E529" s="675" t="str">
        <f>IF(ISNA(VLOOKUP(C529,條件!$A$1:$G$1021,5,0)),"",(VLOOKUP(C529,條件!$A$1:$G$1021,5,0)))</f>
        <v>75/72/2SDr</v>
      </c>
      <c r="F529" s="676" t="str">
        <f>IF(ISNA(VLOOKUP(C529,條件!$A$1:$G$1021,6,0)),"",(VLOOKUP(C529,條件!$A$1:$G$1021,6,0)))</f>
        <v>FP81390R×2</v>
      </c>
      <c r="G529" s="676">
        <f>IF(ISNA(VLOOKUP(C529,條件!$A$1:$G$1021,7,0)),"",(VLOOKUP(C529,條件!$A$1:$G$1021,7,0)))</f>
        <v>600</v>
      </c>
      <c r="H529" s="676" t="str">
        <f>IF(ISNA(VLOOKUP(C529,條件!$A$1:$K$1021,11,0)),"",(VLOOKUP(C529,條件!$A$1:$K$1021,11,0)))</f>
        <v>白底藍三角</v>
      </c>
      <c r="I529" s="677">
        <f>IF(ISNA(VLOOKUP(C529,條件!$A$1:$L$1021,12,0)),"",(VLOOKUP(C529,條件!$A$1:$L$1021,12,0)))</f>
        <v>5</v>
      </c>
      <c r="J529" s="680"/>
      <c r="K529" s="678"/>
      <c r="L529" s="679"/>
      <c r="M529" s="681"/>
      <c r="N529" s="680"/>
      <c r="O529" s="678"/>
      <c r="P529" s="679"/>
      <c r="Q529" s="681"/>
      <c r="R529" s="680"/>
      <c r="S529" s="678"/>
      <c r="T529" s="679"/>
      <c r="U529" s="681"/>
      <c r="V529" s="680"/>
      <c r="W529" s="678"/>
      <c r="X529" s="679"/>
      <c r="Y529" s="681"/>
      <c r="Z529" s="682">
        <f>IFERROR(VLOOKUP(C529, 條件!$A:$L, 3, 0), "")</f>
        <v>2.8015564202334629</v>
      </c>
      <c r="AA529" s="682">
        <f>IF(OR(L529={"改紡","檢修","了機","清車","FINAL","停機","SAMPLE","TEST","絲開發","待料","跳車"}), L529, IFERROR(IF(C529="", "", (SUM(J529, N529, R529, V529)/3 * AG529) * IF(AND(AF529="S", AS529="雙"), 0.5, 1)), ""))</f>
        <v>0</v>
      </c>
      <c r="AB529" s="716" t="str">
        <f t="shared" si="178"/>
        <v/>
      </c>
      <c r="AC529" s="682" t="str">
        <f>IF(OR(L529={"改紡","檢修","了機","清車","FINAL","停機","SAMPLE","TEST"}), "", IFERROR(IF(C529="", "", AVERAGE(L529:M529, P529:Q529, T529:U529, X529:Y529)/100), ""))</f>
        <v/>
      </c>
      <c r="AD529" s="682">
        <f t="shared" si="179"/>
        <v>0</v>
      </c>
      <c r="AE529" s="682" t="str">
        <f t="shared" si="180"/>
        <v/>
      </c>
      <c r="AF529" s="683" t="str">
        <f t="shared" si="176"/>
        <v>A</v>
      </c>
      <c r="AG529" s="683">
        <v>0.5</v>
      </c>
      <c r="AH529" s="727" t="s">
        <v>3331</v>
      </c>
      <c r="AI529" s="734"/>
      <c r="AJ529" s="734"/>
      <c r="AK529" s="734"/>
      <c r="AL529" s="687"/>
      <c r="AM529" s="797"/>
      <c r="AN529" s="797"/>
      <c r="AO529" s="797"/>
      <c r="AP529" s="797"/>
      <c r="AQ529" s="797"/>
      <c r="AR529" s="689"/>
      <c r="AS529" s="676" t="str">
        <f t="shared" si="181"/>
        <v>雙</v>
      </c>
      <c r="AT529" s="676" t="str">
        <f t="shared" si="182"/>
        <v>全</v>
      </c>
      <c r="AU529" s="676" t="str">
        <f t="shared" si="183"/>
        <v>75</v>
      </c>
      <c r="AV529" s="676" t="str">
        <f t="shared" si="177"/>
        <v/>
      </c>
    </row>
    <row r="530" spans="1:48">
      <c r="A530" s="672">
        <f t="shared" si="184"/>
        <v>46191</v>
      </c>
      <c r="B530" s="673" t="s">
        <v>1035</v>
      </c>
      <c r="C530" s="673" t="s">
        <v>1900</v>
      </c>
      <c r="D530" s="674" t="s">
        <v>571</v>
      </c>
      <c r="E530" s="675" t="str">
        <f>IF(ISNA(VLOOKUP(C530,條件!$A$1:$G$1021,5,0)),"",(VLOOKUP(C530,條件!$A$1:$G$1021,5,0)))</f>
        <v>50/72BSD3</v>
      </c>
      <c r="F530" s="676" t="str">
        <f>IF(ISNA(VLOOKUP(C530,條件!$A$1:$G$1021,6,0)),"",(VLOOKUP(C530,條件!$A$1:$G$1021,6,0)))</f>
        <v>FP80141</v>
      </c>
      <c r="G530" s="676">
        <f>IF(ISNA(VLOOKUP(C530,條件!$A$1:$G$1021,7,0)),"",(VLOOKUP(C530,條件!$A$1:$G$1021,7,0)))</f>
        <v>630</v>
      </c>
      <c r="H530" s="676" t="str">
        <f>IF(ISNA(VLOOKUP(C530,條件!$A$1:$K$1021,11,0)),"",(VLOOKUP(C530,條件!$A$1:$K$1021,11,0)))</f>
        <v>洋綠色</v>
      </c>
      <c r="I530" s="677">
        <f>IF(ISNA(VLOOKUP(C530,條件!$A$1:$L$1021,12,0)),"",(VLOOKUP(C530,條件!$A$1:$L$1021,12,0)))</f>
        <v>2</v>
      </c>
      <c r="J530" s="680"/>
      <c r="K530" s="678"/>
      <c r="L530" s="679" t="s">
        <v>116</v>
      </c>
      <c r="M530" s="681"/>
      <c r="N530" s="680"/>
      <c r="O530" s="678"/>
      <c r="P530" s="679" t="s">
        <v>116</v>
      </c>
      <c r="Q530" s="681"/>
      <c r="R530" s="680"/>
      <c r="S530" s="678"/>
      <c r="T530" s="679" t="s">
        <v>116</v>
      </c>
      <c r="U530" s="681"/>
      <c r="V530" s="680"/>
      <c r="W530" s="678"/>
      <c r="X530" s="679" t="s">
        <v>116</v>
      </c>
      <c r="Y530" s="681"/>
      <c r="Z530" s="682">
        <f>IFERROR(VLOOKUP(C530, 條件!$A:$L, 3, 0), "")</f>
        <v>2.4615384615384617</v>
      </c>
      <c r="AA530" s="682" t="str">
        <f>IF(OR(L530={"改紡","檢修","了機","清車","FINAL","停機","SAMPLE","TEST","絲開發","待料","跳車"}), L530, IFERROR(IF(C530="", "", (SUM(J530, N530, R530, V530)/3 * AG530) * IF(AND(AF530="S", AS530="雙"), 0.5, 1)), ""))</f>
        <v>了機</v>
      </c>
      <c r="AB530" s="716" t="str">
        <f t="shared" si="178"/>
        <v/>
      </c>
      <c r="AC530" s="682" t="str">
        <f>IF(OR(L530={"改紡","檢修","了機","清車","FINAL","停機","SAMPLE","TEST"}), "", IFERROR(IF(C530="", "", AVERAGE(L530:M530, P530:Q530, T530:U530, X530:Y530)/100), ""))</f>
        <v/>
      </c>
      <c r="AD530" s="682" t="str">
        <f t="shared" si="179"/>
        <v/>
      </c>
      <c r="AE530" s="682" t="str">
        <f t="shared" si="180"/>
        <v/>
      </c>
      <c r="AF530" s="683" t="str">
        <f t="shared" si="176"/>
        <v>A</v>
      </c>
      <c r="AG530" s="683">
        <v>1</v>
      </c>
      <c r="AH530" s="727" t="s">
        <v>2810</v>
      </c>
      <c r="AI530" s="734"/>
      <c r="AJ530" s="734"/>
      <c r="AK530" s="734"/>
      <c r="AL530" s="687"/>
      <c r="AM530" s="797"/>
      <c r="AN530" s="797"/>
      <c r="AO530" s="797"/>
      <c r="AP530" s="797"/>
      <c r="AQ530" s="797"/>
      <c r="AR530" s="689"/>
      <c r="AS530" s="676" t="str">
        <f t="shared" si="181"/>
        <v>單</v>
      </c>
      <c r="AT530" s="676" t="str">
        <f t="shared" si="182"/>
        <v>全</v>
      </c>
      <c r="AU530" s="676" t="str">
        <f t="shared" si="183"/>
        <v>50</v>
      </c>
      <c r="AV530" s="676" t="str">
        <f t="shared" si="177"/>
        <v/>
      </c>
    </row>
    <row r="531" spans="1:48">
      <c r="A531" s="672">
        <f t="shared" si="184"/>
        <v>46191</v>
      </c>
      <c r="B531" s="673" t="s">
        <v>1036</v>
      </c>
      <c r="C531" s="673" t="s">
        <v>114</v>
      </c>
      <c r="D531" s="674"/>
      <c r="E531" s="675" t="str">
        <f>IF(ISNA(VLOOKUP(C531,條件!$A$1:$G$1021,5,0)),"",(VLOOKUP(C531,條件!$A$1:$G$1021,5,0)))</f>
        <v/>
      </c>
      <c r="F531" s="676" t="str">
        <f>IF(ISNA(VLOOKUP(C531,條件!$A$1:$G$1021,6,0)),"",(VLOOKUP(C531,條件!$A$1:$G$1021,6,0)))</f>
        <v/>
      </c>
      <c r="G531" s="676" t="str">
        <f>IF(ISNA(VLOOKUP(C531,條件!$A$1:$G$1021,7,0)),"",(VLOOKUP(C531,條件!$A$1:$G$1021,7,0)))</f>
        <v/>
      </c>
      <c r="H531" s="676" t="str">
        <f>IF(ISNA(VLOOKUP(C531,條件!$A$1:$K$1021,11,0)),"",(VLOOKUP(C531,條件!$A$1:$K$1021,11,0)))</f>
        <v/>
      </c>
      <c r="I531" s="677" t="str">
        <f>IF(ISNA(VLOOKUP(C531,條件!$A$1:$L$1021,12,0)),"",(VLOOKUP(C531,條件!$A$1:$L$1021,12,0)))</f>
        <v/>
      </c>
      <c r="J531" s="680"/>
      <c r="K531" s="678"/>
      <c r="L531" s="679" t="s">
        <v>114</v>
      </c>
      <c r="M531" s="681"/>
      <c r="N531" s="680"/>
      <c r="O531" s="678"/>
      <c r="P531" s="679" t="s">
        <v>114</v>
      </c>
      <c r="Q531" s="681"/>
      <c r="R531" s="680"/>
      <c r="S531" s="678"/>
      <c r="T531" s="679" t="s">
        <v>114</v>
      </c>
      <c r="U531" s="681"/>
      <c r="V531" s="680"/>
      <c r="W531" s="678"/>
      <c r="X531" s="679" t="s">
        <v>114</v>
      </c>
      <c r="Y531" s="681"/>
      <c r="Z531" s="682" t="str">
        <f>IFERROR(VLOOKUP(C531, 條件!$A:$L, 3, 0), "")</f>
        <v/>
      </c>
      <c r="AA531" s="682" t="str">
        <f>IF(OR(L531={"改紡","檢修","了機","清車","FINAL","停機","SAMPLE","TEST","絲開發","待料","跳車"}), L531, IFERROR(IF(C531="", "", (SUM(J531, N531, R531, V531)/3 * AG531) * IF(AND(AF531="S", AS531="雙"), 0.5, 1)), ""))</f>
        <v>停機</v>
      </c>
      <c r="AB531" s="716" t="str">
        <f t="shared" si="178"/>
        <v/>
      </c>
      <c r="AC531" s="682" t="str">
        <f>IF(OR(L531={"改紡","檢修","了機","清車","FINAL","停機","SAMPLE","TEST"}), "", IFERROR(IF(C531="", "", AVERAGE(L531:M531, P531:Q531, T531:U531, X531:Y531)/100), ""))</f>
        <v/>
      </c>
      <c r="AD531" s="682" t="str">
        <f t="shared" si="179"/>
        <v/>
      </c>
      <c r="AE531" s="682" t="str">
        <f t="shared" si="180"/>
        <v/>
      </c>
      <c r="AF531" s="683" t="str">
        <f t="shared" si="176"/>
        <v>A</v>
      </c>
      <c r="AG531" s="683">
        <v>1</v>
      </c>
      <c r="AH531" s="727" t="s">
        <v>1656</v>
      </c>
      <c r="AI531" s="728" t="s">
        <v>1656</v>
      </c>
      <c r="AJ531" s="728" t="s">
        <v>1656</v>
      </c>
      <c r="AK531" s="728" t="s">
        <v>1656</v>
      </c>
      <c r="AL531" s="687"/>
      <c r="AM531" s="797"/>
      <c r="AN531" s="797"/>
      <c r="AO531" s="797"/>
      <c r="AP531" s="797"/>
      <c r="AQ531" s="797"/>
      <c r="AR531" s="689"/>
      <c r="AS531" s="676" t="str">
        <f t="shared" si="181"/>
        <v>單</v>
      </c>
      <c r="AT531" s="676" t="str">
        <f t="shared" si="182"/>
        <v>全</v>
      </c>
      <c r="AU531" s="676" t="str">
        <f t="shared" si="183"/>
        <v/>
      </c>
      <c r="AV531" s="676" t="str">
        <f t="shared" si="177"/>
        <v/>
      </c>
    </row>
    <row r="532" spans="1:48">
      <c r="A532" s="672">
        <f t="shared" si="184"/>
        <v>46191</v>
      </c>
      <c r="B532" s="673" t="s">
        <v>1037</v>
      </c>
      <c r="C532" s="673" t="s">
        <v>1901</v>
      </c>
      <c r="D532" s="674"/>
      <c r="E532" s="675" t="str">
        <f>IF(ISNA(VLOOKUP(C532,條件!$A$1:$G$1021,5,0)),"",(VLOOKUP(C532,條件!$A$1:$G$1021,5,0)))</f>
        <v>150/48CDR</v>
      </c>
      <c r="F532" s="676" t="str">
        <f>IF(ISNA(VLOOKUP(C532,條件!$A$1:$G$1021,6,0)),"",(VLOOKUP(C532,條件!$A$1:$G$1021,6,0)))</f>
        <v>FP82781</v>
      </c>
      <c r="G532" s="676">
        <f>IF(ISNA(VLOOKUP(C532,條件!$A$1:$G$1021,7,0)),"",(VLOOKUP(C532,條件!$A$1:$G$1021,7,0)))</f>
        <v>600</v>
      </c>
      <c r="H532" s="676" t="str">
        <f>IF(ISNA(VLOOKUP(C532,條件!$A$1:$K$1021,11,0)),"",(VLOOKUP(C532,條件!$A$1:$K$1021,11,0)))</f>
        <v>綠藍雙色</v>
      </c>
      <c r="I532" s="677">
        <f>IF(ISNA(VLOOKUP(C532,條件!$A$1:$L$1021,12,0)),"",(VLOOKUP(C532,條件!$A$1:$L$1021,12,0)))</f>
        <v>5</v>
      </c>
      <c r="J532" s="680"/>
      <c r="K532" s="678"/>
      <c r="L532" s="679" t="s">
        <v>409</v>
      </c>
      <c r="M532" s="681"/>
      <c r="N532" s="680"/>
      <c r="O532" s="678"/>
      <c r="P532" s="679" t="s">
        <v>409</v>
      </c>
      <c r="Q532" s="681"/>
      <c r="R532" s="680"/>
      <c r="S532" s="678"/>
      <c r="T532" s="679" t="s">
        <v>409</v>
      </c>
      <c r="U532" s="681"/>
      <c r="V532" s="680"/>
      <c r="W532" s="678"/>
      <c r="X532" s="679" t="s">
        <v>409</v>
      </c>
      <c r="Y532" s="681"/>
      <c r="Z532" s="682">
        <f>IFERROR(VLOOKUP(C532, 條件!$A:$L, 3, 0), "")</f>
        <v>2.8685258964143427</v>
      </c>
      <c r="AA532" s="682" t="str">
        <f>IF(OR(L532={"改紡","檢修","了機","清車","FINAL","停機","SAMPLE","TEST","絲開發","待料","跳車"}), L532, IFERROR(IF(C532="", "", (SUM(J532, N532, R532, V532)/3 * AG532) * IF(AND(AF532="S", AS532="雙"), 0.5, 1)), ""))</f>
        <v>了機</v>
      </c>
      <c r="AB532" s="716" t="str">
        <f t="shared" si="178"/>
        <v/>
      </c>
      <c r="AC532" s="682" t="str">
        <f>IF(OR(L532={"改紡","檢修","了機","清車","FINAL","停機","SAMPLE","TEST"}), "", IFERROR(IF(C532="", "", AVERAGE(L532:M532, P532:Q532, T532:U532, X532:Y532)/100), ""))</f>
        <v/>
      </c>
      <c r="AD532" s="682" t="str">
        <f t="shared" si="179"/>
        <v/>
      </c>
      <c r="AE532" s="682" t="str">
        <f t="shared" si="180"/>
        <v/>
      </c>
      <c r="AF532" s="683" t="str">
        <f t="shared" si="176"/>
        <v>A</v>
      </c>
      <c r="AG532" s="683">
        <v>1</v>
      </c>
      <c r="AH532" s="727" t="s">
        <v>3331</v>
      </c>
      <c r="AI532" s="734"/>
      <c r="AJ532" s="734"/>
      <c r="AK532" s="734"/>
      <c r="AL532" s="687"/>
      <c r="AM532" s="798"/>
      <c r="AN532" s="797"/>
      <c r="AO532" s="797"/>
      <c r="AP532" s="797"/>
      <c r="AQ532" s="797"/>
      <c r="AR532" s="689"/>
      <c r="AS532" s="676" t="str">
        <f t="shared" si="181"/>
        <v>單</v>
      </c>
      <c r="AT532" s="676" t="str">
        <f t="shared" si="182"/>
        <v>全</v>
      </c>
      <c r="AU532" s="676" t="str">
        <f t="shared" si="183"/>
        <v>150</v>
      </c>
      <c r="AV532" s="676" t="str">
        <f t="shared" si="177"/>
        <v/>
      </c>
    </row>
    <row r="533" spans="1:48">
      <c r="A533" s="672">
        <f t="shared" si="184"/>
        <v>46191</v>
      </c>
      <c r="B533" s="673" t="s">
        <v>1038</v>
      </c>
      <c r="C533" s="673" t="s">
        <v>4411</v>
      </c>
      <c r="D533" s="674"/>
      <c r="E533" s="675" t="str">
        <f>IF(ISNA(VLOOKUP(C533,條件!$A$1:$G$1021,5,0)),"",(VLOOKUP(C533,條件!$A$1:$G$1021,5,0)))</f>
        <v>50/72F2FC</v>
      </c>
      <c r="F533" s="676" t="str">
        <f>IF(ISNA(VLOOKUP(C533,條件!$A$1:$G$1021,6,0)),"",(VLOOKUP(C533,條件!$A$1:$G$1021,6,0)))</f>
        <v>FP00413</v>
      </c>
      <c r="G533" s="676">
        <f>IF(ISNA(VLOOKUP(C533,條件!$A$1:$G$1021,7,0)),"",(VLOOKUP(C533,條件!$A$1:$G$1021,7,0)))</f>
        <v>0</v>
      </c>
      <c r="H533" s="676" t="str">
        <f>IF(ISNA(VLOOKUP(C533,條件!$A$1:$K$1021,11,0)),"",(VLOOKUP(C533,條件!$A$1:$K$1021,11,0)))</f>
        <v>白綠方塊</v>
      </c>
      <c r="I533" s="677">
        <f>IF(ISNA(VLOOKUP(C533,條件!$A$1:$L$1021,12,0)),"",(VLOOKUP(C533,條件!$A$1:$L$1021,12,0)))</f>
        <v>2</v>
      </c>
      <c r="J533" s="680"/>
      <c r="K533" s="678"/>
      <c r="L533" s="679" t="s">
        <v>395</v>
      </c>
      <c r="M533" s="681"/>
      <c r="N533" s="680"/>
      <c r="O533" s="678"/>
      <c r="P533" s="679"/>
      <c r="Q533" s="681"/>
      <c r="R533" s="680"/>
      <c r="S533" s="678"/>
      <c r="T533" s="679"/>
      <c r="U533" s="681"/>
      <c r="V533" s="680"/>
      <c r="W533" s="678"/>
      <c r="X533" s="679"/>
      <c r="Y533" s="681"/>
      <c r="Z533" s="682" t="str">
        <f>IFERROR(VLOOKUP(C533, 條件!$A:$L, 3, 0), "")</f>
        <v/>
      </c>
      <c r="AA533" s="682" t="str">
        <f>IF(OR(L533={"改紡","檢修","了機","清車","FINAL","停機","SAMPLE","TEST","絲開發","待料","跳車"}), L533, IFERROR(IF(C533="", "", (SUM(J533, N533, R533, V533)/3 * AG533) * IF(AND(AF533="S", AS533="雙"), 0.5, 1)), ""))</f>
        <v>改紡</v>
      </c>
      <c r="AB533" s="716" t="str">
        <f t="shared" si="178"/>
        <v/>
      </c>
      <c r="AC533" s="682" t="str">
        <f>IF(OR(L533={"改紡","檢修","了機","清車","FINAL","停機","SAMPLE","TEST"}), "", IFERROR(IF(C533="", "", AVERAGE(L533:M533, P533:Q533, T533:U533, X533:Y533)/100), ""))</f>
        <v/>
      </c>
      <c r="AD533" s="682" t="str">
        <f t="shared" si="179"/>
        <v/>
      </c>
      <c r="AE533" s="682" t="str">
        <f t="shared" si="180"/>
        <v/>
      </c>
      <c r="AF533" s="683" t="str">
        <f t="shared" si="176"/>
        <v>A</v>
      </c>
      <c r="AG533" s="683">
        <v>1</v>
      </c>
      <c r="AH533" s="727" t="s">
        <v>1656</v>
      </c>
      <c r="AI533" s="734" t="s">
        <v>1656</v>
      </c>
      <c r="AJ533" s="734" t="s">
        <v>1656</v>
      </c>
      <c r="AK533" s="734" t="s">
        <v>1656</v>
      </c>
      <c r="AL533" s="687"/>
      <c r="AM533" s="797"/>
      <c r="AN533" s="797"/>
      <c r="AO533" s="797"/>
      <c r="AP533" s="797"/>
      <c r="AQ533" s="797"/>
      <c r="AR533" s="689"/>
      <c r="AS533" s="676" t="str">
        <f t="shared" si="181"/>
        <v>單</v>
      </c>
      <c r="AT533" s="676" t="str">
        <f t="shared" si="182"/>
        <v>全</v>
      </c>
      <c r="AU533" s="676" t="str">
        <f t="shared" si="183"/>
        <v>50</v>
      </c>
      <c r="AV533" s="676" t="str">
        <f t="shared" si="177"/>
        <v/>
      </c>
    </row>
    <row r="534" spans="1:48">
      <c r="A534" s="672">
        <f t="shared" si="184"/>
        <v>46191</v>
      </c>
      <c r="B534" s="673" t="s">
        <v>1039</v>
      </c>
      <c r="C534" s="673" t="s">
        <v>4413</v>
      </c>
      <c r="D534" s="674"/>
      <c r="E534" s="675" t="str">
        <f>IF(ISNA(VLOOKUP(C534,條件!$A$1:$G$1021,5,0)),"",(VLOOKUP(C534,條件!$A$1:$G$1021,5,0)))</f>
        <v>75/72F2FC</v>
      </c>
      <c r="F534" s="676" t="str">
        <f>IF(ISNA(VLOOKUP(C534,條件!$A$1:$G$1021,6,0)),"",(VLOOKUP(C534,條件!$A$1:$G$1021,6,0)))</f>
        <v>FP01436</v>
      </c>
      <c r="G534" s="676">
        <f>IF(ISNA(VLOOKUP(C534,條件!$A$1:$G$1021,7,0)),"",(VLOOKUP(C534,條件!$A$1:$G$1021,7,0)))</f>
        <v>0</v>
      </c>
      <c r="H534" s="676" t="str">
        <f>IF(ISNA(VLOOKUP(C534,條件!$A$1:$K$1021,11,0)),"",(VLOOKUP(C534,條件!$A$1:$K$1021,11,0)))</f>
        <v>白紅星</v>
      </c>
      <c r="I534" s="677">
        <f>IF(ISNA(VLOOKUP(C534,條件!$A$1:$L$1021,12,0)),"",(VLOOKUP(C534,條件!$A$1:$L$1021,12,0)))</f>
        <v>3</v>
      </c>
      <c r="J534" s="680"/>
      <c r="K534" s="678"/>
      <c r="L534" s="679" t="s">
        <v>395</v>
      </c>
      <c r="M534" s="681"/>
      <c r="N534" s="680"/>
      <c r="O534" s="678"/>
      <c r="P534" s="679"/>
      <c r="Q534" s="681"/>
      <c r="R534" s="680"/>
      <c r="S534" s="678"/>
      <c r="T534" s="679"/>
      <c r="U534" s="681"/>
      <c r="V534" s="680"/>
      <c r="W534" s="678"/>
      <c r="X534" s="679"/>
      <c r="Y534" s="681"/>
      <c r="Z534" s="682" t="str">
        <f>IFERROR(VLOOKUP(C534, 條件!$A:$L, 3, 0), "")</f>
        <v/>
      </c>
      <c r="AA534" s="682" t="str">
        <f>IF(OR(L534={"改紡","檢修","了機","清車","FINAL","停機","SAMPLE","TEST","絲開發","待料","跳車"}), L534, IFERROR(IF(C534="", "", (SUM(J534, N534, R534, V534)/3 * AG534) * IF(AND(AF534="S", AS534="雙"), 0.5, 1)), ""))</f>
        <v>改紡</v>
      </c>
      <c r="AB534" s="716" t="str">
        <f t="shared" si="178"/>
        <v/>
      </c>
      <c r="AC534" s="682" t="str">
        <f>IF(OR(L534={"改紡","檢修","了機","清車","FINAL","停機","SAMPLE","TEST"}), "", IFERROR(IF(C534="", "", AVERAGE(L534:M534, P534:Q534, T534:U534, X534:Y534)/100), ""))</f>
        <v/>
      </c>
      <c r="AD534" s="682" t="str">
        <f t="shared" si="179"/>
        <v/>
      </c>
      <c r="AE534" s="682" t="str">
        <f t="shared" si="180"/>
        <v/>
      </c>
      <c r="AF534" s="683" t="str">
        <f t="shared" si="176"/>
        <v>A</v>
      </c>
      <c r="AG534" s="683">
        <v>1</v>
      </c>
      <c r="AH534" s="727" t="s">
        <v>1656</v>
      </c>
      <c r="AI534" s="728" t="s">
        <v>1656</v>
      </c>
      <c r="AJ534" s="728" t="s">
        <v>1656</v>
      </c>
      <c r="AK534" s="728" t="s">
        <v>1656</v>
      </c>
      <c r="AL534" s="687"/>
      <c r="AM534" s="797"/>
      <c r="AN534" s="797"/>
      <c r="AO534" s="797"/>
      <c r="AP534" s="797"/>
      <c r="AQ534" s="797"/>
      <c r="AR534" s="689"/>
      <c r="AS534" s="676" t="str">
        <f t="shared" si="181"/>
        <v>單</v>
      </c>
      <c r="AT534" s="676" t="str">
        <f t="shared" si="182"/>
        <v>全</v>
      </c>
      <c r="AU534" s="676" t="str">
        <f t="shared" si="183"/>
        <v>75</v>
      </c>
      <c r="AV534" s="676" t="str">
        <f t="shared" si="177"/>
        <v/>
      </c>
    </row>
    <row r="535" spans="1:48">
      <c r="A535" s="672">
        <f t="shared" si="184"/>
        <v>46191</v>
      </c>
      <c r="B535" s="673" t="s">
        <v>1040</v>
      </c>
      <c r="C535" s="673" t="s">
        <v>4314</v>
      </c>
      <c r="D535" s="674"/>
      <c r="E535" s="675" t="str">
        <f>IF(ISNA(VLOOKUP(C535,條件!$A$1:$G$1021,5,0)),"",(VLOOKUP(C535,條件!$A$1:$G$1021,5,0)))</f>
        <v>165/48/2SR6</v>
      </c>
      <c r="F535" s="676" t="str">
        <f>IF(ISNA(VLOOKUP(C535,條件!$A$1:$G$1021,6,0)),"",(VLOOKUP(C535,條件!$A$1:$G$1021,6,0)))</f>
        <v>FP82659×2</v>
      </c>
      <c r="G535" s="676">
        <f>IF(ISNA(VLOOKUP(C535,條件!$A$1:$G$1021,7,0)),"",(VLOOKUP(C535,條件!$A$1:$G$1021,7,0)))</f>
        <v>550</v>
      </c>
      <c r="H535" s="676" t="str">
        <f>IF(ISNA(VLOOKUP(C535,條件!$A$1:$K$1021,11,0)),"",(VLOOKUP(C535,條件!$A$1:$K$1021,11,0)))</f>
        <v>黃色</v>
      </c>
      <c r="I535" s="677">
        <f>IF(ISNA(VLOOKUP(C535,條件!$A$1:$L$1021,12,0)),"",(VLOOKUP(C535,條件!$A$1:$L$1021,12,0)))</f>
        <v>5</v>
      </c>
      <c r="J535" s="680"/>
      <c r="K535" s="678"/>
      <c r="L535" s="679"/>
      <c r="M535" s="681" t="s">
        <v>114</v>
      </c>
      <c r="N535" s="680"/>
      <c r="O535" s="678"/>
      <c r="P535" s="679"/>
      <c r="Q535" s="681" t="s">
        <v>114</v>
      </c>
      <c r="R535" s="680"/>
      <c r="S535" s="678"/>
      <c r="T535" s="679"/>
      <c r="U535" s="681" t="s">
        <v>114</v>
      </c>
      <c r="V535" s="680"/>
      <c r="W535" s="678"/>
      <c r="X535" s="679"/>
      <c r="Y535" s="681" t="s">
        <v>114</v>
      </c>
      <c r="Z535" s="682">
        <f>IFERROR(VLOOKUP(C535, 條件!$A:$L, 3, 0), "")</f>
        <v>5.5598455598455603</v>
      </c>
      <c r="AA535" s="682">
        <f>IF(OR(L535={"改紡","檢修","了機","清車","FINAL","停機","SAMPLE","TEST","絲開發","待料","跳車"}), L535, IFERROR(IF(C535="", "", (SUM(J535, N535, R535, V535)/3 * AG535) * IF(AND(AF535="S", AS535="雙"), 0.5, 1)), ""))</f>
        <v>0</v>
      </c>
      <c r="AB535" s="716" t="str">
        <f t="shared" si="178"/>
        <v/>
      </c>
      <c r="AC535" s="682" t="str">
        <f>IF(OR(L535={"改紡","檢修","了機","清車","FINAL","停機","SAMPLE","TEST"}), "", IFERROR(IF(C535="", "", AVERAGE(L535:M535, P535:Q535, T535:U535, X535:Y535)/100), ""))</f>
        <v/>
      </c>
      <c r="AD535" s="682">
        <f t="shared" si="179"/>
        <v>0</v>
      </c>
      <c r="AE535" s="682" t="str">
        <f t="shared" si="180"/>
        <v/>
      </c>
      <c r="AF535" s="683" t="str">
        <f t="shared" si="176"/>
        <v>A</v>
      </c>
      <c r="AG535" s="683">
        <v>1</v>
      </c>
      <c r="AH535" s="727" t="s">
        <v>1656</v>
      </c>
      <c r="AI535" s="728"/>
      <c r="AJ535" s="728"/>
      <c r="AK535" s="728"/>
      <c r="AL535" s="687"/>
      <c r="AM535" s="797"/>
      <c r="AN535" s="797"/>
      <c r="AO535" s="797"/>
      <c r="AP535" s="797"/>
      <c r="AQ535" s="797"/>
      <c r="AR535" s="689"/>
      <c r="AS535" s="676" t="str">
        <f t="shared" si="181"/>
        <v>雙</v>
      </c>
      <c r="AT535" s="676" t="str">
        <f t="shared" si="182"/>
        <v>半</v>
      </c>
      <c r="AU535" s="676" t="str">
        <f t="shared" si="183"/>
        <v>165</v>
      </c>
      <c r="AV535" s="676" t="str">
        <f t="shared" si="177"/>
        <v/>
      </c>
    </row>
    <row r="536" spans="1:48">
      <c r="A536" s="672">
        <f t="shared" si="184"/>
        <v>46191</v>
      </c>
      <c r="B536" s="673" t="s">
        <v>1041</v>
      </c>
      <c r="C536" s="673" t="s">
        <v>2968</v>
      </c>
      <c r="D536" s="674"/>
      <c r="E536" s="675" t="str">
        <f>IF(ISNA(VLOOKUP(C536,條件!$A$1:$G$1021,5,0)),"",(VLOOKUP(C536,條件!$A$1:$G$1021,5,0)))</f>
        <v>150/48SDr</v>
      </c>
      <c r="F536" s="676" t="str">
        <f>IF(ISNA(VLOOKUP(C536,條件!$A$1:$G$1021,6,0)),"",(VLOOKUP(C536,條件!$A$1:$G$1021,6,0)))</f>
        <v>FP82179R</v>
      </c>
      <c r="G536" s="676">
        <f>IF(ISNA(VLOOKUP(C536,條件!$A$1:$G$1021,7,0)),"",(VLOOKUP(C536,條件!$A$1:$G$1021,7,0)))</f>
        <v>650</v>
      </c>
      <c r="H536" s="676" t="str">
        <f>IF(ISNA(VLOOKUP(C536,條件!$A$1:$K$1021,11,0)),"",(VLOOKUP(C536,條件!$A$1:$K$1021,11,0)))</f>
        <v>藍底白十字</v>
      </c>
      <c r="I536" s="677">
        <f>IF(ISNA(VLOOKUP(C536,條件!$A$1:$L$1021,12,0)),"",(VLOOKUP(C536,條件!$A$1:$L$1021,12,0)))</f>
        <v>5</v>
      </c>
      <c r="J536" s="680"/>
      <c r="K536" s="678"/>
      <c r="L536" s="679"/>
      <c r="M536" s="681"/>
      <c r="N536" s="680"/>
      <c r="O536" s="678"/>
      <c r="P536" s="679"/>
      <c r="Q536" s="681"/>
      <c r="R536" s="680"/>
      <c r="S536" s="678"/>
      <c r="T536" s="679"/>
      <c r="U536" s="681"/>
      <c r="V536" s="680"/>
      <c r="W536" s="678"/>
      <c r="X536" s="679"/>
      <c r="Y536" s="681"/>
      <c r="Z536" s="682">
        <f>IFERROR(VLOOKUP(C536, 條件!$A:$L, 3, 0), "")</f>
        <v>3.0638297872340425</v>
      </c>
      <c r="AA536" s="682">
        <f>IF(OR(L536={"改紡","檢修","了機","清車","FINAL","停機","SAMPLE","TEST","絲開發","待料","跳車"}), L536, IFERROR(IF(C536="", "", (SUM(J536, N536, R536, V536)/3 * AG536) * IF(AND(AF536="S", AS536="雙"), 0.5, 1)), ""))</f>
        <v>0</v>
      </c>
      <c r="AB536" s="716" t="str">
        <f t="shared" si="178"/>
        <v/>
      </c>
      <c r="AC536" s="682" t="str">
        <f>IF(OR(L536={"改紡","檢修","了機","清車","FINAL","停機","SAMPLE","TEST"}), "", IFERROR(IF(C536="", "", AVERAGE(L536:M536, P536:Q536, T536:U536, X536:Y536)/100), ""))</f>
        <v/>
      </c>
      <c r="AD536" s="682">
        <f t="shared" si="179"/>
        <v>0</v>
      </c>
      <c r="AE536" s="682" t="str">
        <f t="shared" si="180"/>
        <v/>
      </c>
      <c r="AF536" s="683" t="str">
        <f t="shared" si="176"/>
        <v>A</v>
      </c>
      <c r="AG536" s="683">
        <v>1</v>
      </c>
      <c r="AH536" s="727" t="s">
        <v>2810</v>
      </c>
      <c r="AI536" s="734"/>
      <c r="AJ536" s="734"/>
      <c r="AK536" s="734"/>
      <c r="AL536" s="687"/>
      <c r="AM536" s="798"/>
      <c r="AN536" s="797"/>
      <c r="AO536" s="797"/>
      <c r="AP536" s="797"/>
      <c r="AQ536" s="797"/>
      <c r="AR536" s="689"/>
      <c r="AS536" s="676" t="str">
        <f t="shared" si="181"/>
        <v>單</v>
      </c>
      <c r="AT536" s="676" t="str">
        <f t="shared" si="182"/>
        <v>全</v>
      </c>
      <c r="AU536" s="676" t="str">
        <f t="shared" si="183"/>
        <v>150</v>
      </c>
      <c r="AV536" s="676" t="str">
        <f t="shared" si="177"/>
        <v/>
      </c>
    </row>
    <row r="537" spans="1:48">
      <c r="A537" s="672">
        <f t="shared" si="184"/>
        <v>46191</v>
      </c>
      <c r="B537" s="673" t="s">
        <v>1042</v>
      </c>
      <c r="C537" s="673" t="s">
        <v>114</v>
      </c>
      <c r="D537" s="674"/>
      <c r="E537" s="675" t="str">
        <f>IF(ISNA(VLOOKUP(C537,條件!$A$1:$G$1021,5,0)),"",(VLOOKUP(C537,條件!$A$1:$G$1021,5,0)))</f>
        <v/>
      </c>
      <c r="F537" s="676" t="str">
        <f>IF(ISNA(VLOOKUP(C537,條件!$A$1:$G$1021,6,0)),"",(VLOOKUP(C537,條件!$A$1:$G$1021,6,0)))</f>
        <v/>
      </c>
      <c r="G537" s="676" t="str">
        <f>IF(ISNA(VLOOKUP(C537,條件!$A$1:$G$1021,7,0)),"",(VLOOKUP(C537,條件!$A$1:$G$1021,7,0)))</f>
        <v/>
      </c>
      <c r="H537" s="676" t="str">
        <f>IF(ISNA(VLOOKUP(C537,條件!$A$1:$K$1021,11,0)),"",(VLOOKUP(C537,條件!$A$1:$K$1021,11,0)))</f>
        <v/>
      </c>
      <c r="I537" s="677" t="str">
        <f>IF(ISNA(VLOOKUP(C537,條件!$A$1:$L$1021,12,0)),"",(VLOOKUP(C537,條件!$A$1:$L$1021,12,0)))</f>
        <v/>
      </c>
      <c r="J537" s="680"/>
      <c r="K537" s="678"/>
      <c r="L537" s="679" t="s">
        <v>114</v>
      </c>
      <c r="M537" s="681"/>
      <c r="N537" s="680"/>
      <c r="O537" s="678"/>
      <c r="P537" s="679" t="s">
        <v>114</v>
      </c>
      <c r="Q537" s="681"/>
      <c r="R537" s="680"/>
      <c r="S537" s="678"/>
      <c r="T537" s="679" t="s">
        <v>114</v>
      </c>
      <c r="U537" s="681"/>
      <c r="V537" s="680"/>
      <c r="W537" s="678"/>
      <c r="X537" s="679" t="s">
        <v>114</v>
      </c>
      <c r="Y537" s="681"/>
      <c r="Z537" s="682" t="str">
        <f>IFERROR(VLOOKUP(C537, 條件!$A:$L, 3, 0), "")</f>
        <v/>
      </c>
      <c r="AA537" s="682" t="str">
        <f>IF(OR(L537={"改紡","檢修","了機","清車","FINAL","停機","SAMPLE","TEST","絲開發","待料","跳車"}), L537, IFERROR(IF(C537="", "", (SUM(J537, N537, R537, V537)/3 * AG537) * IF(AND(AF537="S", AS537="雙"), 0.5, 1)), ""))</f>
        <v>停機</v>
      </c>
      <c r="AB537" s="716" t="str">
        <f t="shared" si="178"/>
        <v/>
      </c>
      <c r="AC537" s="682" t="str">
        <f>IF(OR(L537={"改紡","檢修","了機","清車","FINAL","停機","SAMPLE","TEST"}), "", IFERROR(IF(C537="", "", AVERAGE(L537:M537, P537:Q537, T537:U537, X537:Y537)/100), ""))</f>
        <v/>
      </c>
      <c r="AD537" s="682" t="str">
        <f t="shared" si="179"/>
        <v/>
      </c>
      <c r="AE537" s="682" t="str">
        <f t="shared" si="180"/>
        <v/>
      </c>
      <c r="AF537" s="683" t="str">
        <f t="shared" si="176"/>
        <v>A</v>
      </c>
      <c r="AG537" s="683">
        <v>1</v>
      </c>
      <c r="AH537" s="727" t="s">
        <v>884</v>
      </c>
      <c r="AI537" s="728" t="s">
        <v>1656</v>
      </c>
      <c r="AJ537" s="728" t="s">
        <v>1656</v>
      </c>
      <c r="AK537" s="728" t="s">
        <v>1656</v>
      </c>
      <c r="AL537" s="687"/>
      <c r="AM537" s="797"/>
      <c r="AN537" s="797"/>
      <c r="AO537" s="797"/>
      <c r="AP537" s="797"/>
      <c r="AQ537" s="797"/>
      <c r="AR537" s="689"/>
      <c r="AS537" s="676" t="str">
        <f t="shared" si="181"/>
        <v>單</v>
      </c>
      <c r="AT537" s="676" t="str">
        <f t="shared" si="182"/>
        <v>全</v>
      </c>
      <c r="AU537" s="676" t="str">
        <f t="shared" si="183"/>
        <v/>
      </c>
      <c r="AV537" s="676" t="str">
        <f t="shared" si="177"/>
        <v/>
      </c>
    </row>
    <row r="538" spans="1:48">
      <c r="A538" s="672">
        <f t="shared" si="184"/>
        <v>46191</v>
      </c>
      <c r="B538" s="673" t="s">
        <v>1043</v>
      </c>
      <c r="C538" s="673" t="s">
        <v>4161</v>
      </c>
      <c r="D538" s="674"/>
      <c r="E538" s="675" t="str">
        <f>IF(ISNA(VLOOKUP(C538,條件!$A$1:$G$1021,5,0)),"",(VLOOKUP(C538,條件!$A$1:$G$1021,5,0)))</f>
        <v>165/48SR6</v>
      </c>
      <c r="F538" s="676" t="str">
        <f>IF(ISNA(VLOOKUP(C538,條件!$A$1:$G$1021,6,0)),"",(VLOOKUP(C538,條件!$A$1:$G$1021,6,0)))</f>
        <v>FP82659</v>
      </c>
      <c r="G538" s="676">
        <f>IF(ISNA(VLOOKUP(C538,條件!$A$1:$G$1021,7,0)),"",(VLOOKUP(C538,條件!$A$1:$G$1021,7,0)))</f>
        <v>600</v>
      </c>
      <c r="H538" s="676" t="str">
        <f>IF(ISNA(VLOOKUP(C538,條件!$A$1:$K$1021,11,0)),"",(VLOOKUP(C538,條件!$A$1:$K$1021,11,0)))</f>
        <v>綠藍三角</v>
      </c>
      <c r="I538" s="677">
        <f>IF(ISNA(VLOOKUP(C538,條件!$A$1:$L$1021,12,0)),"",(VLOOKUP(C538,條件!$A$1:$L$1021,12,0)))</f>
        <v>5</v>
      </c>
      <c r="J538" s="680"/>
      <c r="K538" s="678"/>
      <c r="L538" s="679"/>
      <c r="M538" s="681"/>
      <c r="N538" s="680"/>
      <c r="O538" s="678"/>
      <c r="P538" s="679"/>
      <c r="Q538" s="681"/>
      <c r="R538" s="680"/>
      <c r="S538" s="678"/>
      <c r="T538" s="679"/>
      <c r="U538" s="681"/>
      <c r="V538" s="680"/>
      <c r="W538" s="678"/>
      <c r="X538" s="679"/>
      <c r="Y538" s="681"/>
      <c r="Z538" s="682">
        <f>IFERROR(VLOOKUP(C538, 條件!$A:$L, 3, 0), "")</f>
        <v>3.0638297872340425</v>
      </c>
      <c r="AA538" s="682">
        <f>IF(OR(L538={"改紡","檢修","了機","清車","FINAL","停機","SAMPLE","TEST","絲開發","待料","跳車"}), L538, IFERROR(IF(C538="", "", (SUM(J538, N538, R538, V538)/3 * AG538) * IF(AND(AF538="S", AS538="雙"), 0.5, 1)), ""))</f>
        <v>0</v>
      </c>
      <c r="AB538" s="716" t="str">
        <f t="shared" si="178"/>
        <v/>
      </c>
      <c r="AC538" s="682" t="str">
        <f>IF(OR(L538={"改紡","檢修","了機","清車","FINAL","停機","SAMPLE","TEST"}), "", IFERROR(IF(C538="", "", AVERAGE(L538:M538, P538:Q538, T538:U538, X538:Y538)/100), ""))</f>
        <v/>
      </c>
      <c r="AD538" s="682">
        <f t="shared" si="179"/>
        <v>0</v>
      </c>
      <c r="AE538" s="682" t="str">
        <f t="shared" si="180"/>
        <v/>
      </c>
      <c r="AF538" s="683" t="str">
        <f t="shared" si="176"/>
        <v>A</v>
      </c>
      <c r="AG538" s="683">
        <v>1</v>
      </c>
      <c r="AH538" s="727" t="s">
        <v>2810</v>
      </c>
      <c r="AI538" s="728"/>
      <c r="AJ538" s="728"/>
      <c r="AK538" s="728"/>
      <c r="AL538" s="687"/>
      <c r="AM538" s="797"/>
      <c r="AN538" s="797"/>
      <c r="AO538" s="797"/>
      <c r="AP538" s="797"/>
      <c r="AQ538" s="797"/>
      <c r="AR538" s="689"/>
      <c r="AS538" s="676" t="str">
        <f t="shared" si="181"/>
        <v>單</v>
      </c>
      <c r="AT538" s="676" t="str">
        <f t="shared" si="182"/>
        <v>全</v>
      </c>
      <c r="AU538" s="676" t="str">
        <f t="shared" si="183"/>
        <v>165</v>
      </c>
      <c r="AV538" s="676" t="str">
        <f t="shared" si="177"/>
        <v/>
      </c>
    </row>
    <row r="539" spans="1:48">
      <c r="A539" s="672">
        <f t="shared" si="184"/>
        <v>46191</v>
      </c>
      <c r="B539" s="673" t="s">
        <v>1044</v>
      </c>
      <c r="C539" s="673" t="s">
        <v>3543</v>
      </c>
      <c r="D539" s="674"/>
      <c r="E539" s="675" t="str">
        <f>IF(ISNA(VLOOKUP(C539,條件!$A$1:$G$1021,5,0)),"",(VLOOKUP(C539,條件!$A$1:$G$1021,5,0)))</f>
        <v>150/48/2CE</v>
      </c>
      <c r="F539" s="676" t="str">
        <f>IF(ISNA(VLOOKUP(C539,條件!$A$1:$G$1021,6,0)),"",(VLOOKUP(C539,條件!$A$1:$G$1021,6,0)))</f>
        <v>FP02312×2</v>
      </c>
      <c r="G539" s="676">
        <f>IF(ISNA(VLOOKUP(C539,條件!$A$1:$G$1021,7,0)),"",(VLOOKUP(C539,條件!$A$1:$G$1021,7,0)))</f>
        <v>550</v>
      </c>
      <c r="H539" s="676" t="str">
        <f>IF(ISNA(VLOOKUP(C539,條件!$A$1:$K$1021,11,0)),"",(VLOOKUP(C539,條件!$A$1:$K$1021,11,0)))</f>
        <v>白底紅三角</v>
      </c>
      <c r="I539" s="677">
        <f>IF(ISNA(VLOOKUP(C539,條件!$A$1:$L$1021,12,0)),"",(VLOOKUP(C539,條件!$A$1:$L$1021,12,0)))</f>
        <v>5</v>
      </c>
      <c r="J539" s="680"/>
      <c r="K539" s="678"/>
      <c r="L539" s="679"/>
      <c r="M539" s="681"/>
      <c r="N539" s="680"/>
      <c r="O539" s="678"/>
      <c r="P539" s="679"/>
      <c r="Q539" s="681"/>
      <c r="R539" s="680"/>
      <c r="S539" s="678"/>
      <c r="T539" s="679"/>
      <c r="U539" s="681"/>
      <c r="V539" s="680"/>
      <c r="W539" s="678"/>
      <c r="X539" s="679"/>
      <c r="Y539" s="681"/>
      <c r="Z539" s="682">
        <f>IFERROR(VLOOKUP(C539, 條件!$A:$L, 3, 0), "")</f>
        <v>5.161290322580645</v>
      </c>
      <c r="AA539" s="682">
        <f>IF(OR(L539={"改紡","檢修","了機","清車","FINAL","停機","SAMPLE","TEST","絲開發","待料","跳車"}), L539, IFERROR(IF(C539="", "", (SUM(J539, N539, R539, V539)/3 * AG539) * IF(AND(AF539="S", AS539="雙"), 0.5, 1)), ""))</f>
        <v>0</v>
      </c>
      <c r="AB539" s="716" t="str">
        <f t="shared" si="178"/>
        <v/>
      </c>
      <c r="AC539" s="682" t="str">
        <f>IF(OR(L539={"改紡","檢修","了機","清車","FINAL","停機","SAMPLE","TEST"}), "", IFERROR(IF(C539="", "", AVERAGE(L539:M539, P539:Q539, T539:U539, X539:Y539)/100), ""))</f>
        <v/>
      </c>
      <c r="AD539" s="682">
        <f t="shared" si="179"/>
        <v>0</v>
      </c>
      <c r="AE539" s="682" t="str">
        <f t="shared" si="180"/>
        <v/>
      </c>
      <c r="AF539" s="683" t="str">
        <f t="shared" si="176"/>
        <v>A</v>
      </c>
      <c r="AG539" s="683">
        <v>0.5</v>
      </c>
      <c r="AH539" s="727" t="s">
        <v>3331</v>
      </c>
      <c r="AI539" s="734"/>
      <c r="AJ539" s="734"/>
      <c r="AK539" s="734"/>
      <c r="AL539" s="687"/>
      <c r="AM539" s="797"/>
      <c r="AN539" s="797"/>
      <c r="AO539" s="797"/>
      <c r="AP539" s="797"/>
      <c r="AQ539" s="797"/>
      <c r="AR539" s="689"/>
      <c r="AS539" s="676" t="str">
        <f t="shared" si="181"/>
        <v>雙</v>
      </c>
      <c r="AT539" s="676" t="str">
        <f t="shared" si="182"/>
        <v>全</v>
      </c>
      <c r="AU539" s="676" t="str">
        <f t="shared" si="183"/>
        <v>150</v>
      </c>
      <c r="AV539" s="676" t="str">
        <f t="shared" si="177"/>
        <v/>
      </c>
    </row>
    <row r="540" spans="1:48">
      <c r="A540" s="672">
        <f t="shared" si="184"/>
        <v>46191</v>
      </c>
      <c r="B540" s="673" t="s">
        <v>1045</v>
      </c>
      <c r="C540" s="673" t="s">
        <v>114</v>
      </c>
      <c r="D540" s="674"/>
      <c r="E540" s="675" t="str">
        <f>IF(ISNA(VLOOKUP(C540,條件!$A$1:$G$1021,5,0)),"",(VLOOKUP(C540,條件!$A$1:$G$1021,5,0)))</f>
        <v/>
      </c>
      <c r="F540" s="676" t="str">
        <f>IF(ISNA(VLOOKUP(C540,條件!$A$1:$G$1021,6,0)),"",(VLOOKUP(C540,條件!$A$1:$G$1021,6,0)))</f>
        <v/>
      </c>
      <c r="G540" s="676" t="str">
        <f>IF(ISNA(VLOOKUP(C540,條件!$A$1:$G$1021,7,0)),"",(VLOOKUP(C540,條件!$A$1:$G$1021,7,0)))</f>
        <v/>
      </c>
      <c r="H540" s="676" t="str">
        <f>IF(ISNA(VLOOKUP(C540,條件!$A$1:$K$1021,11,0)),"",(VLOOKUP(C540,條件!$A$1:$K$1021,11,0)))</f>
        <v/>
      </c>
      <c r="I540" s="677" t="str">
        <f>IF(ISNA(VLOOKUP(C540,條件!$A$1:$L$1021,12,0)),"",(VLOOKUP(C540,條件!$A$1:$L$1021,12,0)))</f>
        <v/>
      </c>
      <c r="J540" s="680"/>
      <c r="K540" s="678"/>
      <c r="L540" s="679" t="s">
        <v>114</v>
      </c>
      <c r="M540" s="681"/>
      <c r="N540" s="680"/>
      <c r="O540" s="678"/>
      <c r="P540" s="679" t="s">
        <v>114</v>
      </c>
      <c r="Q540" s="681"/>
      <c r="R540" s="680"/>
      <c r="S540" s="678"/>
      <c r="T540" s="679" t="s">
        <v>114</v>
      </c>
      <c r="U540" s="681"/>
      <c r="V540" s="680"/>
      <c r="W540" s="678"/>
      <c r="X540" s="679" t="s">
        <v>114</v>
      </c>
      <c r="Y540" s="681"/>
      <c r="Z540" s="682" t="str">
        <f>IFERROR(VLOOKUP(C540, 條件!$A:$L, 3, 0), "")</f>
        <v/>
      </c>
      <c r="AA540" s="682" t="str">
        <f>IF(OR(L540={"改紡","檢修","了機","清車","FINAL","停機","SAMPLE","TEST","絲開發","待料","跳車"}), L540, IFERROR(IF(C540="", "", (SUM(J540, N540, R540, V540)/3 * AG540) * IF(AND(AF540="S", AS540="雙"), 0.5, 1)), ""))</f>
        <v>停機</v>
      </c>
      <c r="AB540" s="716" t="str">
        <f t="shared" si="178"/>
        <v/>
      </c>
      <c r="AC540" s="682" t="str">
        <f>IF(OR(L540={"改紡","檢修","了機","清車","FINAL","停機","SAMPLE","TEST"}), "", IFERROR(IF(C540="", "", AVERAGE(L540:M540, P540:Q540, T540:U540, X540:Y540)/100), ""))</f>
        <v/>
      </c>
      <c r="AD540" s="682" t="str">
        <f t="shared" si="179"/>
        <v/>
      </c>
      <c r="AE540" s="682" t="str">
        <f t="shared" si="180"/>
        <v/>
      </c>
      <c r="AF540" s="683" t="str">
        <f t="shared" si="176"/>
        <v>A</v>
      </c>
      <c r="AG540" s="683">
        <v>1</v>
      </c>
      <c r="AH540" s="727" t="s">
        <v>884</v>
      </c>
      <c r="AI540" s="728" t="s">
        <v>1656</v>
      </c>
      <c r="AJ540" s="728" t="s">
        <v>1656</v>
      </c>
      <c r="AK540" s="728" t="s">
        <v>1656</v>
      </c>
      <c r="AL540" s="687"/>
      <c r="AM540" s="797"/>
      <c r="AN540" s="797"/>
      <c r="AO540" s="797"/>
      <c r="AP540" s="797"/>
      <c r="AQ540" s="797"/>
      <c r="AR540" s="689"/>
      <c r="AS540" s="676" t="str">
        <f t="shared" si="181"/>
        <v>單</v>
      </c>
      <c r="AT540" s="676" t="str">
        <f t="shared" si="182"/>
        <v>全</v>
      </c>
      <c r="AU540" s="676" t="str">
        <f t="shared" si="183"/>
        <v/>
      </c>
      <c r="AV540" s="676" t="str">
        <f t="shared" si="177"/>
        <v/>
      </c>
    </row>
    <row r="541" spans="1:48">
      <c r="A541" s="672">
        <f t="shared" si="184"/>
        <v>46191</v>
      </c>
      <c r="B541" s="673" t="s">
        <v>1027</v>
      </c>
      <c r="C541" s="673" t="s">
        <v>114</v>
      </c>
      <c r="D541" s="674"/>
      <c r="E541" s="675" t="str">
        <f>IF(ISNA(VLOOKUP(C541,條件!$A$1:$G$1021,5,0)),"",(VLOOKUP(C541,條件!$A$1:$G$1021,5,0)))</f>
        <v/>
      </c>
      <c r="F541" s="676" t="str">
        <f>IF(ISNA(VLOOKUP(C541,條件!$A$1:$G$1021,6,0)),"",(VLOOKUP(C541,條件!$A$1:$G$1021,6,0)))</f>
        <v/>
      </c>
      <c r="G541" s="676" t="str">
        <f>IF(ISNA(VLOOKUP(C541,條件!$A$1:$G$1021,7,0)),"",(VLOOKUP(C541,條件!$A$1:$G$1021,7,0)))</f>
        <v/>
      </c>
      <c r="H541" s="676" t="str">
        <f>IF(ISNA(VLOOKUP(C541,條件!$A$1:$K$1021,11,0)),"",(VLOOKUP(C541,條件!$A$1:$K$1021,11,0)))</f>
        <v/>
      </c>
      <c r="I541" s="677" t="str">
        <f>IF(ISNA(VLOOKUP(C541,條件!$A$1:$L$1021,12,0)),"",(VLOOKUP(C541,條件!$A$1:$L$1021,12,0)))</f>
        <v/>
      </c>
      <c r="J541" s="680"/>
      <c r="K541" s="678"/>
      <c r="L541" s="679" t="s">
        <v>114</v>
      </c>
      <c r="M541" s="681"/>
      <c r="N541" s="680"/>
      <c r="O541" s="678"/>
      <c r="P541" s="679" t="s">
        <v>114</v>
      </c>
      <c r="Q541" s="681"/>
      <c r="R541" s="680"/>
      <c r="S541" s="678"/>
      <c r="T541" s="679" t="s">
        <v>114</v>
      </c>
      <c r="U541" s="681"/>
      <c r="V541" s="680"/>
      <c r="W541" s="678"/>
      <c r="X541" s="679" t="s">
        <v>114</v>
      </c>
      <c r="Y541" s="681"/>
      <c r="Z541" s="682" t="str">
        <f>IFERROR(VLOOKUP(C541, 條件!$A:$L, 3, 0), "")</f>
        <v/>
      </c>
      <c r="AA541" s="682" t="str">
        <f>IF(OR(L541={"改紡","檢修","了機","清車","FINAL","停機","SAMPLE","TEST","絲開發","待料","跳車"}), L541, IFERROR(IF(C541="", "", (SUM(J541, N541, R541, V541)/3 * AG541) * IF(AND(AF541="S", AS541="雙"), 0.5, 1)), ""))</f>
        <v>停機</v>
      </c>
      <c r="AB541" s="716" t="str">
        <f t="shared" si="178"/>
        <v/>
      </c>
      <c r="AC541" s="682" t="str">
        <f>IF(OR(L541={"改紡","檢修","了機","清車","FINAL","停機","SAMPLE","TEST"}), "", IFERROR(IF(C541="", "", AVERAGE(L541:M541, P541:Q541, T541:U541, X541:Y541)/100), ""))</f>
        <v/>
      </c>
      <c r="AD541" s="682" t="str">
        <f t="shared" si="179"/>
        <v/>
      </c>
      <c r="AE541" s="682" t="str">
        <f t="shared" si="180"/>
        <v/>
      </c>
      <c r="AF541" s="683" t="str">
        <f t="shared" si="176"/>
        <v>A</v>
      </c>
      <c r="AG541" s="683">
        <v>1</v>
      </c>
      <c r="AH541" s="727" t="s">
        <v>884</v>
      </c>
      <c r="AI541" s="728" t="s">
        <v>1656</v>
      </c>
      <c r="AJ541" s="728" t="s">
        <v>1656</v>
      </c>
      <c r="AK541" s="728" t="s">
        <v>1656</v>
      </c>
      <c r="AL541" s="742"/>
      <c r="AM541" s="797"/>
      <c r="AN541" s="797"/>
      <c r="AO541" s="797"/>
      <c r="AP541" s="797"/>
      <c r="AQ541" s="797"/>
      <c r="AR541" s="689"/>
      <c r="AS541" s="676" t="str">
        <f t="shared" si="181"/>
        <v>單</v>
      </c>
      <c r="AT541" s="676" t="str">
        <f t="shared" si="182"/>
        <v>全</v>
      </c>
      <c r="AU541" s="676" t="str">
        <f t="shared" si="183"/>
        <v/>
      </c>
      <c r="AV541" s="676" t="str">
        <f t="shared" si="177"/>
        <v/>
      </c>
    </row>
    <row r="542" spans="1:48">
      <c r="A542" s="672">
        <f t="shared" si="184"/>
        <v>46191</v>
      </c>
      <c r="B542" s="673" t="s">
        <v>1046</v>
      </c>
      <c r="C542" s="673" t="s">
        <v>114</v>
      </c>
      <c r="D542" s="674"/>
      <c r="E542" s="675" t="str">
        <f>IF(ISNA(VLOOKUP(C542,條件!$A$1:$G$1021,5,0)),"",(VLOOKUP(C542,條件!$A$1:$G$1021,5,0)))</f>
        <v/>
      </c>
      <c r="F542" s="676" t="str">
        <f>IF(ISNA(VLOOKUP(C542,條件!$A$1:$G$1021,6,0)),"",(VLOOKUP(C542,條件!$A$1:$G$1021,6,0)))</f>
        <v/>
      </c>
      <c r="G542" s="676" t="str">
        <f>IF(ISNA(VLOOKUP(C542,條件!$A$1:$G$1021,7,0)),"",(VLOOKUP(C542,條件!$A$1:$G$1021,7,0)))</f>
        <v/>
      </c>
      <c r="H542" s="676" t="str">
        <f>IF(ISNA(VLOOKUP(C542,條件!$A$1:$K$1021,11,0)),"",(VLOOKUP(C542,條件!$A$1:$K$1021,11,0)))</f>
        <v/>
      </c>
      <c r="I542" s="677" t="str">
        <f>IF(ISNA(VLOOKUP(C542,條件!$A$1:$L$1021,12,0)),"",(VLOOKUP(C542,條件!$A$1:$L$1021,12,0)))</f>
        <v/>
      </c>
      <c r="J542" s="680"/>
      <c r="K542" s="678"/>
      <c r="L542" s="679" t="s">
        <v>114</v>
      </c>
      <c r="M542" s="681"/>
      <c r="N542" s="680"/>
      <c r="O542" s="678"/>
      <c r="P542" s="679" t="s">
        <v>114</v>
      </c>
      <c r="Q542" s="681"/>
      <c r="R542" s="680"/>
      <c r="S542" s="678"/>
      <c r="T542" s="679" t="s">
        <v>114</v>
      </c>
      <c r="U542" s="681"/>
      <c r="V542" s="680"/>
      <c r="W542" s="678"/>
      <c r="X542" s="679" t="s">
        <v>114</v>
      </c>
      <c r="Y542" s="681"/>
      <c r="Z542" s="682" t="str">
        <f>IFERROR(VLOOKUP(C542, 條件!$A:$L, 3, 0), "")</f>
        <v/>
      </c>
      <c r="AA542" s="682" t="str">
        <f>IF(OR(L542={"改紡","檢修","了機","清車","FINAL","停機","SAMPLE","TEST","絲開發","待料","跳車"}), L542, IFERROR(IF(C542="", "", (SUM(J542, N542, R542, V542)/3 * AG542) * IF(AND(AF542="S", AS542="雙"), 0.5, 1)), ""))</f>
        <v>停機</v>
      </c>
      <c r="AB542" s="716" t="str">
        <f t="shared" si="178"/>
        <v/>
      </c>
      <c r="AC542" s="682" t="str">
        <f>IF(OR(L542={"改紡","檢修","了機","清車","FINAL","停機","SAMPLE","TEST"}), "", IFERROR(IF(C542="", "", AVERAGE(L542:M542, P542:Q542, T542:U542, X542:Y542)/100), ""))</f>
        <v/>
      </c>
      <c r="AD542" s="682" t="str">
        <f t="shared" si="179"/>
        <v/>
      </c>
      <c r="AE542" s="682" t="str">
        <f t="shared" si="180"/>
        <v/>
      </c>
      <c r="AF542" s="683" t="str">
        <f t="shared" si="176"/>
        <v>J</v>
      </c>
      <c r="AG542" s="683">
        <v>1</v>
      </c>
      <c r="AH542" s="727" t="s">
        <v>884</v>
      </c>
      <c r="AI542" s="728" t="s">
        <v>1656</v>
      </c>
      <c r="AJ542" s="728" t="s">
        <v>1656</v>
      </c>
      <c r="AK542" s="728" t="s">
        <v>1656</v>
      </c>
      <c r="AL542" s="741"/>
      <c r="AM542" s="797"/>
      <c r="AN542" s="797"/>
      <c r="AO542" s="797"/>
      <c r="AP542" s="797"/>
      <c r="AQ542" s="797"/>
      <c r="AR542" s="689"/>
      <c r="AS542" s="676" t="str">
        <f t="shared" si="181"/>
        <v>單</v>
      </c>
      <c r="AT542" s="676" t="str">
        <f t="shared" si="182"/>
        <v>全</v>
      </c>
      <c r="AU542" s="676" t="str">
        <f t="shared" si="183"/>
        <v/>
      </c>
      <c r="AV542" s="676" t="str">
        <f t="shared" si="177"/>
        <v/>
      </c>
    </row>
    <row r="543" spans="1:48">
      <c r="A543" s="672">
        <f t="shared" si="184"/>
        <v>46191</v>
      </c>
      <c r="B543" s="673" t="s">
        <v>1028</v>
      </c>
      <c r="C543" s="673" t="s">
        <v>3117</v>
      </c>
      <c r="D543" s="674" t="s">
        <v>578</v>
      </c>
      <c r="E543" s="675" t="str">
        <f>IF(ISNA(VLOOKUP(C543,條件!$A$1:$G$1021,5,0)),"",(VLOOKUP(C543,條件!$A$1:$G$1021,5,0)))</f>
        <v>150/48/2SDr</v>
      </c>
      <c r="F543" s="676" t="str">
        <f>IF(ISNA(VLOOKUP(C543,條件!$A$1:$G$1021,6,0)),"",(VLOOKUP(C543,條件!$A$1:$G$1021,6,0)))</f>
        <v>FP82175R×2</v>
      </c>
      <c r="G543" s="676">
        <f>IF(ISNA(VLOOKUP(C543,條件!$A$1:$G$1021,7,0)),"",(VLOOKUP(C543,條件!$A$1:$G$1021,7,0)))</f>
        <v>600</v>
      </c>
      <c r="H543" s="676" t="str">
        <f>IF(ISNA(VLOOKUP(C543,條件!$A$1:$K$1021,11,0)),"",(VLOOKUP(C543,條件!$A$1:$K$1021,11,0)))</f>
        <v>黑白直條</v>
      </c>
      <c r="I543" s="677">
        <f>IF(ISNA(VLOOKUP(C543,條件!$A$1:$L$1021,12,0)),"",(VLOOKUP(C543,條件!$A$1:$L$1021,12,0)))</f>
        <v>5.5</v>
      </c>
      <c r="J543" s="680"/>
      <c r="K543" s="678"/>
      <c r="L543" s="679" t="s">
        <v>116</v>
      </c>
      <c r="M543" s="681"/>
      <c r="N543" s="680"/>
      <c r="O543" s="678"/>
      <c r="P543" s="679" t="s">
        <v>116</v>
      </c>
      <c r="Q543" s="681"/>
      <c r="R543" s="680"/>
      <c r="S543" s="678"/>
      <c r="T543" s="679" t="s">
        <v>116</v>
      </c>
      <c r="U543" s="681"/>
      <c r="V543" s="680"/>
      <c r="W543" s="678"/>
      <c r="X543" s="679" t="s">
        <v>116</v>
      </c>
      <c r="Y543" s="681"/>
      <c r="Z543" s="682">
        <f>IFERROR(VLOOKUP(C543, 條件!$A:$L, 3, 0), "")</f>
        <v>5.8536585365853666</v>
      </c>
      <c r="AA543" s="682" t="str">
        <f>IF(OR(L543={"改紡","檢修","了機","清車","FINAL","停機","SAMPLE","TEST","絲開發","待料","跳車"}), L543, IFERROR(IF(C543="", "", (SUM(J543, N543, R543, V543)/3 * AG543) * IF(AND(AF543="S", AS543="雙"), 0.5, 1)), ""))</f>
        <v>了機</v>
      </c>
      <c r="AB543" s="716" t="str">
        <f t="shared" si="178"/>
        <v/>
      </c>
      <c r="AC543" s="682" t="str">
        <f>IF(OR(L543={"改紡","檢修","了機","清車","FINAL","停機","SAMPLE","TEST"}), "", IFERROR(IF(C543="", "", AVERAGE(L543:M543, P543:Q543, T543:U543, X543:Y543)/100), ""))</f>
        <v/>
      </c>
      <c r="AD543" s="682" t="str">
        <f t="shared" si="179"/>
        <v/>
      </c>
      <c r="AE543" s="682" t="str">
        <f t="shared" si="180"/>
        <v/>
      </c>
      <c r="AF543" s="683" t="str">
        <f t="shared" si="176"/>
        <v>J</v>
      </c>
      <c r="AG543" s="683">
        <v>1</v>
      </c>
      <c r="AH543" s="727" t="s">
        <v>2810</v>
      </c>
      <c r="AI543" s="728"/>
      <c r="AJ543" s="728"/>
      <c r="AK543" s="728"/>
      <c r="AL543" s="687"/>
      <c r="AM543" s="797"/>
      <c r="AN543" s="797"/>
      <c r="AO543" s="797"/>
      <c r="AP543" s="797"/>
      <c r="AQ543" s="797"/>
      <c r="AR543" s="689"/>
      <c r="AS543" s="676" t="str">
        <f t="shared" si="181"/>
        <v>雙</v>
      </c>
      <c r="AT543" s="676" t="str">
        <f t="shared" si="182"/>
        <v>全</v>
      </c>
      <c r="AU543" s="676" t="str">
        <f t="shared" si="183"/>
        <v>150</v>
      </c>
      <c r="AV543" s="676" t="str">
        <f t="shared" si="177"/>
        <v/>
      </c>
    </row>
    <row r="544" spans="1:48">
      <c r="A544" s="672">
        <f t="shared" si="184"/>
        <v>46191</v>
      </c>
      <c r="B544" s="673" t="s">
        <v>1047</v>
      </c>
      <c r="C544" s="673" t="s">
        <v>114</v>
      </c>
      <c r="D544" s="674"/>
      <c r="E544" s="675" t="str">
        <f>IF(ISNA(VLOOKUP(C544,條件!$A$1:$G$1021,5,0)),"",(VLOOKUP(C544,條件!$A$1:$G$1021,5,0)))</f>
        <v/>
      </c>
      <c r="F544" s="676" t="str">
        <f>IF(ISNA(VLOOKUP(C544,條件!$A$1:$G$1021,6,0)),"",(VLOOKUP(C544,條件!$A$1:$G$1021,6,0)))</f>
        <v/>
      </c>
      <c r="G544" s="676" t="str">
        <f>IF(ISNA(VLOOKUP(C544,條件!$A$1:$G$1021,7,0)),"",(VLOOKUP(C544,條件!$A$1:$G$1021,7,0)))</f>
        <v/>
      </c>
      <c r="H544" s="676" t="str">
        <f>IF(ISNA(VLOOKUP(C544,條件!$A$1:$K$1021,11,0)),"",(VLOOKUP(C544,條件!$A$1:$K$1021,11,0)))</f>
        <v/>
      </c>
      <c r="I544" s="677" t="str">
        <f>IF(ISNA(VLOOKUP(C544,條件!$A$1:$L$1021,12,0)),"",(VLOOKUP(C544,條件!$A$1:$L$1021,12,0)))</f>
        <v/>
      </c>
      <c r="J544" s="680"/>
      <c r="K544" s="678"/>
      <c r="L544" s="679" t="s">
        <v>114</v>
      </c>
      <c r="M544" s="681"/>
      <c r="N544" s="680"/>
      <c r="O544" s="678"/>
      <c r="P544" s="679" t="s">
        <v>114</v>
      </c>
      <c r="Q544" s="681"/>
      <c r="R544" s="680"/>
      <c r="S544" s="678"/>
      <c r="T544" s="679" t="s">
        <v>114</v>
      </c>
      <c r="U544" s="681"/>
      <c r="V544" s="680"/>
      <c r="W544" s="678"/>
      <c r="X544" s="679" t="s">
        <v>114</v>
      </c>
      <c r="Y544" s="681"/>
      <c r="Z544" s="682" t="str">
        <f>IFERROR(VLOOKUP(C544, 條件!$A:$L, 3, 0), "")</f>
        <v/>
      </c>
      <c r="AA544" s="682" t="str">
        <f>IF(OR(L544={"改紡","檢修","了機","清車","FINAL","停機","SAMPLE","TEST","絲開發","待料","跳車"}), L544, IFERROR(IF(C544="", "", (SUM(J544, N544, R544, V544)/3 * AG544) * IF(AND(AF544="S", AS544="雙"), 0.5, 1)), ""))</f>
        <v>停機</v>
      </c>
      <c r="AB544" s="716" t="str">
        <f t="shared" si="178"/>
        <v/>
      </c>
      <c r="AC544" s="682" t="str">
        <f>IF(OR(L544={"改紡","檢修","了機","清車","FINAL","停機","SAMPLE","TEST"}), "", IFERROR(IF(C544="", "", AVERAGE(L544:M544, P544:Q544, T544:U544, X544:Y544)/100), ""))</f>
        <v/>
      </c>
      <c r="AD544" s="682" t="str">
        <f t="shared" si="179"/>
        <v/>
      </c>
      <c r="AE544" s="682" t="str">
        <f t="shared" si="180"/>
        <v/>
      </c>
      <c r="AF544" s="683" t="str">
        <f t="shared" si="176"/>
        <v>J</v>
      </c>
      <c r="AG544" s="683">
        <v>1</v>
      </c>
      <c r="AH544" s="727" t="s">
        <v>884</v>
      </c>
      <c r="AI544" s="728" t="s">
        <v>1656</v>
      </c>
      <c r="AJ544" s="728" t="s">
        <v>1656</v>
      </c>
      <c r="AK544" s="728" t="s">
        <v>1656</v>
      </c>
      <c r="AL544" s="687"/>
      <c r="AM544" s="797"/>
      <c r="AN544" s="797"/>
      <c r="AO544" s="797"/>
      <c r="AP544" s="797"/>
      <c r="AQ544" s="797"/>
      <c r="AR544" s="689"/>
      <c r="AS544" s="676" t="str">
        <f t="shared" si="181"/>
        <v>單</v>
      </c>
      <c r="AT544" s="676" t="str">
        <f t="shared" si="182"/>
        <v>全</v>
      </c>
      <c r="AU544" s="676" t="str">
        <f t="shared" si="183"/>
        <v/>
      </c>
      <c r="AV544" s="676" t="str">
        <f t="shared" si="177"/>
        <v/>
      </c>
    </row>
    <row r="545" spans="1:48">
      <c r="A545" s="672">
        <f t="shared" si="184"/>
        <v>46191</v>
      </c>
      <c r="B545" s="673" t="s">
        <v>1048</v>
      </c>
      <c r="C545" s="673" t="s">
        <v>2971</v>
      </c>
      <c r="D545" s="674" t="s">
        <v>1914</v>
      </c>
      <c r="E545" s="675" t="str">
        <f>IF(ISNA(VLOOKUP(C545,條件!$A$1:$G$1021,5,0)),"",(VLOOKUP(C545,條件!$A$1:$G$1021,5,0)))</f>
        <v>150/48/2SDr</v>
      </c>
      <c r="F545" s="676" t="str">
        <f>IF(ISNA(VLOOKUP(C545,條件!$A$1:$G$1021,6,0)),"",(VLOOKUP(C545,條件!$A$1:$G$1021,6,0)))</f>
        <v>FP82177R×2</v>
      </c>
      <c r="G545" s="676">
        <f>IF(ISNA(VLOOKUP(C545,條件!$A$1:$G$1021,7,0)),"",(VLOOKUP(C545,條件!$A$1:$G$1021,7,0)))</f>
        <v>700</v>
      </c>
      <c r="H545" s="676" t="str">
        <f>IF(ISNA(VLOOKUP(C545,條件!$A$1:$K$1021,11,0)),"",(VLOOKUP(C545,條件!$A$1:$K$1021,11,0)))</f>
        <v>白底綠星</v>
      </c>
      <c r="I545" s="677">
        <f>IF(ISNA(VLOOKUP(C545,條件!$A$1:$L$1021,12,0)),"",(VLOOKUP(C545,條件!$A$1:$L$1021,12,0)))</f>
        <v>5.5</v>
      </c>
      <c r="J545" s="680"/>
      <c r="K545" s="678"/>
      <c r="L545" s="679"/>
      <c r="M545" s="681"/>
      <c r="N545" s="680"/>
      <c r="O545" s="678"/>
      <c r="P545" s="679"/>
      <c r="Q545" s="681"/>
      <c r="R545" s="680"/>
      <c r="S545" s="678"/>
      <c r="T545" s="679"/>
      <c r="U545" s="681"/>
      <c r="V545" s="680"/>
      <c r="W545" s="678"/>
      <c r="X545" s="679"/>
      <c r="Y545" s="681"/>
      <c r="Z545" s="682">
        <f>IFERROR(VLOOKUP(C545, 條件!$A:$L, 3, 0), "")</f>
        <v>5.8299595141700413</v>
      </c>
      <c r="AA545" s="682">
        <f>IF(OR(L545={"改紡","檢修","了機","清車","FINAL","停機","SAMPLE","TEST","絲開發","待料","跳車"}), L545, IFERROR(IF(C545="", "", (SUM(J545, N545, R545, V545)/3 * AG545) * IF(AND(AF545="S", AS545="雙"), 0.5, 1)), ""))</f>
        <v>0</v>
      </c>
      <c r="AB545" s="716" t="str">
        <f t="shared" si="178"/>
        <v/>
      </c>
      <c r="AC545" s="682" t="str">
        <f>IF(OR(L545={"改紡","檢修","了機","清車","FINAL","停機","SAMPLE","TEST"}), "", IFERROR(IF(C545="", "", AVERAGE(L545:M545, P545:Q545, T545:U545, X545:Y545)/100), ""))</f>
        <v/>
      </c>
      <c r="AD545" s="682">
        <f t="shared" si="179"/>
        <v>0</v>
      </c>
      <c r="AE545" s="682" t="str">
        <f t="shared" si="180"/>
        <v/>
      </c>
      <c r="AF545" s="683" t="str">
        <f t="shared" ref="AF545:AF553" si="185">LEFT(B545,1)</f>
        <v>T</v>
      </c>
      <c r="AG545" s="683">
        <v>1</v>
      </c>
      <c r="AH545" s="727" t="s">
        <v>2784</v>
      </c>
      <c r="AI545" s="728"/>
      <c r="AJ545" s="728"/>
      <c r="AK545" s="734"/>
      <c r="AL545" s="687"/>
      <c r="AM545" s="797"/>
      <c r="AN545" s="797"/>
      <c r="AO545" s="797"/>
      <c r="AP545" s="797"/>
      <c r="AQ545" s="797"/>
      <c r="AR545" s="689"/>
      <c r="AS545" s="676" t="str">
        <f t="shared" si="181"/>
        <v>雙</v>
      </c>
      <c r="AT545" s="676" t="str">
        <f t="shared" si="182"/>
        <v>全</v>
      </c>
      <c r="AU545" s="676" t="str">
        <f t="shared" si="183"/>
        <v>150</v>
      </c>
      <c r="AV545" s="676" t="str">
        <f t="shared" ref="AV545:AV553"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
      </c>
    </row>
    <row r="546" spans="1:48">
      <c r="A546" s="672">
        <f t="shared" si="184"/>
        <v>46191</v>
      </c>
      <c r="B546" s="673" t="s">
        <v>1049</v>
      </c>
      <c r="C546" s="673" t="s">
        <v>4309</v>
      </c>
      <c r="D546" s="674" t="s">
        <v>1914</v>
      </c>
      <c r="E546" s="675" t="str">
        <f>IF(ISNA(VLOOKUP(C546,條件!$A$1:$G$1021,5,0)),"",(VLOOKUP(C546,條件!$A$1:$G$1021,5,0)))</f>
        <v>150/48/2SDr</v>
      </c>
      <c r="F546" s="676" t="str">
        <f>IF(ISNA(VLOOKUP(C546,條件!$A$1:$G$1021,6,0)),"",(VLOOKUP(C546,條件!$A$1:$G$1021,6,0)))</f>
        <v>FP82180R×2</v>
      </c>
      <c r="G546" s="676">
        <f>IF(ISNA(VLOOKUP(C546,條件!$A$1:$G$1021,7,0)),"",(VLOOKUP(C546,條件!$A$1:$G$1021,7,0)))</f>
        <v>700</v>
      </c>
      <c r="H546" s="676" t="str">
        <f>IF(ISNA(VLOOKUP(C546,條件!$A$1:$K$1021,11,0)),"",(VLOOKUP(C546,條件!$A$1:$K$1021,11,0)))</f>
        <v>白桔方塊</v>
      </c>
      <c r="I546" s="677">
        <f>IF(ISNA(VLOOKUP(C546,條件!$A$1:$L$1021,12,0)),"",(VLOOKUP(C546,條件!$A$1:$L$1021,12,0)))</f>
        <v>5.5</v>
      </c>
      <c r="J546" s="680"/>
      <c r="K546" s="678"/>
      <c r="L546" s="679"/>
      <c r="M546" s="681"/>
      <c r="N546" s="680"/>
      <c r="O546" s="678"/>
      <c r="P546" s="679"/>
      <c r="Q546" s="681"/>
      <c r="R546" s="680"/>
      <c r="S546" s="678"/>
      <c r="T546" s="679"/>
      <c r="U546" s="681"/>
      <c r="V546" s="680"/>
      <c r="W546" s="678"/>
      <c r="X546" s="679"/>
      <c r="Y546" s="681"/>
      <c r="Z546" s="682">
        <f>IFERROR(VLOOKUP(C546, 條件!$A:$L, 3, 0), "")</f>
        <v>5.8775510204081636</v>
      </c>
      <c r="AA546" s="682">
        <f>IF(OR(L546={"改紡","檢修","了機","清車","FINAL","停機","SAMPLE","TEST","絲開發","待料","跳車"}), L546, IFERROR(IF(C546="", "", (SUM(J546, N546, R546, V546)/3 * AG546) * IF(AND(AF546="S", AS546="雙"), 0.5, 1)), ""))</f>
        <v>0</v>
      </c>
      <c r="AB546" s="716" t="str">
        <f t="shared" si="178"/>
        <v/>
      </c>
      <c r="AC546" s="682" t="str">
        <f>IF(OR(L546={"改紡","檢修","了機","清車","FINAL","停機","SAMPLE","TEST"}), "", IFERROR(IF(C546="", "", AVERAGE(L546:M546, P546:Q546, T546:U546, X546:Y546)/100), ""))</f>
        <v/>
      </c>
      <c r="AD546" s="682">
        <f t="shared" si="179"/>
        <v>0</v>
      </c>
      <c r="AE546" s="682" t="str">
        <f t="shared" si="180"/>
        <v/>
      </c>
      <c r="AF546" s="683" t="str">
        <f t="shared" si="185"/>
        <v>T</v>
      </c>
      <c r="AG546" s="683">
        <v>1</v>
      </c>
      <c r="AH546" s="727" t="s">
        <v>871</v>
      </c>
      <c r="AI546" s="734"/>
      <c r="AJ546" s="734"/>
      <c r="AK546" s="728"/>
      <c r="AL546" s="687"/>
      <c r="AM546" s="797"/>
      <c r="AN546" s="797"/>
      <c r="AO546" s="797"/>
      <c r="AP546" s="797"/>
      <c r="AQ546" s="797"/>
      <c r="AR546" s="689"/>
      <c r="AS546" s="676" t="str">
        <f t="shared" si="181"/>
        <v>雙</v>
      </c>
      <c r="AT546" s="676" t="str">
        <f t="shared" si="182"/>
        <v>全</v>
      </c>
      <c r="AU546" s="676" t="str">
        <f t="shared" si="183"/>
        <v>150</v>
      </c>
      <c r="AV546" s="676" t="str">
        <f t="shared" si="186"/>
        <v/>
      </c>
    </row>
    <row r="547" spans="1:48">
      <c r="A547" s="672">
        <f t="shared" si="184"/>
        <v>46191</v>
      </c>
      <c r="B547" s="673" t="s">
        <v>1050</v>
      </c>
      <c r="C547" s="673" t="s">
        <v>4198</v>
      </c>
      <c r="D547" s="674" t="s">
        <v>1914</v>
      </c>
      <c r="E547" s="675" t="str">
        <f>IF(ISNA(VLOOKUP(C547,條件!$A$1:$G$1021,5,0)),"",(VLOOKUP(C547,條件!$A$1:$G$1021,5,0)))</f>
        <v>150/48/2SDr</v>
      </c>
      <c r="F547" s="676" t="str">
        <f>IF(ISNA(VLOOKUP(C547,條件!$A$1:$G$1021,6,0)),"",(VLOOKUP(C547,條件!$A$1:$G$1021,6,0)))</f>
        <v>FP12902R×2</v>
      </c>
      <c r="G547" s="676">
        <f>IF(ISNA(VLOOKUP(C547,條件!$A$1:$G$1021,7,0)),"",(VLOOKUP(C547,條件!$A$1:$G$1021,7,0)))</f>
        <v>670</v>
      </c>
      <c r="H547" s="676" t="str">
        <f>IF(ISNA(VLOOKUP(C547,條件!$A$1:$K$1021,11,0)),"",(VLOOKUP(C547,條件!$A$1:$K$1021,11,0)))</f>
        <v>棕色</v>
      </c>
      <c r="I547" s="677">
        <f>IF(ISNA(VLOOKUP(C547,條件!$A$1:$L$1021,12,0)),"",(VLOOKUP(C547,條件!$A$1:$L$1021,12,0)))</f>
        <v>5.5</v>
      </c>
      <c r="J547" s="680"/>
      <c r="K547" s="678"/>
      <c r="L547" s="679"/>
      <c r="M547" s="681"/>
      <c r="N547" s="680"/>
      <c r="O547" s="678"/>
      <c r="P547" s="679"/>
      <c r="Q547" s="681"/>
      <c r="R547" s="680"/>
      <c r="S547" s="678"/>
      <c r="T547" s="679"/>
      <c r="U547" s="681"/>
      <c r="V547" s="680"/>
      <c r="W547" s="678"/>
      <c r="X547" s="679"/>
      <c r="Y547" s="681"/>
      <c r="Z547" s="682">
        <f>IFERROR(VLOOKUP(C547, 條件!$A:$L, 3, 0), "")</f>
        <v>5.625</v>
      </c>
      <c r="AA547" s="682">
        <f>IF(OR(L547={"改紡","檢修","了機","清車","FINAL","停機","SAMPLE","TEST","絲開發","待料","跳車"}), L547, IFERROR(IF(C547="", "", (SUM(J547, N547, R547, V547)/3 * AG547) * IF(AND(AF547="S", AS547="雙"), 0.5, 1)), ""))</f>
        <v>0</v>
      </c>
      <c r="AB547" s="716" t="str">
        <f t="shared" si="178"/>
        <v/>
      </c>
      <c r="AC547" s="682" t="str">
        <f>IF(OR(L547={"改紡","檢修","了機","清車","FINAL","停機","SAMPLE","TEST"}), "", IFERROR(IF(C547="", "", AVERAGE(L547:M547, P547:Q547, T547:U547, X547:Y547)/100), ""))</f>
        <v/>
      </c>
      <c r="AD547" s="682">
        <f t="shared" si="179"/>
        <v>0</v>
      </c>
      <c r="AE547" s="682" t="str">
        <f t="shared" si="180"/>
        <v/>
      </c>
      <c r="AF547" s="683" t="str">
        <f t="shared" si="185"/>
        <v>T</v>
      </c>
      <c r="AG547" s="683">
        <v>1</v>
      </c>
      <c r="AH547" s="727" t="s">
        <v>1656</v>
      </c>
      <c r="AI547" s="734"/>
      <c r="AJ547" s="734"/>
      <c r="AK547" s="734"/>
      <c r="AL547" s="687"/>
      <c r="AM547" s="797"/>
      <c r="AN547" s="797"/>
      <c r="AO547" s="797"/>
      <c r="AP547" s="797"/>
      <c r="AQ547" s="797"/>
      <c r="AR547" s="689"/>
      <c r="AS547" s="676" t="str">
        <f t="shared" si="181"/>
        <v>雙</v>
      </c>
      <c r="AT547" s="676" t="str">
        <f t="shared" si="182"/>
        <v>全</v>
      </c>
      <c r="AU547" s="676" t="str">
        <f t="shared" si="183"/>
        <v>150</v>
      </c>
      <c r="AV547" s="676" t="str">
        <f t="shared" si="186"/>
        <v/>
      </c>
    </row>
    <row r="548" spans="1:48">
      <c r="A548" s="672">
        <f t="shared" si="184"/>
        <v>46191</v>
      </c>
      <c r="B548" s="673" t="s">
        <v>1051</v>
      </c>
      <c r="C548" s="673" t="s">
        <v>4124</v>
      </c>
      <c r="D548" s="674"/>
      <c r="E548" s="675" t="str">
        <f>IF(ISNA(VLOOKUP(C548,條件!$A$1:$G$1021,5,0)),"",(VLOOKUP(C548,條件!$A$1:$G$1021,5,0)))</f>
        <v>75/72BFSD</v>
      </c>
      <c r="F548" s="676" t="str">
        <f>IF(ISNA(VLOOKUP(C548,條件!$A$1:$G$1021,6,0)),"",(VLOOKUP(C548,條件!$A$1:$G$1021,6,0)))</f>
        <v>FP01430</v>
      </c>
      <c r="G548" s="676">
        <f>IF(ISNA(VLOOKUP(C548,條件!$A$1:$G$1021,7,0)),"",(VLOOKUP(C548,條件!$A$1:$G$1021,7,0)))</f>
        <v>650</v>
      </c>
      <c r="H548" s="676" t="str">
        <f>IF(ISNA(VLOOKUP(C548,條件!$A$1:$K$1021,11,0)),"",(VLOOKUP(C548,條件!$A$1:$K$1021,11,0)))</f>
        <v>白底紫十字</v>
      </c>
      <c r="I548" s="677">
        <f>IF(ISNA(VLOOKUP(C548,條件!$A$1:$L$1021,12,0)),"",(VLOOKUP(C548,條件!$A$1:$L$1021,12,0)))</f>
        <v>5</v>
      </c>
      <c r="J548" s="680"/>
      <c r="K548" s="678"/>
      <c r="L548" s="679" t="s">
        <v>116</v>
      </c>
      <c r="M548" s="681"/>
      <c r="N548" s="680"/>
      <c r="O548" s="678"/>
      <c r="P548" s="679" t="s">
        <v>116</v>
      </c>
      <c r="Q548" s="681"/>
      <c r="R548" s="680"/>
      <c r="S548" s="678"/>
      <c r="T548" s="679" t="s">
        <v>116</v>
      </c>
      <c r="U548" s="681"/>
      <c r="V548" s="680"/>
      <c r="W548" s="678"/>
      <c r="X548" s="679" t="s">
        <v>116</v>
      </c>
      <c r="Y548" s="681"/>
      <c r="Z548" s="682">
        <f>IFERROR(VLOOKUP(C548, 條件!$A:$L, 3, 0), "")</f>
        <v>1.5483870967741935</v>
      </c>
      <c r="AA548" s="682" t="str">
        <f>IF(OR(L548={"改紡","檢修","了機","清車","FINAL","停機","SAMPLE","TEST","絲開發","待料","跳車"}), L548, IFERROR(IF(C548="", "", (SUM(J548, N548, R548, V548)/3 * AG548) * IF(AND(AF548="S", AS548="雙"), 0.5, 1)), ""))</f>
        <v>了機</v>
      </c>
      <c r="AB548" s="716" t="str">
        <f t="shared" si="178"/>
        <v/>
      </c>
      <c r="AC548" s="682" t="str">
        <f>IF(OR(L548={"改紡","檢修","了機","清車","FINAL","停機","SAMPLE","TEST"}), "", IFERROR(IF(C548="", "", AVERAGE(L548:M548, P548:Q548, T548:U548, X548:Y548)/100), ""))</f>
        <v/>
      </c>
      <c r="AD548" s="682" t="str">
        <f t="shared" si="179"/>
        <v/>
      </c>
      <c r="AE548" s="682" t="str">
        <f t="shared" si="180"/>
        <v/>
      </c>
      <c r="AF548" s="683" t="str">
        <f t="shared" si="185"/>
        <v>T</v>
      </c>
      <c r="AG548" s="683">
        <v>2</v>
      </c>
      <c r="AH548" s="727" t="s">
        <v>2784</v>
      </c>
      <c r="AI548" s="734"/>
      <c r="AJ548" s="734"/>
      <c r="AK548" s="728"/>
      <c r="AL548" s="687"/>
      <c r="AM548" s="797"/>
      <c r="AN548" s="797"/>
      <c r="AO548" s="797"/>
      <c r="AP548" s="797"/>
      <c r="AQ548" s="797"/>
      <c r="AR548" s="689"/>
      <c r="AS548" s="676" t="str">
        <f t="shared" si="181"/>
        <v>單</v>
      </c>
      <c r="AT548" s="676" t="str">
        <f t="shared" si="182"/>
        <v>半</v>
      </c>
      <c r="AU548" s="676" t="str">
        <f t="shared" si="183"/>
        <v>75</v>
      </c>
      <c r="AV548" s="676" t="str">
        <f t="shared" si="186"/>
        <v/>
      </c>
    </row>
    <row r="549" spans="1:48">
      <c r="A549" s="672">
        <f t="shared" si="184"/>
        <v>46191</v>
      </c>
      <c r="B549" s="673" t="s">
        <v>1051</v>
      </c>
      <c r="C549" s="673" t="s">
        <v>3530</v>
      </c>
      <c r="D549" s="674" t="s">
        <v>1914</v>
      </c>
      <c r="E549" s="675" t="str">
        <f>IF(ISNA(VLOOKUP(C549,條件!$A$1:$G$1021,5,0)),"",(VLOOKUP(C549,條件!$A$1:$G$1021,5,0)))</f>
        <v>225/72/2SDr</v>
      </c>
      <c r="F549" s="676" t="str">
        <f>IF(ISNA(VLOOKUP(C549,條件!$A$1:$G$1021,6,0)),"",(VLOOKUP(C549,條件!$A$1:$G$1021,6,0)))</f>
        <v>FP83025R×2</v>
      </c>
      <c r="G549" s="676">
        <f>IF(ISNA(VLOOKUP(C549,條件!$A$1:$G$1021,7,0)),"",(VLOOKUP(C549,條件!$A$1:$G$1021,7,0)))</f>
        <v>550</v>
      </c>
      <c r="H549" s="676" t="str">
        <f>IF(ISNA(VLOOKUP(C549,條件!$A$1:$K$1021,11,0)),"",(VLOOKUP(C549,條件!$A$1:$K$1021,11,0)))</f>
        <v>白紅條紋</v>
      </c>
      <c r="I549" s="677">
        <f>IF(ISNA(VLOOKUP(C549,條件!$A$1:$L$1021,12,0)),"",(VLOOKUP(C549,條件!$A$1:$L$1021,12,0)))</f>
        <v>5.5</v>
      </c>
      <c r="J549" s="680"/>
      <c r="K549" s="678"/>
      <c r="L549" s="679"/>
      <c r="M549" s="681"/>
      <c r="N549" s="680"/>
      <c r="O549" s="678"/>
      <c r="P549" s="679"/>
      <c r="Q549" s="681"/>
      <c r="R549" s="680"/>
      <c r="S549" s="678"/>
      <c r="T549" s="679"/>
      <c r="U549" s="681"/>
      <c r="V549" s="680"/>
      <c r="W549" s="678"/>
      <c r="X549" s="679"/>
      <c r="Y549" s="681"/>
      <c r="Z549" s="682">
        <f>IFERROR(VLOOKUP(C549, 條件!$A:$L, 3, 0), "")</f>
        <v>6.6055045871559646</v>
      </c>
      <c r="AA549" s="682">
        <f>IF(OR(L549={"改紡","檢修","了機","清車","FINAL","停機","SAMPLE","TEST","絲開發","待料","跳車"}), L549, IFERROR(IF(C549="", "", (SUM(J549, N549, R549, V549)/3 * AG549) * IF(AND(AF549="S", AS549="雙"), 0.5, 1)), ""))</f>
        <v>0</v>
      </c>
      <c r="AB549" s="716" t="str">
        <f t="shared" si="178"/>
        <v/>
      </c>
      <c r="AC549" s="682" t="str">
        <f>IF(OR(L549={"改紡","檢修","了機","清車","FINAL","停機","SAMPLE","TEST"}), "", IFERROR(IF(C549="", "", AVERAGE(L549:M549, P549:Q549, T549:U549, X549:Y549)/100), ""))</f>
        <v/>
      </c>
      <c r="AD549" s="682">
        <f t="shared" si="179"/>
        <v>0</v>
      </c>
      <c r="AE549" s="682" t="str">
        <f t="shared" si="180"/>
        <v/>
      </c>
      <c r="AF549" s="683" t="str">
        <f t="shared" si="185"/>
        <v>T</v>
      </c>
      <c r="AG549" s="683">
        <v>2</v>
      </c>
      <c r="AH549" s="727" t="s">
        <v>2784</v>
      </c>
      <c r="AI549" s="734"/>
      <c r="AJ549" s="734"/>
      <c r="AK549" s="728"/>
      <c r="AL549" s="687"/>
      <c r="AM549" s="797"/>
      <c r="AN549" s="797"/>
      <c r="AO549" s="797"/>
      <c r="AP549" s="797"/>
      <c r="AQ549" s="797"/>
      <c r="AR549" s="689"/>
      <c r="AS549" s="676" t="str">
        <f t="shared" si="181"/>
        <v>雙</v>
      </c>
      <c r="AT549" s="676" t="str">
        <f t="shared" si="182"/>
        <v>半</v>
      </c>
      <c r="AU549" s="676" t="str">
        <f t="shared" si="183"/>
        <v>225</v>
      </c>
      <c r="AV549" s="676" t="str">
        <f t="shared" si="186"/>
        <v/>
      </c>
    </row>
    <row r="550" spans="1:48">
      <c r="A550" s="672">
        <f t="shared" si="184"/>
        <v>46191</v>
      </c>
      <c r="B550" s="673" t="s">
        <v>1547</v>
      </c>
      <c r="C550" s="673" t="s">
        <v>3300</v>
      </c>
      <c r="D550" s="674" t="s">
        <v>578</v>
      </c>
      <c r="E550" s="675" t="str">
        <f>IF(ISNA(VLOOKUP(C550,條件!$A$1:$G$1021,5,0)),"",(VLOOKUP(C550,條件!$A$1:$G$1021,5,0)))</f>
        <v>150/48/2SDr</v>
      </c>
      <c r="F550" s="676" t="str">
        <f>IF(ISNA(VLOOKUP(C550,條件!$A$1:$G$1021,6,0)),"",(VLOOKUP(C550,條件!$A$1:$G$1021,6,0)))</f>
        <v>FP82177R×2</v>
      </c>
      <c r="G550" s="676">
        <f>IF(ISNA(VLOOKUP(C550,條件!$A$1:$G$1021,7,0)),"",(VLOOKUP(C550,條件!$A$1:$G$1021,7,0)))</f>
        <v>700</v>
      </c>
      <c r="H550" s="676" t="str">
        <f>IF(ISNA(VLOOKUP(C550,條件!$A$1:$K$1021,11,0)),"",(VLOOKUP(C550,條件!$A$1:$K$1021,11,0)))</f>
        <v>白底黑點</v>
      </c>
      <c r="I550" s="677">
        <f>IF(ISNA(VLOOKUP(C550,條件!$A$1:$L$1021,12,0)),"",(VLOOKUP(C550,條件!$A$1:$L$1021,12,0)))</f>
        <v>5.5</v>
      </c>
      <c r="J550" s="680"/>
      <c r="K550" s="678"/>
      <c r="L550" s="679"/>
      <c r="M550" s="681"/>
      <c r="N550" s="680"/>
      <c r="O550" s="678"/>
      <c r="P550" s="679"/>
      <c r="Q550" s="681"/>
      <c r="R550" s="680"/>
      <c r="S550" s="678"/>
      <c r="T550" s="679"/>
      <c r="U550" s="681"/>
      <c r="V550" s="680"/>
      <c r="W550" s="678"/>
      <c r="X550" s="679"/>
      <c r="Y550" s="681"/>
      <c r="Z550" s="682">
        <f>IFERROR(VLOOKUP(C550, 條件!$A:$L, 3, 0), "")</f>
        <v>5.8299595141700413</v>
      </c>
      <c r="AA550" s="682">
        <f>IF(OR(L550={"改紡","檢修","了機","清車","FINAL","停機","SAMPLE","TEST","絲開發","待料","跳車"}), L550, IFERROR(IF(C550="", "", (SUM(J550, N550, R550, V550)/3 * AG550) * IF(AND(AF550="S", AS550="雙"), 0.5, 1)), ""))</f>
        <v>0</v>
      </c>
      <c r="AB550" s="716" t="str">
        <f t="shared" si="178"/>
        <v/>
      </c>
      <c r="AC550" s="682" t="str">
        <f>IF(OR(L550={"改紡","檢修","了機","清車","FINAL","停機","SAMPLE","TEST"}), "", IFERROR(IF(C550="", "", AVERAGE(L550:M550, P550:Q550, T550:U550, X550:Y550)/100), ""))</f>
        <v/>
      </c>
      <c r="AD550" s="682">
        <f t="shared" si="179"/>
        <v>0</v>
      </c>
      <c r="AE550" s="682" t="str">
        <f t="shared" si="180"/>
        <v/>
      </c>
      <c r="AF550" s="683" t="str">
        <f t="shared" si="185"/>
        <v>T</v>
      </c>
      <c r="AG550" s="683">
        <v>1</v>
      </c>
      <c r="AH550" s="727" t="s">
        <v>871</v>
      </c>
      <c r="AI550" s="734"/>
      <c r="AJ550" s="734"/>
      <c r="AK550" s="734"/>
      <c r="AL550" s="687"/>
      <c r="AM550" s="797"/>
      <c r="AN550" s="797"/>
      <c r="AO550" s="797"/>
      <c r="AP550" s="797"/>
      <c r="AQ550" s="797"/>
      <c r="AR550" s="689"/>
      <c r="AS550" s="676" t="str">
        <f t="shared" si="181"/>
        <v>雙</v>
      </c>
      <c r="AT550" s="676" t="str">
        <f t="shared" si="182"/>
        <v>全</v>
      </c>
      <c r="AU550" s="676" t="str">
        <f t="shared" si="183"/>
        <v>150</v>
      </c>
      <c r="AV550" s="676" t="str">
        <f t="shared" si="186"/>
        <v/>
      </c>
    </row>
    <row r="551" spans="1:48">
      <c r="A551" s="672">
        <f t="shared" si="184"/>
        <v>46191</v>
      </c>
      <c r="B551" s="673" t="s">
        <v>1548</v>
      </c>
      <c r="C551" s="673" t="s">
        <v>2943</v>
      </c>
      <c r="D551" s="674" t="s">
        <v>578</v>
      </c>
      <c r="E551" s="675" t="str">
        <f>IF(ISNA(VLOOKUP(C551,條件!$A$1:$G$1021,5,0)),"",(VLOOKUP(C551,條件!$A$1:$G$1021,5,0)))</f>
        <v>150/48/2SDr</v>
      </c>
      <c r="F551" s="676" t="str">
        <f>IF(ISNA(VLOOKUP(C551,條件!$A$1:$G$1021,6,0)),"",(VLOOKUP(C551,條件!$A$1:$G$1021,6,0)))</f>
        <v>FP82177R×2</v>
      </c>
      <c r="G551" s="676">
        <f>IF(ISNA(VLOOKUP(C551,條件!$A$1:$G$1021,7,0)),"",(VLOOKUP(C551,條件!$A$1:$G$1021,7,0)))</f>
        <v>700</v>
      </c>
      <c r="H551" s="676" t="str">
        <f>IF(ISNA(VLOOKUP(C551,條件!$A$1:$K$1021,11,0)),"",(VLOOKUP(C551,條件!$A$1:$K$1021,11,0)))</f>
        <v>黃綠條紋</v>
      </c>
      <c r="I551" s="677">
        <f>IF(ISNA(VLOOKUP(C551,條件!$A$1:$L$1021,12,0)),"",(VLOOKUP(C551,條件!$A$1:$L$1021,12,0)))</f>
        <v>5.5</v>
      </c>
      <c r="J551" s="680"/>
      <c r="K551" s="678"/>
      <c r="L551" s="679"/>
      <c r="M551" s="681"/>
      <c r="N551" s="680"/>
      <c r="O551" s="678"/>
      <c r="P551" s="679"/>
      <c r="Q551" s="681"/>
      <c r="R551" s="680"/>
      <c r="S551" s="678"/>
      <c r="T551" s="679"/>
      <c r="U551" s="681"/>
      <c r="V551" s="680"/>
      <c r="W551" s="678"/>
      <c r="X551" s="679"/>
      <c r="Y551" s="681"/>
      <c r="Z551" s="682">
        <f>IFERROR(VLOOKUP(C551, 條件!$A:$L, 3, 0), "")</f>
        <v>5.8299595141700413</v>
      </c>
      <c r="AA551" s="682">
        <f>IF(OR(L551={"改紡","檢修","了機","清車","FINAL","停機","SAMPLE","TEST","絲開發","待料","跳車"}), L551, IFERROR(IF(C551="", "", (SUM(J551, N551, R551, V551)/3 * AG551) * IF(AND(AF551="S", AS551="雙"), 0.5, 1)), ""))</f>
        <v>0</v>
      </c>
      <c r="AB551" s="716" t="str">
        <f t="shared" si="178"/>
        <v/>
      </c>
      <c r="AC551" s="682" t="str">
        <f>IF(OR(L551={"改紡","檢修","了機","清車","FINAL","停機","SAMPLE","TEST"}), "", IFERROR(IF(C551="", "", AVERAGE(L551:M551, P551:Q551, T551:U551, X551:Y551)/100), ""))</f>
        <v/>
      </c>
      <c r="AD551" s="682">
        <f t="shared" si="179"/>
        <v>0</v>
      </c>
      <c r="AE551" s="682" t="str">
        <f t="shared" si="180"/>
        <v/>
      </c>
      <c r="AF551" s="683" t="str">
        <f t="shared" si="185"/>
        <v>T</v>
      </c>
      <c r="AG551" s="683">
        <v>1</v>
      </c>
      <c r="AH551" s="727" t="s">
        <v>871</v>
      </c>
      <c r="AI551" s="734"/>
      <c r="AJ551" s="734"/>
      <c r="AK551" s="728"/>
      <c r="AL551" s="687"/>
      <c r="AM551" s="797"/>
      <c r="AN551" s="797"/>
      <c r="AO551" s="797"/>
      <c r="AP551" s="797"/>
      <c r="AQ551" s="797"/>
      <c r="AR551" s="689"/>
      <c r="AS551" s="676" t="str">
        <f t="shared" si="181"/>
        <v>雙</v>
      </c>
      <c r="AT551" s="676" t="str">
        <f t="shared" si="182"/>
        <v>全</v>
      </c>
      <c r="AU551" s="676" t="str">
        <f t="shared" si="183"/>
        <v>150</v>
      </c>
      <c r="AV551" s="676" t="str">
        <f t="shared" si="186"/>
        <v/>
      </c>
    </row>
    <row r="552" spans="1:48">
      <c r="A552" s="672">
        <f t="shared" si="184"/>
        <v>46191</v>
      </c>
      <c r="B552" s="673" t="s">
        <v>1052</v>
      </c>
      <c r="C552" s="673" t="s">
        <v>114</v>
      </c>
      <c r="D552" s="674"/>
      <c r="E552" s="675" t="str">
        <f>IF(ISNA(VLOOKUP(C552,條件!$A$1:$G$1021,5,0)),"",(VLOOKUP(C552,條件!$A$1:$G$1021,5,0)))</f>
        <v/>
      </c>
      <c r="F552" s="676" t="str">
        <f>IF(ISNA(VLOOKUP(C552,條件!$A$1:$G$1021,6,0)),"",(VLOOKUP(C552,條件!$A$1:$G$1021,6,0)))</f>
        <v/>
      </c>
      <c r="G552" s="676" t="str">
        <f>IF(ISNA(VLOOKUP(C552,條件!$A$1:$G$1021,7,0)),"",(VLOOKUP(C552,條件!$A$1:$G$1021,7,0)))</f>
        <v/>
      </c>
      <c r="H552" s="676" t="str">
        <f>IF(ISNA(VLOOKUP(C552,條件!$A$1:$K$1021,11,0)),"",(VLOOKUP(C552,條件!$A$1:$K$1021,11,0)))</f>
        <v/>
      </c>
      <c r="I552" s="677" t="str">
        <f>IF(ISNA(VLOOKUP(C552,條件!$A$1:$L$1021,12,0)),"",(VLOOKUP(C552,條件!$A$1:$L$1021,12,0)))</f>
        <v/>
      </c>
      <c r="J552" s="680"/>
      <c r="K552" s="678"/>
      <c r="L552" s="679" t="s">
        <v>114</v>
      </c>
      <c r="M552" s="681"/>
      <c r="N552" s="680"/>
      <c r="O552" s="678"/>
      <c r="P552" s="679" t="s">
        <v>114</v>
      </c>
      <c r="Q552" s="681"/>
      <c r="R552" s="680"/>
      <c r="S552" s="678"/>
      <c r="T552" s="679" t="s">
        <v>444</v>
      </c>
      <c r="U552" s="681"/>
      <c r="V552" s="680"/>
      <c r="W552" s="678"/>
      <c r="X552" s="679" t="s">
        <v>114</v>
      </c>
      <c r="Y552" s="681"/>
      <c r="Z552" s="709" t="str">
        <f>IFERROR(VLOOKUP(C552, 條件!$A:$L, 3, 0), "")</f>
        <v/>
      </c>
      <c r="AA552" s="709" t="str">
        <f>IF(OR(L552={"改紡","檢修","了機","清車","FINAL","停機","SAMPLE","TEST","絲開發","待料","跳車"}), L552, IFERROR(IF(C552="", "", (SUM(J552, N552, R552, V552)/3 * AG552) * IF(AND(AF552="S", AS552="雙"), 0.5, 1)), ""))</f>
        <v>停機</v>
      </c>
      <c r="AB552" s="717" t="str">
        <f t="shared" si="178"/>
        <v/>
      </c>
      <c r="AC552" s="709" t="str">
        <f>IF(OR(L552={"改紡","檢修","了機","清車","FINAL","停機","SAMPLE","TEST"}), "", IFERROR(IF(C552="", "", AVERAGE(L552:M552, P552:Q552, T552:U552, X552:Y552)/100), ""))</f>
        <v/>
      </c>
      <c r="AD552" s="709" t="str">
        <f t="shared" si="179"/>
        <v/>
      </c>
      <c r="AE552" s="709" t="str">
        <f t="shared" si="180"/>
        <v/>
      </c>
      <c r="AF552" s="710" t="str">
        <f t="shared" si="185"/>
        <v>S</v>
      </c>
      <c r="AG552" s="710">
        <v>12</v>
      </c>
      <c r="AH552" s="727" t="s">
        <v>884</v>
      </c>
      <c r="AI552" s="728" t="s">
        <v>884</v>
      </c>
      <c r="AJ552" s="728" t="s">
        <v>884</v>
      </c>
      <c r="AK552" s="728" t="s">
        <v>1656</v>
      </c>
      <c r="AL552" s="687"/>
      <c r="AM552" s="797"/>
      <c r="AN552" s="797"/>
      <c r="AO552" s="797"/>
      <c r="AP552" s="797"/>
      <c r="AQ552" s="797"/>
      <c r="AR552" s="689"/>
      <c r="AS552" s="676" t="str">
        <f t="shared" si="181"/>
        <v>單</v>
      </c>
      <c r="AT552" s="676" t="str">
        <f t="shared" si="182"/>
        <v>12sec</v>
      </c>
      <c r="AU552" s="676" t="str">
        <f t="shared" si="183"/>
        <v/>
      </c>
      <c r="AV552" s="676" t="str">
        <f t="shared" si="186"/>
        <v/>
      </c>
    </row>
    <row r="553" spans="1:48" ht="17.25" thickBot="1">
      <c r="A553" s="690">
        <f t="shared" si="184"/>
        <v>46191</v>
      </c>
      <c r="B553" s="691" t="s">
        <v>1563</v>
      </c>
      <c r="C553" s="711" t="s">
        <v>1613</v>
      </c>
      <c r="D553" s="692"/>
      <c r="E553" s="693" t="str">
        <f>IF(ISNA(VLOOKUP(C553,條件!$A$1:$G$1021,5,0)),"",(VLOOKUP(C553,條件!$A$1:$G$1021,5,0)))</f>
        <v/>
      </c>
      <c r="F553" s="694" t="str">
        <f>IF(ISNA(VLOOKUP(C553,條件!$A$1:$G$1021,6,0)),"",(VLOOKUP(C553,條件!$A$1:$G$1021,6,0)))</f>
        <v/>
      </c>
      <c r="G553" s="694" t="str">
        <f>IF(ISNA(VLOOKUP(C553,條件!$A$1:$G$1021,7,0)),"",(VLOOKUP(C553,條件!$A$1:$G$1021,7,0)))</f>
        <v/>
      </c>
      <c r="H553" s="694" t="str">
        <f>IF(ISNA(VLOOKUP(C553,條件!$A$1:$K$1021,11,0)),"",(VLOOKUP(C553,條件!$A$1:$K$1021,11,0)))</f>
        <v/>
      </c>
      <c r="I553" s="695" t="str">
        <f>IF(ISNA(VLOOKUP(C553,條件!$A$1:$L$1021,12,0)),"",(VLOOKUP(C553,條件!$A$1:$L$1021,12,0)))</f>
        <v/>
      </c>
      <c r="J553" s="698"/>
      <c r="K553" s="696"/>
      <c r="L553" s="697" t="s">
        <v>445</v>
      </c>
      <c r="M553" s="699"/>
      <c r="N553" s="698"/>
      <c r="O553" s="696"/>
      <c r="P553" s="697" t="s">
        <v>445</v>
      </c>
      <c r="Q553" s="699"/>
      <c r="R553" s="698"/>
      <c r="S553" s="696"/>
      <c r="T553" s="697" t="s">
        <v>445</v>
      </c>
      <c r="U553" s="699"/>
      <c r="V553" s="698"/>
      <c r="W553" s="696"/>
      <c r="X553" s="697" t="s">
        <v>445</v>
      </c>
      <c r="Y553" s="699"/>
      <c r="Z553" s="888" t="str">
        <f>IFERROR(VLOOKUP(C553, 條件!$A:$L, 3, 0), "")</f>
        <v/>
      </c>
      <c r="AA553" s="888" t="str">
        <f>IF(OR(L553={"改紡","檢修","了機","清車","FINAL","停機","SAMPLE","TEST","絲開發","待料","跳車"}), L553, IFERROR(IF(C553="", "", (SUM(J553, N553, R553, V553)/3 * AG553) * IF(AND(AF553="S", AS553="雙"), 0.5, 1)), ""))</f>
        <v>絲開發</v>
      </c>
      <c r="AB553" s="889" t="str">
        <f t="shared" si="178"/>
        <v/>
      </c>
      <c r="AC553" s="888" t="str">
        <f>IF(OR(L553={"改紡","檢修","了機","清車","FINAL","停機","SAMPLE","TEST"}), "", IFERROR(IF(C553="", "", AVERAGE(L553:M553, P553:Q553, T553:U553, X553:Y553)/100), ""))</f>
        <v/>
      </c>
      <c r="AD553" s="888" t="str">
        <f t="shared" si="179"/>
        <v/>
      </c>
      <c r="AE553" s="888" t="str">
        <f t="shared" si="180"/>
        <v/>
      </c>
      <c r="AF553" s="890" t="str">
        <f t="shared" si="185"/>
        <v>S</v>
      </c>
      <c r="AG553" s="890">
        <v>5</v>
      </c>
      <c r="AH553" s="729" t="s">
        <v>1656</v>
      </c>
      <c r="AI553" s="730"/>
      <c r="AJ553" s="730"/>
      <c r="AK553" s="730"/>
      <c r="AL553" s="705"/>
      <c r="AM553" s="799"/>
      <c r="AN553" s="799"/>
      <c r="AO553" s="799"/>
      <c r="AP553" s="799"/>
      <c r="AQ553" s="799"/>
      <c r="AR553" s="707"/>
      <c r="AS553" s="694" t="str">
        <f t="shared" si="181"/>
        <v>單</v>
      </c>
      <c r="AT553" s="694" t="str">
        <f t="shared" si="182"/>
        <v>5sec</v>
      </c>
      <c r="AU553" s="694" t="str">
        <f t="shared" si="183"/>
        <v/>
      </c>
      <c r="AV553" s="694" t="str">
        <f t="shared" si="186"/>
        <v/>
      </c>
    </row>
  </sheetData>
  <phoneticPr fontId="5" type="noConversion"/>
  <conditionalFormatting sqref="F1:F10 F32 F15:F30 F387:F401 F554:F1048576">
    <cfRule type="containsText" dxfId="5208" priority="4676"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554:L1048576">
    <cfRule type="containsText" dxfId="5207" priority="4675"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cfRule type="containsText" dxfId="5206" priority="4673" operator="containsText" text="清車">
      <formula>NOT(ISERROR(SEARCH("清車",L2)))</formula>
    </cfRule>
    <cfRule type="containsText" dxfId="5205" priority="4674" operator="containsText" text="改紡">
      <formula>NOT(ISERROR(SEARCH("改紡",L2)))</formula>
    </cfRule>
  </conditionalFormatting>
  <conditionalFormatting sqref="P25 P27">
    <cfRule type="containsText" dxfId="5204" priority="4669" operator="containsText" text="了機">
      <formula>NOT(ISERROR(SEARCH("了機",P25)))</formula>
    </cfRule>
  </conditionalFormatting>
  <conditionalFormatting sqref="P25 P27">
    <cfRule type="containsText" dxfId="5203" priority="4667" operator="containsText" text="清車">
      <formula>NOT(ISERROR(SEARCH("清車",P25)))</formula>
    </cfRule>
    <cfRule type="containsText" dxfId="5202" priority="4668" operator="containsText" text="改紡">
      <formula>NOT(ISERROR(SEARCH("改紡",P25)))</formula>
    </cfRule>
  </conditionalFormatting>
  <conditionalFormatting sqref="T25:T27">
    <cfRule type="containsText" dxfId="5201" priority="4663" operator="containsText" text="了機">
      <formula>NOT(ISERROR(SEARCH("了機",T25)))</formula>
    </cfRule>
  </conditionalFormatting>
  <conditionalFormatting sqref="T25:T27">
    <cfRule type="containsText" dxfId="5200" priority="4661" operator="containsText" text="清車">
      <formula>NOT(ISERROR(SEARCH("清車",T25)))</formula>
    </cfRule>
    <cfRule type="containsText" dxfId="5199" priority="4662" operator="containsText" text="改紡">
      <formula>NOT(ISERROR(SEARCH("改紡",T25)))</formula>
    </cfRule>
  </conditionalFormatting>
  <conditionalFormatting sqref="U25:U27">
    <cfRule type="containsText" dxfId="5198" priority="4660" operator="containsText" text="了機">
      <formula>NOT(ISERROR(SEARCH("了機",U25)))</formula>
    </cfRule>
  </conditionalFormatting>
  <conditionalFormatting sqref="U25:U27">
    <cfRule type="containsText" dxfId="5197" priority="4658" operator="containsText" text="清車">
      <formula>NOT(ISERROR(SEARCH("清車",U25)))</formula>
    </cfRule>
    <cfRule type="containsText" dxfId="5196" priority="4659" operator="containsText" text="改紡">
      <formula>NOT(ISERROR(SEARCH("改紡",U25)))</formula>
    </cfRule>
  </conditionalFormatting>
  <conditionalFormatting sqref="P26">
    <cfRule type="containsText" dxfId="5195" priority="4609" operator="containsText" text="了機">
      <formula>NOT(ISERROR(SEARCH("了機",P26)))</formula>
    </cfRule>
  </conditionalFormatting>
  <conditionalFormatting sqref="P26">
    <cfRule type="containsText" dxfId="5194" priority="4607" operator="containsText" text="清車">
      <formula>NOT(ISERROR(SEARCH("清車",P26)))</formula>
    </cfRule>
    <cfRule type="containsText" dxfId="5193" priority="4608" operator="containsText" text="改紡">
      <formula>NOT(ISERROR(SEARCH("改紡",P26)))</formula>
    </cfRule>
  </conditionalFormatting>
  <conditionalFormatting sqref="F11:F14">
    <cfRule type="containsText" dxfId="5192" priority="4532" operator="containsText" text="×2">
      <formula>NOT(ISERROR(SEARCH("×2",F11)))</formula>
    </cfRule>
  </conditionalFormatting>
  <conditionalFormatting sqref="Y11:Y14">
    <cfRule type="containsText" dxfId="5191" priority="4531" operator="containsText" text="了機">
      <formula>NOT(ISERROR(SEARCH("了機",Y11)))</formula>
    </cfRule>
  </conditionalFormatting>
  <conditionalFormatting sqref="Y11:Y14">
    <cfRule type="containsText" dxfId="5190" priority="4529" operator="containsText" text="清車">
      <formula>NOT(ISERROR(SEARCH("清車",Y11)))</formula>
    </cfRule>
    <cfRule type="containsText" dxfId="5189" priority="4530" operator="containsText" text="改紡">
      <formula>NOT(ISERROR(SEARCH("改紡",Y11)))</formula>
    </cfRule>
  </conditionalFormatting>
  <conditionalFormatting sqref="L4:M4 P4:Q4 T4:U4 X4">
    <cfRule type="containsText" dxfId="5188" priority="4528" operator="containsText" text="了機">
      <formula>NOT(ISERROR(SEARCH("了機",L4)))</formula>
    </cfRule>
  </conditionalFormatting>
  <conditionalFormatting sqref="L4:M4 P4:Q4 T4:U4 X4">
    <cfRule type="containsText" dxfId="5187" priority="4526" operator="containsText" text="清車">
      <formula>NOT(ISERROR(SEARCH("清車",L4)))</formula>
    </cfRule>
    <cfRule type="containsText" dxfId="5186" priority="4527" operator="containsText" text="改紡">
      <formula>NOT(ISERROR(SEARCH("改紡",L4)))</formula>
    </cfRule>
  </conditionalFormatting>
  <conditionalFormatting sqref="L5:M5 P5:Q5 T5:U5 X5">
    <cfRule type="containsText" dxfId="5185" priority="4525" operator="containsText" text="了機">
      <formula>NOT(ISERROR(SEARCH("了機",L5)))</formula>
    </cfRule>
  </conditionalFormatting>
  <conditionalFormatting sqref="L5:M5 P5:Q5 T5:U5 X5">
    <cfRule type="containsText" dxfId="5184" priority="4523" operator="containsText" text="清車">
      <formula>NOT(ISERROR(SEARCH("清車",L5)))</formula>
    </cfRule>
    <cfRule type="containsText" dxfId="5183" priority="4524" operator="containsText" text="改紡">
      <formula>NOT(ISERROR(SEARCH("改紡",L5)))</formula>
    </cfRule>
  </conditionalFormatting>
  <conditionalFormatting sqref="L7:M7 P7:Q7 T7:U7 X7">
    <cfRule type="containsText" dxfId="5182" priority="4522" operator="containsText" text="了機">
      <formula>NOT(ISERROR(SEARCH("了機",L7)))</formula>
    </cfRule>
  </conditionalFormatting>
  <conditionalFormatting sqref="L7:M7 P7:Q7 T7:U7 X7">
    <cfRule type="containsText" dxfId="5181" priority="4520" operator="containsText" text="清車">
      <formula>NOT(ISERROR(SEARCH("清車",L7)))</formula>
    </cfRule>
    <cfRule type="containsText" dxfId="5180" priority="4521" operator="containsText" text="改紡">
      <formula>NOT(ISERROR(SEARCH("改紡",L7)))</formula>
    </cfRule>
  </conditionalFormatting>
  <conditionalFormatting sqref="L9:M9 P9:Q9 T9:U9 X9">
    <cfRule type="containsText" dxfId="5179" priority="4519" operator="containsText" text="了機">
      <formula>NOT(ISERROR(SEARCH("了機",L9)))</formula>
    </cfRule>
  </conditionalFormatting>
  <conditionalFormatting sqref="L9:M9 P9:Q9 T9:U9 X9">
    <cfRule type="containsText" dxfId="5178" priority="4517" operator="containsText" text="清車">
      <formula>NOT(ISERROR(SEARCH("清車",L9)))</formula>
    </cfRule>
    <cfRule type="containsText" dxfId="5177" priority="4518" operator="containsText" text="改紡">
      <formula>NOT(ISERROR(SEARCH("改紡",L9)))</formula>
    </cfRule>
  </conditionalFormatting>
  <conditionalFormatting sqref="M11 Q11 U11">
    <cfRule type="containsText" dxfId="5176" priority="4516" operator="containsText" text="了機">
      <formula>NOT(ISERROR(SEARCH("了機",M11)))</formula>
    </cfRule>
  </conditionalFormatting>
  <conditionalFormatting sqref="M11 Q11 U11">
    <cfRule type="containsText" dxfId="5175" priority="4514" operator="containsText" text="清車">
      <formula>NOT(ISERROR(SEARCH("清車",M11)))</formula>
    </cfRule>
    <cfRule type="containsText" dxfId="5174" priority="4515" operator="containsText" text="改紡">
      <formula>NOT(ISERROR(SEARCH("改紡",M11)))</formula>
    </cfRule>
  </conditionalFormatting>
  <conditionalFormatting sqref="L12:M12 P12:Q12 T12:U12 X12">
    <cfRule type="containsText" dxfId="5173" priority="4513" operator="containsText" text="了機">
      <formula>NOT(ISERROR(SEARCH("了機",L12)))</formula>
    </cfRule>
  </conditionalFormatting>
  <conditionalFormatting sqref="L12:M12 P12:Q12 T12:U12 X12">
    <cfRule type="containsText" dxfId="5172" priority="4511" operator="containsText" text="清車">
      <formula>NOT(ISERROR(SEARCH("清車",L12)))</formula>
    </cfRule>
    <cfRule type="containsText" dxfId="5171" priority="4512" operator="containsText" text="改紡">
      <formula>NOT(ISERROR(SEARCH("改紡",L12)))</formula>
    </cfRule>
  </conditionalFormatting>
  <conditionalFormatting sqref="L13:M13 P13:Q13 T13:U13 X13">
    <cfRule type="containsText" dxfId="5170" priority="4510" operator="containsText" text="了機">
      <formula>NOT(ISERROR(SEARCH("了機",L13)))</formula>
    </cfRule>
  </conditionalFormatting>
  <conditionalFormatting sqref="L13:M13 P13:Q13 T13:U13 X13">
    <cfRule type="containsText" dxfId="5169" priority="4508" operator="containsText" text="清車">
      <formula>NOT(ISERROR(SEARCH("清車",L13)))</formula>
    </cfRule>
    <cfRule type="containsText" dxfId="5168" priority="4509" operator="containsText" text="改紡">
      <formula>NOT(ISERROR(SEARCH("改紡",L13)))</formula>
    </cfRule>
  </conditionalFormatting>
  <conditionalFormatting sqref="L14:M14 P14:Q14 T14:U14 X14">
    <cfRule type="containsText" dxfId="5167" priority="4507" operator="containsText" text="了機">
      <formula>NOT(ISERROR(SEARCH("了機",L14)))</formula>
    </cfRule>
  </conditionalFormatting>
  <conditionalFormatting sqref="L14:M14 P14:Q14 T14:U14 X14">
    <cfRule type="containsText" dxfId="5166" priority="4505" operator="containsText" text="清車">
      <formula>NOT(ISERROR(SEARCH("清車",L14)))</formula>
    </cfRule>
    <cfRule type="containsText" dxfId="5165" priority="4506" operator="containsText" text="改紡">
      <formula>NOT(ISERROR(SEARCH("改紡",L14)))</formula>
    </cfRule>
  </conditionalFormatting>
  <conditionalFormatting sqref="L15:M15 P15:Q15 T15:U15 X15">
    <cfRule type="containsText" dxfId="5164" priority="4504" operator="containsText" text="了機">
      <formula>NOT(ISERROR(SEARCH("了機",L15)))</formula>
    </cfRule>
  </conditionalFormatting>
  <conditionalFormatting sqref="L15:M15 P15:Q15 T15:U15 X15">
    <cfRule type="containsText" dxfId="5163" priority="4502" operator="containsText" text="清車">
      <formula>NOT(ISERROR(SEARCH("清車",L15)))</formula>
    </cfRule>
    <cfRule type="containsText" dxfId="5162" priority="4503" operator="containsText" text="改紡">
      <formula>NOT(ISERROR(SEARCH("改紡",L15)))</formula>
    </cfRule>
  </conditionalFormatting>
  <conditionalFormatting sqref="L16:M16 P16:Q16 T16:U16 X16">
    <cfRule type="containsText" dxfId="5161" priority="4501" operator="containsText" text="了機">
      <formula>NOT(ISERROR(SEARCH("了機",L16)))</formula>
    </cfRule>
  </conditionalFormatting>
  <conditionalFormatting sqref="L16:M16 P16:Q16 T16:U16 X16">
    <cfRule type="containsText" dxfId="5160" priority="4499" operator="containsText" text="清車">
      <formula>NOT(ISERROR(SEARCH("清車",L16)))</formula>
    </cfRule>
    <cfRule type="containsText" dxfId="5159" priority="4500" operator="containsText" text="改紡">
      <formula>NOT(ISERROR(SEARCH("改紡",L16)))</formula>
    </cfRule>
  </conditionalFormatting>
  <conditionalFormatting sqref="L17:M17 P17:Q17 T17:U17 X17">
    <cfRule type="containsText" dxfId="5158" priority="4498" operator="containsText" text="了機">
      <formula>NOT(ISERROR(SEARCH("了機",L17)))</formula>
    </cfRule>
  </conditionalFormatting>
  <conditionalFormatting sqref="L17:M17 P17:Q17 T17:U17 X17">
    <cfRule type="containsText" dxfId="5157" priority="4496" operator="containsText" text="清車">
      <formula>NOT(ISERROR(SEARCH("清車",L17)))</formula>
    </cfRule>
    <cfRule type="containsText" dxfId="5156" priority="4497" operator="containsText" text="改紡">
      <formula>NOT(ISERROR(SEARCH("改紡",L17)))</formula>
    </cfRule>
  </conditionalFormatting>
  <conditionalFormatting sqref="L18:M18 P18:Q18 T18:U18 X18">
    <cfRule type="containsText" dxfId="5155" priority="4495" operator="containsText" text="了機">
      <formula>NOT(ISERROR(SEARCH("了機",L18)))</formula>
    </cfRule>
  </conditionalFormatting>
  <conditionalFormatting sqref="L18:M18 P18:Q18 T18:U18 X18">
    <cfRule type="containsText" dxfId="5154" priority="4493" operator="containsText" text="清車">
      <formula>NOT(ISERROR(SEARCH("清車",L18)))</formula>
    </cfRule>
    <cfRule type="containsText" dxfId="5153" priority="4494" operator="containsText" text="改紡">
      <formula>NOT(ISERROR(SEARCH("改紡",L18)))</formula>
    </cfRule>
  </conditionalFormatting>
  <conditionalFormatting sqref="L19:M19 P19:Q19 T19:U19 X19">
    <cfRule type="containsText" dxfId="5152" priority="4492" operator="containsText" text="了機">
      <formula>NOT(ISERROR(SEARCH("了機",L19)))</formula>
    </cfRule>
  </conditionalFormatting>
  <conditionalFormatting sqref="L19:M19 P19:Q19 T19:U19 X19">
    <cfRule type="containsText" dxfId="5151" priority="4490" operator="containsText" text="清車">
      <formula>NOT(ISERROR(SEARCH("清車",L19)))</formula>
    </cfRule>
    <cfRule type="containsText" dxfId="5150" priority="4491" operator="containsText" text="改紡">
      <formula>NOT(ISERROR(SEARCH("改紡",L19)))</formula>
    </cfRule>
  </conditionalFormatting>
  <conditionalFormatting sqref="L20:M20 P20:Q20 T20:U20 X20">
    <cfRule type="containsText" dxfId="5149" priority="4489" operator="containsText" text="了機">
      <formula>NOT(ISERROR(SEARCH("了機",L20)))</formula>
    </cfRule>
  </conditionalFormatting>
  <conditionalFormatting sqref="L20:M20 P20:Q20 T20:U20 X20">
    <cfRule type="containsText" dxfId="5148" priority="4487" operator="containsText" text="清車">
      <formula>NOT(ISERROR(SEARCH("清車",L20)))</formula>
    </cfRule>
    <cfRule type="containsText" dxfId="5147" priority="4488" operator="containsText" text="改紡">
      <formula>NOT(ISERROR(SEARCH("改紡",L20)))</formula>
    </cfRule>
  </conditionalFormatting>
  <conditionalFormatting sqref="L22:M22 P22:Q22 T22:U22 X22">
    <cfRule type="containsText" dxfId="5146" priority="4486" operator="containsText" text="了機">
      <formula>NOT(ISERROR(SEARCH("了機",L22)))</formula>
    </cfRule>
  </conditionalFormatting>
  <conditionalFormatting sqref="L22:M22 P22:Q22 T22:U22 X22">
    <cfRule type="containsText" dxfId="5145" priority="4484" operator="containsText" text="清車">
      <formula>NOT(ISERROR(SEARCH("清車",L22)))</formula>
    </cfRule>
    <cfRule type="containsText" dxfId="5144" priority="4485" operator="containsText" text="改紡">
      <formula>NOT(ISERROR(SEARCH("改紡",L22)))</formula>
    </cfRule>
  </conditionalFormatting>
  <conditionalFormatting sqref="M23 T23:U23 Q23 T24">
    <cfRule type="containsText" dxfId="5143" priority="4480" operator="containsText" text="了機">
      <formula>NOT(ISERROR(SEARCH("了機",M23)))</formula>
    </cfRule>
  </conditionalFormatting>
  <conditionalFormatting sqref="M23 T23:U23 Q23 T24">
    <cfRule type="containsText" dxfId="5142" priority="4478" operator="containsText" text="清車">
      <formula>NOT(ISERROR(SEARCH("清車",M23)))</formula>
    </cfRule>
    <cfRule type="containsText" dxfId="5141" priority="4479" operator="containsText" text="改紡">
      <formula>NOT(ISERROR(SEARCH("改紡",M23)))</formula>
    </cfRule>
  </conditionalFormatting>
  <conditionalFormatting sqref="M24 Q24 U24">
    <cfRule type="containsText" dxfId="5140" priority="4477" operator="containsText" text="了機">
      <formula>NOT(ISERROR(SEARCH("了機",M24)))</formula>
    </cfRule>
  </conditionalFormatting>
  <conditionalFormatting sqref="M24 Q24 U24">
    <cfRule type="containsText" dxfId="5139" priority="4475" operator="containsText" text="清車">
      <formula>NOT(ISERROR(SEARCH("清車",M24)))</formula>
    </cfRule>
    <cfRule type="containsText" dxfId="5138" priority="4476" operator="containsText" text="改紡">
      <formula>NOT(ISERROR(SEARCH("改紡",M24)))</formula>
    </cfRule>
  </conditionalFormatting>
  <conditionalFormatting sqref="L30:M30 T30:U30 X30 P30:Q30">
    <cfRule type="containsText" dxfId="5137" priority="4474" operator="containsText" text="了機">
      <formula>NOT(ISERROR(SEARCH("了機",L30)))</formula>
    </cfRule>
  </conditionalFormatting>
  <conditionalFormatting sqref="L30:M30 T30:U30 X30 P30:Q30">
    <cfRule type="containsText" dxfId="5136" priority="4472" operator="containsText" text="清車">
      <formula>NOT(ISERROR(SEARCH("清車",L30)))</formula>
    </cfRule>
    <cfRule type="containsText" dxfId="5135" priority="4473" operator="containsText" text="改紡">
      <formula>NOT(ISERROR(SEARCH("改紡",L30)))</formula>
    </cfRule>
  </conditionalFormatting>
  <conditionalFormatting sqref="P28">
    <cfRule type="containsText" dxfId="5134" priority="4471" operator="containsText" text="了機">
      <formula>NOT(ISERROR(SEARCH("了機",P28)))</formula>
    </cfRule>
  </conditionalFormatting>
  <conditionalFormatting sqref="P28">
    <cfRule type="containsText" dxfId="5133" priority="4469" operator="containsText" text="清車">
      <formula>NOT(ISERROR(SEARCH("清車",P28)))</formula>
    </cfRule>
    <cfRule type="containsText" dxfId="5132" priority="4470" operator="containsText" text="改紡">
      <formula>NOT(ISERROR(SEARCH("改紡",P28)))</formula>
    </cfRule>
  </conditionalFormatting>
  <conditionalFormatting sqref="F31">
    <cfRule type="containsText" dxfId="5131" priority="4464" operator="containsText" text="×2">
      <formula>NOT(ISERROR(SEARCH("×2",F31)))</formula>
    </cfRule>
  </conditionalFormatting>
  <conditionalFormatting sqref="Y31">
    <cfRule type="containsText" dxfId="5130" priority="4463" operator="containsText" text="了機">
      <formula>NOT(ISERROR(SEARCH("了機",Y31)))</formula>
    </cfRule>
  </conditionalFormatting>
  <conditionalFormatting sqref="Y31">
    <cfRule type="containsText" dxfId="5129" priority="4461" operator="containsText" text="清車">
      <formula>NOT(ISERROR(SEARCH("清車",Y31)))</formula>
    </cfRule>
    <cfRule type="containsText" dxfId="5128" priority="4462" operator="containsText" text="改紡">
      <formula>NOT(ISERROR(SEARCH("改紡",Y31)))</formula>
    </cfRule>
  </conditionalFormatting>
  <conditionalFormatting sqref="L31:M31 P31:Q31 T31:U31 X31">
    <cfRule type="containsText" dxfId="5127" priority="4460" operator="containsText" text="了機">
      <formula>NOT(ISERROR(SEARCH("了機",L31)))</formula>
    </cfRule>
  </conditionalFormatting>
  <conditionalFormatting sqref="L31:M31 P31:Q31 T31:U31 X31">
    <cfRule type="containsText" dxfId="5126" priority="4458" operator="containsText" text="清車">
      <formula>NOT(ISERROR(SEARCH("清車",L31)))</formula>
    </cfRule>
    <cfRule type="containsText" dxfId="5125" priority="4459" operator="containsText" text="改紡">
      <formula>NOT(ISERROR(SEARCH("改紡",L31)))</formula>
    </cfRule>
  </conditionalFormatting>
  <conditionalFormatting sqref="X23:X24">
    <cfRule type="containsText" dxfId="5124" priority="4429" operator="containsText" text="了機">
      <formula>NOT(ISERROR(SEARCH("了機",X23)))</formula>
    </cfRule>
  </conditionalFormatting>
  <conditionalFormatting sqref="X23:X24">
    <cfRule type="containsText" dxfId="5123" priority="4427" operator="containsText" text="清車">
      <formula>NOT(ISERROR(SEARCH("清車",X23)))</formula>
    </cfRule>
    <cfRule type="containsText" dxfId="5122" priority="4428" operator="containsText" text="改紡">
      <formula>NOT(ISERROR(SEARCH("改紡",X23)))</formula>
    </cfRule>
  </conditionalFormatting>
  <conditionalFormatting sqref="X27">
    <cfRule type="containsText" dxfId="5121" priority="4426" operator="containsText" text="了機">
      <formula>NOT(ISERROR(SEARCH("了機",X27)))</formula>
    </cfRule>
  </conditionalFormatting>
  <conditionalFormatting sqref="X27">
    <cfRule type="containsText" dxfId="5120" priority="4424" operator="containsText" text="清車">
      <formula>NOT(ISERROR(SEARCH("清車",X27)))</formula>
    </cfRule>
    <cfRule type="containsText" dxfId="5119" priority="4425" operator="containsText" text="改紡">
      <formula>NOT(ISERROR(SEARCH("改紡",X27)))</formula>
    </cfRule>
  </conditionalFormatting>
  <conditionalFormatting sqref="F33:F41 F63 F46:F61">
    <cfRule type="containsText" dxfId="5118" priority="4423"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5117" priority="4422"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5116" priority="4420" operator="containsText" text="清車">
      <formula>NOT(ISERROR(SEARCH("清車",L33)))</formula>
    </cfRule>
    <cfRule type="containsText" dxfId="5115" priority="4421" operator="containsText" text="改紡">
      <formula>NOT(ISERROR(SEARCH("改紡",L33)))</formula>
    </cfRule>
  </conditionalFormatting>
  <conditionalFormatting sqref="P56 P58">
    <cfRule type="containsText" dxfId="5114" priority="4419" operator="containsText" text="了機">
      <formula>NOT(ISERROR(SEARCH("了機",P56)))</formula>
    </cfRule>
  </conditionalFormatting>
  <conditionalFormatting sqref="P56 P58">
    <cfRule type="containsText" dxfId="5113" priority="4417" operator="containsText" text="清車">
      <formula>NOT(ISERROR(SEARCH("清車",P56)))</formula>
    </cfRule>
    <cfRule type="containsText" dxfId="5112" priority="4418" operator="containsText" text="改紡">
      <formula>NOT(ISERROR(SEARCH("改紡",P56)))</formula>
    </cfRule>
  </conditionalFormatting>
  <conditionalFormatting sqref="T56:T58">
    <cfRule type="containsText" dxfId="5111" priority="4416" operator="containsText" text="了機">
      <formula>NOT(ISERROR(SEARCH("了機",T56)))</formula>
    </cfRule>
  </conditionalFormatting>
  <conditionalFormatting sqref="T56:T58">
    <cfRule type="containsText" dxfId="5110" priority="4414" operator="containsText" text="清車">
      <formula>NOT(ISERROR(SEARCH("清車",T56)))</formula>
    </cfRule>
    <cfRule type="containsText" dxfId="5109" priority="4415" operator="containsText" text="改紡">
      <formula>NOT(ISERROR(SEARCH("改紡",T56)))</formula>
    </cfRule>
  </conditionalFormatting>
  <conditionalFormatting sqref="U56:U58">
    <cfRule type="containsText" dxfId="5108" priority="4413" operator="containsText" text="了機">
      <formula>NOT(ISERROR(SEARCH("了機",U56)))</formula>
    </cfRule>
  </conditionalFormatting>
  <conditionalFormatting sqref="U56:U58">
    <cfRule type="containsText" dxfId="5107" priority="4411" operator="containsText" text="清車">
      <formula>NOT(ISERROR(SEARCH("清車",U56)))</formula>
    </cfRule>
    <cfRule type="containsText" dxfId="5106" priority="4412" operator="containsText" text="改紡">
      <formula>NOT(ISERROR(SEARCH("改紡",U56)))</formula>
    </cfRule>
  </conditionalFormatting>
  <conditionalFormatting sqref="P57">
    <cfRule type="containsText" dxfId="5105" priority="4410" operator="containsText" text="了機">
      <formula>NOT(ISERROR(SEARCH("了機",P57)))</formula>
    </cfRule>
  </conditionalFormatting>
  <conditionalFormatting sqref="P57">
    <cfRule type="containsText" dxfId="5104" priority="4408" operator="containsText" text="清車">
      <formula>NOT(ISERROR(SEARCH("清車",P57)))</formula>
    </cfRule>
    <cfRule type="containsText" dxfId="5103" priority="4409" operator="containsText" text="改紡">
      <formula>NOT(ISERROR(SEARCH("改紡",P57)))</formula>
    </cfRule>
  </conditionalFormatting>
  <conditionalFormatting sqref="F42:F45">
    <cfRule type="containsText" dxfId="5102" priority="4407" operator="containsText" text="×2">
      <formula>NOT(ISERROR(SEARCH("×2",F42)))</formula>
    </cfRule>
  </conditionalFormatting>
  <conditionalFormatting sqref="Y42:Y45">
    <cfRule type="containsText" dxfId="5101" priority="4406" operator="containsText" text="了機">
      <formula>NOT(ISERROR(SEARCH("了機",Y42)))</formula>
    </cfRule>
  </conditionalFormatting>
  <conditionalFormatting sqref="Y42:Y45">
    <cfRule type="containsText" dxfId="5100" priority="4404" operator="containsText" text="清車">
      <formula>NOT(ISERROR(SEARCH("清車",Y42)))</formula>
    </cfRule>
    <cfRule type="containsText" dxfId="5099" priority="4405" operator="containsText" text="改紡">
      <formula>NOT(ISERROR(SEARCH("改紡",Y42)))</formula>
    </cfRule>
  </conditionalFormatting>
  <conditionalFormatting sqref="L35:M35 P35:Q35 T35:U35 X35">
    <cfRule type="containsText" dxfId="5098" priority="4403" operator="containsText" text="了機">
      <formula>NOT(ISERROR(SEARCH("了機",L35)))</formula>
    </cfRule>
  </conditionalFormatting>
  <conditionalFormatting sqref="L35:M35 P35:Q35 T35:U35 X35">
    <cfRule type="containsText" dxfId="5097" priority="4401" operator="containsText" text="清車">
      <formula>NOT(ISERROR(SEARCH("清車",L35)))</formula>
    </cfRule>
    <cfRule type="containsText" dxfId="5096" priority="4402" operator="containsText" text="改紡">
      <formula>NOT(ISERROR(SEARCH("改紡",L35)))</formula>
    </cfRule>
  </conditionalFormatting>
  <conditionalFormatting sqref="L36:M36 P36:Q36 T36:U36 X36">
    <cfRule type="containsText" dxfId="5095" priority="4400" operator="containsText" text="了機">
      <formula>NOT(ISERROR(SEARCH("了機",L36)))</formula>
    </cfRule>
  </conditionalFormatting>
  <conditionalFormatting sqref="L36:M36 P36:Q36 T36:U36 X36">
    <cfRule type="containsText" dxfId="5094" priority="4398" operator="containsText" text="清車">
      <formula>NOT(ISERROR(SEARCH("清車",L36)))</formula>
    </cfRule>
    <cfRule type="containsText" dxfId="5093" priority="4399" operator="containsText" text="改紡">
      <formula>NOT(ISERROR(SEARCH("改紡",L36)))</formula>
    </cfRule>
  </conditionalFormatting>
  <conditionalFormatting sqref="L38:M38 P38:Q38 T38:U38 X38">
    <cfRule type="containsText" dxfId="5092" priority="4397" operator="containsText" text="了機">
      <formula>NOT(ISERROR(SEARCH("了機",L38)))</formula>
    </cfRule>
  </conditionalFormatting>
  <conditionalFormatting sqref="L38:M38 P38:Q38 T38:U38 X38">
    <cfRule type="containsText" dxfId="5091" priority="4395" operator="containsText" text="清車">
      <formula>NOT(ISERROR(SEARCH("清車",L38)))</formula>
    </cfRule>
    <cfRule type="containsText" dxfId="5090" priority="4396" operator="containsText" text="改紡">
      <formula>NOT(ISERROR(SEARCH("改紡",L38)))</formula>
    </cfRule>
  </conditionalFormatting>
  <conditionalFormatting sqref="L40:M40 P40:Q40 T40:U40 X40">
    <cfRule type="containsText" dxfId="5089" priority="4394" operator="containsText" text="了機">
      <formula>NOT(ISERROR(SEARCH("了機",L40)))</formula>
    </cfRule>
  </conditionalFormatting>
  <conditionalFormatting sqref="L40:M40 P40:Q40 T40:U40 X40">
    <cfRule type="containsText" dxfId="5088" priority="4392" operator="containsText" text="清車">
      <formula>NOT(ISERROR(SEARCH("清車",L40)))</formula>
    </cfRule>
    <cfRule type="containsText" dxfId="5087" priority="4393" operator="containsText" text="改紡">
      <formula>NOT(ISERROR(SEARCH("改紡",L40)))</formula>
    </cfRule>
  </conditionalFormatting>
  <conditionalFormatting sqref="M42 Q42 U42">
    <cfRule type="containsText" dxfId="5086" priority="4391" operator="containsText" text="了機">
      <formula>NOT(ISERROR(SEARCH("了機",M42)))</formula>
    </cfRule>
  </conditionalFormatting>
  <conditionalFormatting sqref="M42 Q42 U42">
    <cfRule type="containsText" dxfId="5085" priority="4389" operator="containsText" text="清車">
      <formula>NOT(ISERROR(SEARCH("清車",M42)))</formula>
    </cfRule>
    <cfRule type="containsText" dxfId="5084" priority="4390" operator="containsText" text="改紡">
      <formula>NOT(ISERROR(SEARCH("改紡",M42)))</formula>
    </cfRule>
  </conditionalFormatting>
  <conditionalFormatting sqref="L43:M43 P43:Q43 T43:U43 X43">
    <cfRule type="containsText" dxfId="5083" priority="4388" operator="containsText" text="了機">
      <formula>NOT(ISERROR(SEARCH("了機",L43)))</formula>
    </cfRule>
  </conditionalFormatting>
  <conditionalFormatting sqref="L43:M43 P43:Q43 T43:U43 X43">
    <cfRule type="containsText" dxfId="5082" priority="4386" operator="containsText" text="清車">
      <formula>NOT(ISERROR(SEARCH("清車",L43)))</formula>
    </cfRule>
    <cfRule type="containsText" dxfId="5081" priority="4387" operator="containsText" text="改紡">
      <formula>NOT(ISERROR(SEARCH("改紡",L43)))</formula>
    </cfRule>
  </conditionalFormatting>
  <conditionalFormatting sqref="L44:M44 P44:Q44 T44:U44 X44">
    <cfRule type="containsText" dxfId="5080" priority="4385" operator="containsText" text="了機">
      <formula>NOT(ISERROR(SEARCH("了機",L44)))</formula>
    </cfRule>
  </conditionalFormatting>
  <conditionalFormatting sqref="L44:M44 P44:Q44 T44:U44 X44">
    <cfRule type="containsText" dxfId="5079" priority="4383" operator="containsText" text="清車">
      <formula>NOT(ISERROR(SEARCH("清車",L44)))</formula>
    </cfRule>
    <cfRule type="containsText" dxfId="5078" priority="4384" operator="containsText" text="改紡">
      <formula>NOT(ISERROR(SEARCH("改紡",L44)))</formula>
    </cfRule>
  </conditionalFormatting>
  <conditionalFormatting sqref="M45 Q45 U45">
    <cfRule type="containsText" dxfId="5077" priority="4382" operator="containsText" text="了機">
      <formula>NOT(ISERROR(SEARCH("了機",M45)))</formula>
    </cfRule>
  </conditionalFormatting>
  <conditionalFormatting sqref="M45 Q45 U45">
    <cfRule type="containsText" dxfId="5076" priority="4380" operator="containsText" text="清車">
      <formula>NOT(ISERROR(SEARCH("清車",M45)))</formula>
    </cfRule>
    <cfRule type="containsText" dxfId="5075" priority="4381" operator="containsText" text="改紡">
      <formula>NOT(ISERROR(SEARCH("改紡",M45)))</formula>
    </cfRule>
  </conditionalFormatting>
  <conditionalFormatting sqref="L46:M46 P46:Q46 T46:U46 X46">
    <cfRule type="containsText" dxfId="5074" priority="4379" operator="containsText" text="了機">
      <formula>NOT(ISERROR(SEARCH("了機",L46)))</formula>
    </cfRule>
  </conditionalFormatting>
  <conditionalFormatting sqref="L46:M46 P46:Q46 T46:U46 X46">
    <cfRule type="containsText" dxfId="5073" priority="4377" operator="containsText" text="清車">
      <formula>NOT(ISERROR(SEARCH("清車",L46)))</formula>
    </cfRule>
    <cfRule type="containsText" dxfId="5072" priority="4378" operator="containsText" text="改紡">
      <formula>NOT(ISERROR(SEARCH("改紡",L46)))</formula>
    </cfRule>
  </conditionalFormatting>
  <conditionalFormatting sqref="L47:M47 P47:Q47 T47:U47 X47">
    <cfRule type="containsText" dxfId="5071" priority="4376" operator="containsText" text="了機">
      <formula>NOT(ISERROR(SEARCH("了機",L47)))</formula>
    </cfRule>
  </conditionalFormatting>
  <conditionalFormatting sqref="L47:M47 P47:Q47 T47:U47 X47">
    <cfRule type="containsText" dxfId="5070" priority="4374" operator="containsText" text="清車">
      <formula>NOT(ISERROR(SEARCH("清車",L47)))</formula>
    </cfRule>
    <cfRule type="containsText" dxfId="5069" priority="4375" operator="containsText" text="改紡">
      <formula>NOT(ISERROR(SEARCH("改紡",L47)))</formula>
    </cfRule>
  </conditionalFormatting>
  <conditionalFormatting sqref="L48:M48 P48:Q48 T48:U48 X48">
    <cfRule type="containsText" dxfId="5068" priority="4373" operator="containsText" text="了機">
      <formula>NOT(ISERROR(SEARCH("了機",L48)))</formula>
    </cfRule>
  </conditionalFormatting>
  <conditionalFormatting sqref="L48:M48 P48:Q48 T48:U48 X48">
    <cfRule type="containsText" dxfId="5067" priority="4371" operator="containsText" text="清車">
      <formula>NOT(ISERROR(SEARCH("清車",L48)))</formula>
    </cfRule>
    <cfRule type="containsText" dxfId="5066" priority="4372" operator="containsText" text="改紡">
      <formula>NOT(ISERROR(SEARCH("改紡",L48)))</formula>
    </cfRule>
  </conditionalFormatting>
  <conditionalFormatting sqref="L49:M49 P49:Q49 T49:U49 X49">
    <cfRule type="containsText" dxfId="5065" priority="4370" operator="containsText" text="了機">
      <formula>NOT(ISERROR(SEARCH("了機",L49)))</formula>
    </cfRule>
  </conditionalFormatting>
  <conditionalFormatting sqref="L49:M49 P49:Q49 T49:U49 X49">
    <cfRule type="containsText" dxfId="5064" priority="4368" operator="containsText" text="清車">
      <formula>NOT(ISERROR(SEARCH("清車",L49)))</formula>
    </cfRule>
    <cfRule type="containsText" dxfId="5063" priority="4369" operator="containsText" text="改紡">
      <formula>NOT(ISERROR(SEARCH("改紡",L49)))</formula>
    </cfRule>
  </conditionalFormatting>
  <conditionalFormatting sqref="L50:M50 P50:Q50 T50:U50 X50">
    <cfRule type="containsText" dxfId="5062" priority="4367" operator="containsText" text="了機">
      <formula>NOT(ISERROR(SEARCH("了機",L50)))</formula>
    </cfRule>
  </conditionalFormatting>
  <conditionalFormatting sqref="L50:M50 P50:Q50 T50:U50 X50">
    <cfRule type="containsText" dxfId="5061" priority="4365" operator="containsText" text="清車">
      <formula>NOT(ISERROR(SEARCH("清車",L50)))</formula>
    </cfRule>
    <cfRule type="containsText" dxfId="5060" priority="4366" operator="containsText" text="改紡">
      <formula>NOT(ISERROR(SEARCH("改紡",L50)))</formula>
    </cfRule>
  </conditionalFormatting>
  <conditionalFormatting sqref="L51:M51 P51:Q51 T51:U51 X51">
    <cfRule type="containsText" dxfId="5059" priority="4364" operator="containsText" text="了機">
      <formula>NOT(ISERROR(SEARCH("了機",L51)))</formula>
    </cfRule>
  </conditionalFormatting>
  <conditionalFormatting sqref="L51:M51 P51:Q51 T51:U51 X51">
    <cfRule type="containsText" dxfId="5058" priority="4362" operator="containsText" text="清車">
      <formula>NOT(ISERROR(SEARCH("清車",L51)))</formula>
    </cfRule>
    <cfRule type="containsText" dxfId="5057" priority="4363" operator="containsText" text="改紡">
      <formula>NOT(ISERROR(SEARCH("改紡",L51)))</formula>
    </cfRule>
  </conditionalFormatting>
  <conditionalFormatting sqref="L53:M53 P53:Q53 T53:U53 X53">
    <cfRule type="containsText" dxfId="5056" priority="4361" operator="containsText" text="了機">
      <formula>NOT(ISERROR(SEARCH("了機",L53)))</formula>
    </cfRule>
  </conditionalFormatting>
  <conditionalFormatting sqref="L53:M53 P53:Q53 T53:U53 X53">
    <cfRule type="containsText" dxfId="5055" priority="4359" operator="containsText" text="清車">
      <formula>NOT(ISERROR(SEARCH("清車",L53)))</formula>
    </cfRule>
    <cfRule type="containsText" dxfId="5054" priority="4360" operator="containsText" text="改紡">
      <formula>NOT(ISERROR(SEARCH("改紡",L53)))</formula>
    </cfRule>
  </conditionalFormatting>
  <conditionalFormatting sqref="L54:M54 U54 P54:Q54">
    <cfRule type="containsText" dxfId="5053" priority="4358" operator="containsText" text="了機">
      <formula>NOT(ISERROR(SEARCH("了機",L54)))</formula>
    </cfRule>
  </conditionalFormatting>
  <conditionalFormatting sqref="L54:M54 U54 P54:Q54">
    <cfRule type="containsText" dxfId="5052" priority="4356" operator="containsText" text="清車">
      <formula>NOT(ISERROR(SEARCH("清車",L54)))</formula>
    </cfRule>
    <cfRule type="containsText" dxfId="5051" priority="4357" operator="containsText" text="改紡">
      <formula>NOT(ISERROR(SEARCH("改紡",L54)))</formula>
    </cfRule>
  </conditionalFormatting>
  <conditionalFormatting sqref="M55 Q55 U55">
    <cfRule type="containsText" dxfId="5050" priority="4355" operator="containsText" text="了機">
      <formula>NOT(ISERROR(SEARCH("了機",M55)))</formula>
    </cfRule>
  </conditionalFormatting>
  <conditionalFormatting sqref="M55 Q55 U55">
    <cfRule type="containsText" dxfId="5049" priority="4353" operator="containsText" text="清車">
      <formula>NOT(ISERROR(SEARCH("清車",M55)))</formula>
    </cfRule>
    <cfRule type="containsText" dxfId="5048" priority="4354" operator="containsText" text="改紡">
      <formula>NOT(ISERROR(SEARCH("改紡",M55)))</formula>
    </cfRule>
  </conditionalFormatting>
  <conditionalFormatting sqref="L61:M61 T61:U61 X61 P61:Q61">
    <cfRule type="containsText" dxfId="5047" priority="4352" operator="containsText" text="了機">
      <formula>NOT(ISERROR(SEARCH("了機",L61)))</formula>
    </cfRule>
  </conditionalFormatting>
  <conditionalFormatting sqref="L61:M61 T61:U61 X61 P61:Q61">
    <cfRule type="containsText" dxfId="5046" priority="4350" operator="containsText" text="清車">
      <formula>NOT(ISERROR(SEARCH("清車",L61)))</formula>
    </cfRule>
    <cfRule type="containsText" dxfId="5045" priority="4351" operator="containsText" text="改紡">
      <formula>NOT(ISERROR(SEARCH("改紡",L61)))</formula>
    </cfRule>
  </conditionalFormatting>
  <conditionalFormatting sqref="P59">
    <cfRule type="containsText" dxfId="5044" priority="4349" operator="containsText" text="了機">
      <formula>NOT(ISERROR(SEARCH("了機",P59)))</formula>
    </cfRule>
  </conditionalFormatting>
  <conditionalFormatting sqref="P59">
    <cfRule type="containsText" dxfId="5043" priority="4347" operator="containsText" text="清車">
      <formula>NOT(ISERROR(SEARCH("清車",P59)))</formula>
    </cfRule>
    <cfRule type="containsText" dxfId="5042" priority="4348" operator="containsText" text="改紡">
      <formula>NOT(ISERROR(SEARCH("改紡",P59)))</formula>
    </cfRule>
  </conditionalFormatting>
  <conditionalFormatting sqref="F62">
    <cfRule type="containsText" dxfId="5041" priority="4342" operator="containsText" text="×2">
      <formula>NOT(ISERROR(SEARCH("×2",F62)))</formula>
    </cfRule>
  </conditionalFormatting>
  <conditionalFormatting sqref="Y62">
    <cfRule type="containsText" dxfId="5040" priority="4341" operator="containsText" text="了機">
      <formula>NOT(ISERROR(SEARCH("了機",Y62)))</formula>
    </cfRule>
  </conditionalFormatting>
  <conditionalFormatting sqref="Y62">
    <cfRule type="containsText" dxfId="5039" priority="4339" operator="containsText" text="清車">
      <formula>NOT(ISERROR(SEARCH("清車",Y62)))</formula>
    </cfRule>
    <cfRule type="containsText" dxfId="5038" priority="4340" operator="containsText" text="改紡">
      <formula>NOT(ISERROR(SEARCH("改紡",Y62)))</formula>
    </cfRule>
  </conditionalFormatting>
  <conditionalFormatting sqref="L62:M62 P62:Q62 T62:U62 X62">
    <cfRule type="containsText" dxfId="5037" priority="4338" operator="containsText" text="了機">
      <formula>NOT(ISERROR(SEARCH("了機",L62)))</formula>
    </cfRule>
  </conditionalFormatting>
  <conditionalFormatting sqref="L62:M62 P62:Q62 T62:U62 X62">
    <cfRule type="containsText" dxfId="5036" priority="4336" operator="containsText" text="清車">
      <formula>NOT(ISERROR(SEARCH("清車",L62)))</formula>
    </cfRule>
    <cfRule type="containsText" dxfId="5035" priority="4337" operator="containsText" text="改紡">
      <formula>NOT(ISERROR(SEARCH("改紡",L62)))</formula>
    </cfRule>
  </conditionalFormatting>
  <conditionalFormatting sqref="L42">
    <cfRule type="containsText" dxfId="5034" priority="4335" operator="containsText" text="了機">
      <formula>NOT(ISERROR(SEARCH("了機",L42)))</formula>
    </cfRule>
  </conditionalFormatting>
  <conditionalFormatting sqref="L42">
    <cfRule type="containsText" dxfId="5033" priority="4333" operator="containsText" text="清車">
      <formula>NOT(ISERROR(SEARCH("清車",L42)))</formula>
    </cfRule>
    <cfRule type="containsText" dxfId="5032" priority="4334" operator="containsText" text="改紡">
      <formula>NOT(ISERROR(SEARCH("改紡",L42)))</formula>
    </cfRule>
  </conditionalFormatting>
  <conditionalFormatting sqref="P42">
    <cfRule type="containsText" dxfId="5031" priority="4332" operator="containsText" text="了機">
      <formula>NOT(ISERROR(SEARCH("了機",P42)))</formula>
    </cfRule>
  </conditionalFormatting>
  <conditionalFormatting sqref="P42">
    <cfRule type="containsText" dxfId="5030" priority="4330" operator="containsText" text="清車">
      <formula>NOT(ISERROR(SEARCH("清車",P42)))</formula>
    </cfRule>
    <cfRule type="containsText" dxfId="5029" priority="4331" operator="containsText" text="改紡">
      <formula>NOT(ISERROR(SEARCH("改紡",P42)))</formula>
    </cfRule>
  </conditionalFormatting>
  <conditionalFormatting sqref="T42">
    <cfRule type="containsText" dxfId="5028" priority="4329" operator="containsText" text="了機">
      <formula>NOT(ISERROR(SEARCH("了機",T42)))</formula>
    </cfRule>
  </conditionalFormatting>
  <conditionalFormatting sqref="T42">
    <cfRule type="containsText" dxfId="5027" priority="4327" operator="containsText" text="清車">
      <formula>NOT(ISERROR(SEARCH("清車",T42)))</formula>
    </cfRule>
    <cfRule type="containsText" dxfId="5026" priority="4328" operator="containsText" text="改紡">
      <formula>NOT(ISERROR(SEARCH("改紡",T42)))</formula>
    </cfRule>
  </conditionalFormatting>
  <conditionalFormatting sqref="X42">
    <cfRule type="containsText" dxfId="5025" priority="4326" operator="containsText" text="了機">
      <formula>NOT(ISERROR(SEARCH("了機",X42)))</formula>
    </cfRule>
  </conditionalFormatting>
  <conditionalFormatting sqref="X42">
    <cfRule type="containsText" dxfId="5024" priority="4324" operator="containsText" text="清車">
      <formula>NOT(ISERROR(SEARCH("清車",X42)))</formula>
    </cfRule>
    <cfRule type="containsText" dxfId="5023" priority="4325" operator="containsText" text="改紡">
      <formula>NOT(ISERROR(SEARCH("改紡",X42)))</formula>
    </cfRule>
  </conditionalFormatting>
  <conditionalFormatting sqref="L55">
    <cfRule type="containsText" dxfId="5022" priority="4323" operator="containsText" text="了機">
      <formula>NOT(ISERROR(SEARCH("了機",L55)))</formula>
    </cfRule>
  </conditionalFormatting>
  <conditionalFormatting sqref="L55">
    <cfRule type="containsText" dxfId="5021" priority="4321" operator="containsText" text="清車">
      <formula>NOT(ISERROR(SEARCH("清車",L55)))</formula>
    </cfRule>
    <cfRule type="containsText" dxfId="5020" priority="4322" operator="containsText" text="改紡">
      <formula>NOT(ISERROR(SEARCH("改紡",L55)))</formula>
    </cfRule>
  </conditionalFormatting>
  <conditionalFormatting sqref="P55">
    <cfRule type="containsText" dxfId="5019" priority="4320" operator="containsText" text="了機">
      <formula>NOT(ISERROR(SEARCH("了機",P55)))</formula>
    </cfRule>
  </conditionalFormatting>
  <conditionalFormatting sqref="P55">
    <cfRule type="containsText" dxfId="5018" priority="4318" operator="containsText" text="清車">
      <formula>NOT(ISERROR(SEARCH("清車",P55)))</formula>
    </cfRule>
    <cfRule type="containsText" dxfId="5017" priority="4319" operator="containsText" text="改紡">
      <formula>NOT(ISERROR(SEARCH("改紡",P55)))</formula>
    </cfRule>
  </conditionalFormatting>
  <conditionalFormatting sqref="L52">
    <cfRule type="containsText" dxfId="5016" priority="4311" operator="containsText" text="了機">
      <formula>NOT(ISERROR(SEARCH("了機",L52)))</formula>
    </cfRule>
  </conditionalFormatting>
  <conditionalFormatting sqref="L52">
    <cfRule type="containsText" dxfId="5015" priority="4309" operator="containsText" text="清車">
      <formula>NOT(ISERROR(SEARCH("清車",L52)))</formula>
    </cfRule>
    <cfRule type="containsText" dxfId="5014" priority="4310" operator="containsText" text="改紡">
      <formula>NOT(ISERROR(SEARCH("改紡",L52)))</formula>
    </cfRule>
  </conditionalFormatting>
  <conditionalFormatting sqref="X58">
    <cfRule type="containsText" dxfId="5013" priority="4314" operator="containsText" text="了機">
      <formula>NOT(ISERROR(SEARCH("了機",X58)))</formula>
    </cfRule>
  </conditionalFormatting>
  <conditionalFormatting sqref="X58">
    <cfRule type="containsText" dxfId="5012" priority="4312" operator="containsText" text="清車">
      <formula>NOT(ISERROR(SEARCH("清車",X58)))</formula>
    </cfRule>
    <cfRule type="containsText" dxfId="5011" priority="4313" operator="containsText" text="改紡">
      <formula>NOT(ISERROR(SEARCH("改紡",X58)))</formula>
    </cfRule>
  </conditionalFormatting>
  <conditionalFormatting sqref="P52">
    <cfRule type="containsText" dxfId="5010" priority="4308" operator="containsText" text="了機">
      <formula>NOT(ISERROR(SEARCH("了機",P52)))</formula>
    </cfRule>
  </conditionalFormatting>
  <conditionalFormatting sqref="P52">
    <cfRule type="containsText" dxfId="5009" priority="4306" operator="containsText" text="清車">
      <formula>NOT(ISERROR(SEARCH("清車",P52)))</formula>
    </cfRule>
    <cfRule type="containsText" dxfId="5008" priority="4307" operator="containsText" text="改紡">
      <formula>NOT(ISERROR(SEARCH("改紡",P52)))</formula>
    </cfRule>
  </conditionalFormatting>
  <conditionalFormatting sqref="T52">
    <cfRule type="containsText" dxfId="5007" priority="4305" operator="containsText" text="了機">
      <formula>NOT(ISERROR(SEARCH("了機",T52)))</formula>
    </cfRule>
  </conditionalFormatting>
  <conditionalFormatting sqref="T52">
    <cfRule type="containsText" dxfId="5006" priority="4303" operator="containsText" text="清車">
      <formula>NOT(ISERROR(SEARCH("清車",T52)))</formula>
    </cfRule>
    <cfRule type="containsText" dxfId="5005" priority="4304" operator="containsText" text="改紡">
      <formula>NOT(ISERROR(SEARCH("改紡",T52)))</formula>
    </cfRule>
  </conditionalFormatting>
  <conditionalFormatting sqref="X52">
    <cfRule type="containsText" dxfId="5004" priority="4302" operator="containsText" text="了機">
      <formula>NOT(ISERROR(SEARCH("了機",X52)))</formula>
    </cfRule>
  </conditionalFormatting>
  <conditionalFormatting sqref="X52">
    <cfRule type="containsText" dxfId="5003" priority="4300" operator="containsText" text="清車">
      <formula>NOT(ISERROR(SEARCH("清車",X52)))</formula>
    </cfRule>
    <cfRule type="containsText" dxfId="5002" priority="4301" operator="containsText" text="改紡">
      <formula>NOT(ISERROR(SEARCH("改紡",X52)))</formula>
    </cfRule>
  </conditionalFormatting>
  <conditionalFormatting sqref="L11">
    <cfRule type="containsText" dxfId="5001" priority="4299" operator="containsText" text="了機">
      <formula>NOT(ISERROR(SEARCH("了機",L11)))</formula>
    </cfRule>
  </conditionalFormatting>
  <conditionalFormatting sqref="L11">
    <cfRule type="containsText" dxfId="5000" priority="4297" operator="containsText" text="清車">
      <formula>NOT(ISERROR(SEARCH("清車",L11)))</formula>
    </cfRule>
    <cfRule type="containsText" dxfId="4999" priority="4298" operator="containsText" text="改紡">
      <formula>NOT(ISERROR(SEARCH("改紡",L11)))</formula>
    </cfRule>
  </conditionalFormatting>
  <conditionalFormatting sqref="P11">
    <cfRule type="containsText" dxfId="4998" priority="4296" operator="containsText" text="了機">
      <formula>NOT(ISERROR(SEARCH("了機",P11)))</formula>
    </cfRule>
  </conditionalFormatting>
  <conditionalFormatting sqref="P11">
    <cfRule type="containsText" dxfId="4997" priority="4294" operator="containsText" text="清車">
      <formula>NOT(ISERROR(SEARCH("清車",P11)))</formula>
    </cfRule>
    <cfRule type="containsText" dxfId="4996" priority="4295" operator="containsText" text="改紡">
      <formula>NOT(ISERROR(SEARCH("改紡",P11)))</formula>
    </cfRule>
  </conditionalFormatting>
  <conditionalFormatting sqref="T11">
    <cfRule type="containsText" dxfId="4995" priority="4293" operator="containsText" text="了機">
      <formula>NOT(ISERROR(SEARCH("了機",T11)))</formula>
    </cfRule>
  </conditionalFormatting>
  <conditionalFormatting sqref="T11">
    <cfRule type="containsText" dxfId="4994" priority="4291" operator="containsText" text="清車">
      <formula>NOT(ISERROR(SEARCH("清車",T11)))</formula>
    </cfRule>
    <cfRule type="containsText" dxfId="4993" priority="4292" operator="containsText" text="改紡">
      <formula>NOT(ISERROR(SEARCH("改紡",T11)))</formula>
    </cfRule>
  </conditionalFormatting>
  <conditionalFormatting sqref="X11">
    <cfRule type="containsText" dxfId="4992" priority="4290" operator="containsText" text="了機">
      <formula>NOT(ISERROR(SEARCH("了機",X11)))</formula>
    </cfRule>
  </conditionalFormatting>
  <conditionalFormatting sqref="X11">
    <cfRule type="containsText" dxfId="4991" priority="4288" operator="containsText" text="清車">
      <formula>NOT(ISERROR(SEARCH("清車",X11)))</formula>
    </cfRule>
    <cfRule type="containsText" dxfId="4990" priority="4289" operator="containsText" text="改紡">
      <formula>NOT(ISERROR(SEARCH("改紡",X11)))</formula>
    </cfRule>
  </conditionalFormatting>
  <conditionalFormatting sqref="L28">
    <cfRule type="containsText" dxfId="4989" priority="4287" operator="containsText" text="了機">
      <formula>NOT(ISERROR(SEARCH("了機",L28)))</formula>
    </cfRule>
  </conditionalFormatting>
  <conditionalFormatting sqref="L28">
    <cfRule type="containsText" dxfId="4988" priority="4285" operator="containsText" text="清車">
      <formula>NOT(ISERROR(SEARCH("清車",L28)))</formula>
    </cfRule>
    <cfRule type="containsText" dxfId="4987" priority="4286" operator="containsText" text="改紡">
      <formula>NOT(ISERROR(SEARCH("改紡",L28)))</formula>
    </cfRule>
  </conditionalFormatting>
  <conditionalFormatting sqref="L23:L24">
    <cfRule type="containsText" dxfId="4986" priority="4284" operator="containsText" text="了機">
      <formula>NOT(ISERROR(SEARCH("了機",L23)))</formula>
    </cfRule>
  </conditionalFormatting>
  <conditionalFormatting sqref="L23:L24">
    <cfRule type="containsText" dxfId="4985" priority="4282" operator="containsText" text="清車">
      <formula>NOT(ISERROR(SEARCH("清車",L23)))</formula>
    </cfRule>
    <cfRule type="containsText" dxfId="4984" priority="4283" operator="containsText" text="改紡">
      <formula>NOT(ISERROR(SEARCH("改紡",L23)))</formula>
    </cfRule>
  </conditionalFormatting>
  <conditionalFormatting sqref="P23:P24">
    <cfRule type="containsText" dxfId="4983" priority="4281" operator="containsText" text="了機">
      <formula>NOT(ISERROR(SEARCH("了機",P23)))</formula>
    </cfRule>
  </conditionalFormatting>
  <conditionalFormatting sqref="P23:P24">
    <cfRule type="containsText" dxfId="4982" priority="4279" operator="containsText" text="清車">
      <formula>NOT(ISERROR(SEARCH("清車",P23)))</formula>
    </cfRule>
    <cfRule type="containsText" dxfId="4981" priority="4280" operator="containsText" text="改紡">
      <formula>NOT(ISERROR(SEARCH("改紡",P23)))</formula>
    </cfRule>
  </conditionalFormatting>
  <conditionalFormatting sqref="L45">
    <cfRule type="containsText" dxfId="4980" priority="4278" operator="containsText" text="了機">
      <formula>NOT(ISERROR(SEARCH("了機",L45)))</formula>
    </cfRule>
  </conditionalFormatting>
  <conditionalFormatting sqref="L45">
    <cfRule type="containsText" dxfId="4979" priority="4276" operator="containsText" text="清車">
      <formula>NOT(ISERROR(SEARCH("清車",L45)))</formula>
    </cfRule>
    <cfRule type="containsText" dxfId="4978" priority="4277" operator="containsText" text="改紡">
      <formula>NOT(ISERROR(SEARCH("改紡",L45)))</formula>
    </cfRule>
  </conditionalFormatting>
  <conditionalFormatting sqref="P45">
    <cfRule type="containsText" dxfId="4977" priority="4275" operator="containsText" text="了機">
      <formula>NOT(ISERROR(SEARCH("了機",P45)))</formula>
    </cfRule>
  </conditionalFormatting>
  <conditionalFormatting sqref="P45">
    <cfRule type="containsText" dxfId="4976" priority="4273" operator="containsText" text="清車">
      <formula>NOT(ISERROR(SEARCH("清車",P45)))</formula>
    </cfRule>
    <cfRule type="containsText" dxfId="4975" priority="4274" operator="containsText" text="改紡">
      <formula>NOT(ISERROR(SEARCH("改紡",P45)))</formula>
    </cfRule>
  </conditionalFormatting>
  <conditionalFormatting sqref="T45">
    <cfRule type="containsText" dxfId="4974" priority="4272" operator="containsText" text="了機">
      <formula>NOT(ISERROR(SEARCH("了機",T45)))</formula>
    </cfRule>
  </conditionalFormatting>
  <conditionalFormatting sqref="T45">
    <cfRule type="containsText" dxfId="4973" priority="4270" operator="containsText" text="清車">
      <formula>NOT(ISERROR(SEARCH("清車",T45)))</formula>
    </cfRule>
    <cfRule type="containsText" dxfId="4972" priority="4271" operator="containsText" text="改紡">
      <formula>NOT(ISERROR(SEARCH("改紡",T45)))</formula>
    </cfRule>
  </conditionalFormatting>
  <conditionalFormatting sqref="X45">
    <cfRule type="containsText" dxfId="4971" priority="4269" operator="containsText" text="了機">
      <formula>NOT(ISERROR(SEARCH("了機",X45)))</formula>
    </cfRule>
  </conditionalFormatting>
  <conditionalFormatting sqref="X45">
    <cfRule type="containsText" dxfId="4970" priority="4267" operator="containsText" text="清車">
      <formula>NOT(ISERROR(SEARCH("清車",X45)))</formula>
    </cfRule>
    <cfRule type="containsText" dxfId="4969" priority="4268" operator="containsText" text="改紡">
      <formula>NOT(ISERROR(SEARCH("改紡",X45)))</formula>
    </cfRule>
  </conditionalFormatting>
  <conditionalFormatting sqref="T54">
    <cfRule type="containsText" dxfId="4968" priority="4266" operator="containsText" text="了機">
      <formula>NOT(ISERROR(SEARCH("了機",T54)))</formula>
    </cfRule>
  </conditionalFormatting>
  <conditionalFormatting sqref="T54">
    <cfRule type="containsText" dxfId="4967" priority="4264" operator="containsText" text="清車">
      <formula>NOT(ISERROR(SEARCH("清車",T54)))</formula>
    </cfRule>
    <cfRule type="containsText" dxfId="4966" priority="4265" operator="containsText" text="改紡">
      <formula>NOT(ISERROR(SEARCH("改紡",T54)))</formula>
    </cfRule>
  </conditionalFormatting>
  <conditionalFormatting sqref="T55">
    <cfRule type="containsText" dxfId="4965" priority="4263" operator="containsText" text="了機">
      <formula>NOT(ISERROR(SEARCH("了機",T55)))</formula>
    </cfRule>
  </conditionalFormatting>
  <conditionalFormatting sqref="T55">
    <cfRule type="containsText" dxfId="4964" priority="4261" operator="containsText" text="清車">
      <formula>NOT(ISERROR(SEARCH("清車",T55)))</formula>
    </cfRule>
    <cfRule type="containsText" dxfId="4963" priority="4262" operator="containsText" text="改紡">
      <formula>NOT(ISERROR(SEARCH("改紡",T55)))</formula>
    </cfRule>
  </conditionalFormatting>
  <conditionalFormatting sqref="X54">
    <cfRule type="containsText" dxfId="4962" priority="4260" operator="containsText" text="了機">
      <formula>NOT(ISERROR(SEARCH("了機",X54)))</formula>
    </cfRule>
  </conditionalFormatting>
  <conditionalFormatting sqref="X54">
    <cfRule type="containsText" dxfId="4961" priority="4258" operator="containsText" text="清車">
      <formula>NOT(ISERROR(SEARCH("清車",X54)))</formula>
    </cfRule>
    <cfRule type="containsText" dxfId="4960" priority="4259" operator="containsText" text="改紡">
      <formula>NOT(ISERROR(SEARCH("改紡",X54)))</formula>
    </cfRule>
  </conditionalFormatting>
  <conditionalFormatting sqref="X55">
    <cfRule type="containsText" dxfId="4959" priority="4257" operator="containsText" text="了機">
      <formula>NOT(ISERROR(SEARCH("了機",X55)))</formula>
    </cfRule>
  </conditionalFormatting>
  <conditionalFormatting sqref="X55">
    <cfRule type="containsText" dxfId="4958" priority="4255" operator="containsText" text="清車">
      <formula>NOT(ISERROR(SEARCH("清車",X55)))</formula>
    </cfRule>
    <cfRule type="containsText" dxfId="4957" priority="4256" operator="containsText" text="改紡">
      <formula>NOT(ISERROR(SEARCH("改紡",X55)))</formula>
    </cfRule>
  </conditionalFormatting>
  <conditionalFormatting sqref="F64:F72 F94 F77:F92">
    <cfRule type="containsText" dxfId="4956" priority="4254"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4955" priority="4253"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4954" priority="4251" operator="containsText" text="清車">
      <formula>NOT(ISERROR(SEARCH("清車",L64)))</formula>
    </cfRule>
    <cfRule type="containsText" dxfId="4953" priority="4252" operator="containsText" text="改紡">
      <formula>NOT(ISERROR(SEARCH("改紡",L64)))</formula>
    </cfRule>
  </conditionalFormatting>
  <conditionalFormatting sqref="P87 P89">
    <cfRule type="containsText" dxfId="4952" priority="4250" operator="containsText" text="了機">
      <formula>NOT(ISERROR(SEARCH("了機",P87)))</formula>
    </cfRule>
  </conditionalFormatting>
  <conditionalFormatting sqref="P87 P89">
    <cfRule type="containsText" dxfId="4951" priority="4248" operator="containsText" text="清車">
      <formula>NOT(ISERROR(SEARCH("清車",P87)))</formula>
    </cfRule>
    <cfRule type="containsText" dxfId="4950" priority="4249" operator="containsText" text="改紡">
      <formula>NOT(ISERROR(SEARCH("改紡",P87)))</formula>
    </cfRule>
  </conditionalFormatting>
  <conditionalFormatting sqref="T87:T89">
    <cfRule type="containsText" dxfId="4949" priority="4247" operator="containsText" text="了機">
      <formula>NOT(ISERROR(SEARCH("了機",T87)))</formula>
    </cfRule>
  </conditionalFormatting>
  <conditionalFormatting sqref="T87:T89">
    <cfRule type="containsText" dxfId="4948" priority="4245" operator="containsText" text="清車">
      <formula>NOT(ISERROR(SEARCH("清車",T87)))</formula>
    </cfRule>
    <cfRule type="containsText" dxfId="4947" priority="4246" operator="containsText" text="改紡">
      <formula>NOT(ISERROR(SEARCH("改紡",T87)))</formula>
    </cfRule>
  </conditionalFormatting>
  <conditionalFormatting sqref="U87:U89">
    <cfRule type="containsText" dxfId="4946" priority="4244" operator="containsText" text="了機">
      <formula>NOT(ISERROR(SEARCH("了機",U87)))</formula>
    </cfRule>
  </conditionalFormatting>
  <conditionalFormatting sqref="U87:U89">
    <cfRule type="containsText" dxfId="4945" priority="4242" operator="containsText" text="清車">
      <formula>NOT(ISERROR(SEARCH("清車",U87)))</formula>
    </cfRule>
    <cfRule type="containsText" dxfId="4944" priority="4243" operator="containsText" text="改紡">
      <formula>NOT(ISERROR(SEARCH("改紡",U87)))</formula>
    </cfRule>
  </conditionalFormatting>
  <conditionalFormatting sqref="P88">
    <cfRule type="containsText" dxfId="4943" priority="4241" operator="containsText" text="了機">
      <formula>NOT(ISERROR(SEARCH("了機",P88)))</formula>
    </cfRule>
  </conditionalFormatting>
  <conditionalFormatting sqref="P88">
    <cfRule type="containsText" dxfId="4942" priority="4239" operator="containsText" text="清車">
      <formula>NOT(ISERROR(SEARCH("清車",P88)))</formula>
    </cfRule>
    <cfRule type="containsText" dxfId="4941" priority="4240" operator="containsText" text="改紡">
      <formula>NOT(ISERROR(SEARCH("改紡",P88)))</formula>
    </cfRule>
  </conditionalFormatting>
  <conditionalFormatting sqref="F73:F76">
    <cfRule type="containsText" dxfId="4940" priority="4238" operator="containsText" text="×2">
      <formula>NOT(ISERROR(SEARCH("×2",F73)))</formula>
    </cfRule>
  </conditionalFormatting>
  <conditionalFormatting sqref="Y73:Y76">
    <cfRule type="containsText" dxfId="4939" priority="4237" operator="containsText" text="了機">
      <formula>NOT(ISERROR(SEARCH("了機",Y73)))</formula>
    </cfRule>
  </conditionalFormatting>
  <conditionalFormatting sqref="Y73:Y76">
    <cfRule type="containsText" dxfId="4938" priority="4235" operator="containsText" text="清車">
      <formula>NOT(ISERROR(SEARCH("清車",Y73)))</formula>
    </cfRule>
    <cfRule type="containsText" dxfId="4937" priority="4236" operator="containsText" text="改紡">
      <formula>NOT(ISERROR(SEARCH("改紡",Y73)))</formula>
    </cfRule>
  </conditionalFormatting>
  <conditionalFormatting sqref="L66:M66 P66:Q66 T66:U66 X66">
    <cfRule type="containsText" dxfId="4936" priority="4234" operator="containsText" text="了機">
      <formula>NOT(ISERROR(SEARCH("了機",L66)))</formula>
    </cfRule>
  </conditionalFormatting>
  <conditionalFormatting sqref="L66:M66 P66:Q66 T66:U66 X66">
    <cfRule type="containsText" dxfId="4935" priority="4232" operator="containsText" text="清車">
      <formula>NOT(ISERROR(SEARCH("清車",L66)))</formula>
    </cfRule>
    <cfRule type="containsText" dxfId="4934" priority="4233" operator="containsText" text="改紡">
      <formula>NOT(ISERROR(SEARCH("改紡",L66)))</formula>
    </cfRule>
  </conditionalFormatting>
  <conditionalFormatting sqref="L67:M67 P67:Q67 T67:U67 X67">
    <cfRule type="containsText" dxfId="4933" priority="4231" operator="containsText" text="了機">
      <formula>NOT(ISERROR(SEARCH("了機",L67)))</formula>
    </cfRule>
  </conditionalFormatting>
  <conditionalFormatting sqref="L67:M67 P67:Q67 T67:U67 X67">
    <cfRule type="containsText" dxfId="4932" priority="4229" operator="containsText" text="清車">
      <formula>NOT(ISERROR(SEARCH("清車",L67)))</formula>
    </cfRule>
    <cfRule type="containsText" dxfId="4931" priority="4230" operator="containsText" text="改紡">
      <formula>NOT(ISERROR(SEARCH("改紡",L67)))</formula>
    </cfRule>
  </conditionalFormatting>
  <conditionalFormatting sqref="L69:M69 P69:Q69 T69:U69 X69">
    <cfRule type="containsText" dxfId="4930" priority="4228" operator="containsText" text="了機">
      <formula>NOT(ISERROR(SEARCH("了機",L69)))</formula>
    </cfRule>
  </conditionalFormatting>
  <conditionalFormatting sqref="L69:M69 P69:Q69 T69:U69 X69">
    <cfRule type="containsText" dxfId="4929" priority="4226" operator="containsText" text="清車">
      <formula>NOT(ISERROR(SEARCH("清車",L69)))</formula>
    </cfRule>
    <cfRule type="containsText" dxfId="4928" priority="4227" operator="containsText" text="改紡">
      <formula>NOT(ISERROR(SEARCH("改紡",L69)))</formula>
    </cfRule>
  </conditionalFormatting>
  <conditionalFormatting sqref="L71:M71 P71:Q71 T71:U71 X71">
    <cfRule type="containsText" dxfId="4927" priority="4225" operator="containsText" text="了機">
      <formula>NOT(ISERROR(SEARCH("了機",L71)))</formula>
    </cfRule>
  </conditionalFormatting>
  <conditionalFormatting sqref="L71:M71 P71:Q71 T71:U71 X71">
    <cfRule type="containsText" dxfId="4926" priority="4223" operator="containsText" text="清車">
      <formula>NOT(ISERROR(SEARCH("清車",L71)))</formula>
    </cfRule>
    <cfRule type="containsText" dxfId="4925" priority="4224" operator="containsText" text="改紡">
      <formula>NOT(ISERROR(SEARCH("改紡",L71)))</formula>
    </cfRule>
  </conditionalFormatting>
  <conditionalFormatting sqref="M73 Q73 U73">
    <cfRule type="containsText" dxfId="4924" priority="4222" operator="containsText" text="了機">
      <formula>NOT(ISERROR(SEARCH("了機",M73)))</formula>
    </cfRule>
  </conditionalFormatting>
  <conditionalFormatting sqref="M73 Q73 U73">
    <cfRule type="containsText" dxfId="4923" priority="4220" operator="containsText" text="清車">
      <formula>NOT(ISERROR(SEARCH("清車",M73)))</formula>
    </cfRule>
    <cfRule type="containsText" dxfId="4922" priority="4221" operator="containsText" text="改紡">
      <formula>NOT(ISERROR(SEARCH("改紡",M73)))</formula>
    </cfRule>
  </conditionalFormatting>
  <conditionalFormatting sqref="L74:M74 P74:Q74 T74:U74 X74">
    <cfRule type="containsText" dxfId="4921" priority="4219" operator="containsText" text="了機">
      <formula>NOT(ISERROR(SEARCH("了機",L74)))</formula>
    </cfRule>
  </conditionalFormatting>
  <conditionalFormatting sqref="L74:M74 P74:Q74 T74:U74 X74">
    <cfRule type="containsText" dxfId="4920" priority="4217" operator="containsText" text="清車">
      <formula>NOT(ISERROR(SEARCH("清車",L74)))</formula>
    </cfRule>
    <cfRule type="containsText" dxfId="4919" priority="4218" operator="containsText" text="改紡">
      <formula>NOT(ISERROR(SEARCH("改紡",L74)))</formula>
    </cfRule>
  </conditionalFormatting>
  <conditionalFormatting sqref="L75:M75 P75:Q75 T75:U75 X75">
    <cfRule type="containsText" dxfId="4918" priority="4216" operator="containsText" text="了機">
      <formula>NOT(ISERROR(SEARCH("了機",L75)))</formula>
    </cfRule>
  </conditionalFormatting>
  <conditionalFormatting sqref="L75:M75 P75:Q75 T75:U75 X75">
    <cfRule type="containsText" dxfId="4917" priority="4214" operator="containsText" text="清車">
      <formula>NOT(ISERROR(SEARCH("清車",L75)))</formula>
    </cfRule>
    <cfRule type="containsText" dxfId="4916" priority="4215" operator="containsText" text="改紡">
      <formula>NOT(ISERROR(SEARCH("改紡",L75)))</formula>
    </cfRule>
  </conditionalFormatting>
  <conditionalFormatting sqref="M76 Q76 U76">
    <cfRule type="containsText" dxfId="4915" priority="4213" operator="containsText" text="了機">
      <formula>NOT(ISERROR(SEARCH("了機",M76)))</formula>
    </cfRule>
  </conditionalFormatting>
  <conditionalFormatting sqref="M76 Q76 U76">
    <cfRule type="containsText" dxfId="4914" priority="4211" operator="containsText" text="清車">
      <formula>NOT(ISERROR(SEARCH("清車",M76)))</formula>
    </cfRule>
    <cfRule type="containsText" dxfId="4913" priority="4212" operator="containsText" text="改紡">
      <formula>NOT(ISERROR(SEARCH("改紡",M76)))</formula>
    </cfRule>
  </conditionalFormatting>
  <conditionalFormatting sqref="L77:M77 P77:Q77 T77:U77 X77">
    <cfRule type="containsText" dxfId="4912" priority="4210" operator="containsText" text="了機">
      <formula>NOT(ISERROR(SEARCH("了機",L77)))</formula>
    </cfRule>
  </conditionalFormatting>
  <conditionalFormatting sqref="L77:M77 P77:Q77 T77:U77 X77">
    <cfRule type="containsText" dxfId="4911" priority="4208" operator="containsText" text="清車">
      <formula>NOT(ISERROR(SEARCH("清車",L77)))</formula>
    </cfRule>
    <cfRule type="containsText" dxfId="4910" priority="4209" operator="containsText" text="改紡">
      <formula>NOT(ISERROR(SEARCH("改紡",L77)))</formula>
    </cfRule>
  </conditionalFormatting>
  <conditionalFormatting sqref="L78:M78 P78:Q78 T78:U78 X78">
    <cfRule type="containsText" dxfId="4909" priority="4207" operator="containsText" text="了機">
      <formula>NOT(ISERROR(SEARCH("了機",L78)))</formula>
    </cfRule>
  </conditionalFormatting>
  <conditionalFormatting sqref="L78:M78 P78:Q78 T78:U78 X78">
    <cfRule type="containsText" dxfId="4908" priority="4205" operator="containsText" text="清車">
      <formula>NOT(ISERROR(SEARCH("清車",L78)))</formula>
    </cfRule>
    <cfRule type="containsText" dxfId="4907" priority="4206" operator="containsText" text="改紡">
      <formula>NOT(ISERROR(SEARCH("改紡",L78)))</formula>
    </cfRule>
  </conditionalFormatting>
  <conditionalFormatting sqref="L79:M79 P79:Q79 T79:U79 X79">
    <cfRule type="containsText" dxfId="4906" priority="4204" operator="containsText" text="了機">
      <formula>NOT(ISERROR(SEARCH("了機",L79)))</formula>
    </cfRule>
  </conditionalFormatting>
  <conditionalFormatting sqref="L79:M79 P79:Q79 T79:U79 X79">
    <cfRule type="containsText" dxfId="4905" priority="4202" operator="containsText" text="清車">
      <formula>NOT(ISERROR(SEARCH("清車",L79)))</formula>
    </cfRule>
    <cfRule type="containsText" dxfId="4904" priority="4203" operator="containsText" text="改紡">
      <formula>NOT(ISERROR(SEARCH("改紡",L79)))</formula>
    </cfRule>
  </conditionalFormatting>
  <conditionalFormatting sqref="L80:M80 P80:Q80 T80:U80 X80">
    <cfRule type="containsText" dxfId="4903" priority="4201" operator="containsText" text="了機">
      <formula>NOT(ISERROR(SEARCH("了機",L80)))</formula>
    </cfRule>
  </conditionalFormatting>
  <conditionalFormatting sqref="L80:M80 P80:Q80 T80:U80 X80">
    <cfRule type="containsText" dxfId="4902" priority="4199" operator="containsText" text="清車">
      <formula>NOT(ISERROR(SEARCH("清車",L80)))</formula>
    </cfRule>
    <cfRule type="containsText" dxfId="4901" priority="4200" operator="containsText" text="改紡">
      <formula>NOT(ISERROR(SEARCH("改紡",L80)))</formula>
    </cfRule>
  </conditionalFormatting>
  <conditionalFormatting sqref="L81:M81 P81:Q81 T81:U81 X81">
    <cfRule type="containsText" dxfId="4900" priority="4198" operator="containsText" text="了機">
      <formula>NOT(ISERROR(SEARCH("了機",L81)))</formula>
    </cfRule>
  </conditionalFormatting>
  <conditionalFormatting sqref="L81:M81 P81:Q81 T81:U81 X81">
    <cfRule type="containsText" dxfId="4899" priority="4196" operator="containsText" text="清車">
      <formula>NOT(ISERROR(SEARCH("清車",L81)))</formula>
    </cfRule>
    <cfRule type="containsText" dxfId="4898" priority="4197" operator="containsText" text="改紡">
      <formula>NOT(ISERROR(SEARCH("改紡",L81)))</formula>
    </cfRule>
  </conditionalFormatting>
  <conditionalFormatting sqref="L82:M82 P82:Q82 T82:U82 X82">
    <cfRule type="containsText" dxfId="4897" priority="4195" operator="containsText" text="了機">
      <formula>NOT(ISERROR(SEARCH("了機",L82)))</formula>
    </cfRule>
  </conditionalFormatting>
  <conditionalFormatting sqref="L82:M82 P82:Q82 T82:U82 X82">
    <cfRule type="containsText" dxfId="4896" priority="4193" operator="containsText" text="清車">
      <formula>NOT(ISERROR(SEARCH("清車",L82)))</formula>
    </cfRule>
    <cfRule type="containsText" dxfId="4895" priority="4194" operator="containsText" text="改紡">
      <formula>NOT(ISERROR(SEARCH("改紡",L82)))</formula>
    </cfRule>
  </conditionalFormatting>
  <conditionalFormatting sqref="L84:M84 P84:Q84 T84:U84 X84">
    <cfRule type="containsText" dxfId="4894" priority="4192" operator="containsText" text="了機">
      <formula>NOT(ISERROR(SEARCH("了機",L84)))</formula>
    </cfRule>
  </conditionalFormatting>
  <conditionalFormatting sqref="L84:M84 P84:Q84 T84:U84 X84">
    <cfRule type="containsText" dxfId="4893" priority="4190" operator="containsText" text="清車">
      <formula>NOT(ISERROR(SEARCH("清車",L84)))</formula>
    </cfRule>
    <cfRule type="containsText" dxfId="4892" priority="4191" operator="containsText" text="改紡">
      <formula>NOT(ISERROR(SEARCH("改紡",L84)))</formula>
    </cfRule>
  </conditionalFormatting>
  <conditionalFormatting sqref="L85:M85 U85 P85:Q85">
    <cfRule type="containsText" dxfId="4891" priority="4189" operator="containsText" text="了機">
      <formula>NOT(ISERROR(SEARCH("了機",L85)))</formula>
    </cfRule>
  </conditionalFormatting>
  <conditionalFormatting sqref="L85:M85 U85 P85:Q85">
    <cfRule type="containsText" dxfId="4890" priority="4187" operator="containsText" text="清車">
      <formula>NOT(ISERROR(SEARCH("清車",L85)))</formula>
    </cfRule>
    <cfRule type="containsText" dxfId="4889" priority="4188" operator="containsText" text="改紡">
      <formula>NOT(ISERROR(SEARCH("改紡",L85)))</formula>
    </cfRule>
  </conditionalFormatting>
  <conditionalFormatting sqref="M86 Q86 U86">
    <cfRule type="containsText" dxfId="4888" priority="4186" operator="containsText" text="了機">
      <formula>NOT(ISERROR(SEARCH("了機",M86)))</formula>
    </cfRule>
  </conditionalFormatting>
  <conditionalFormatting sqref="M86 Q86 U86">
    <cfRule type="containsText" dxfId="4887" priority="4184" operator="containsText" text="清車">
      <formula>NOT(ISERROR(SEARCH("清車",M86)))</formula>
    </cfRule>
    <cfRule type="containsText" dxfId="4886" priority="4185" operator="containsText" text="改紡">
      <formula>NOT(ISERROR(SEARCH("改紡",M86)))</formula>
    </cfRule>
  </conditionalFormatting>
  <conditionalFormatting sqref="L92:M92 T92:U92 X92 P92:Q92">
    <cfRule type="containsText" dxfId="4885" priority="4183" operator="containsText" text="了機">
      <formula>NOT(ISERROR(SEARCH("了機",L92)))</formula>
    </cfRule>
  </conditionalFormatting>
  <conditionalFormatting sqref="L92:M92 T92:U92 X92 P92:Q92">
    <cfRule type="containsText" dxfId="4884" priority="4181" operator="containsText" text="清車">
      <formula>NOT(ISERROR(SEARCH("清車",L92)))</formula>
    </cfRule>
    <cfRule type="containsText" dxfId="4883" priority="4182" operator="containsText" text="改紡">
      <formula>NOT(ISERROR(SEARCH("改紡",L92)))</formula>
    </cfRule>
  </conditionalFormatting>
  <conditionalFormatting sqref="P90">
    <cfRule type="containsText" dxfId="4882" priority="4180" operator="containsText" text="了機">
      <formula>NOT(ISERROR(SEARCH("了機",P90)))</formula>
    </cfRule>
  </conditionalFormatting>
  <conditionalFormatting sqref="P90">
    <cfRule type="containsText" dxfId="4881" priority="4178" operator="containsText" text="清車">
      <formula>NOT(ISERROR(SEARCH("清車",P90)))</formula>
    </cfRule>
    <cfRule type="containsText" dxfId="4880" priority="4179" operator="containsText" text="改紡">
      <formula>NOT(ISERROR(SEARCH("改紡",P90)))</formula>
    </cfRule>
  </conditionalFormatting>
  <conditionalFormatting sqref="F93">
    <cfRule type="containsText" dxfId="4879" priority="4173" operator="containsText" text="×2">
      <formula>NOT(ISERROR(SEARCH("×2",F93)))</formula>
    </cfRule>
  </conditionalFormatting>
  <conditionalFormatting sqref="Y93">
    <cfRule type="containsText" dxfId="4878" priority="4172" operator="containsText" text="了機">
      <formula>NOT(ISERROR(SEARCH("了機",Y93)))</formula>
    </cfRule>
  </conditionalFormatting>
  <conditionalFormatting sqref="Y93">
    <cfRule type="containsText" dxfId="4877" priority="4170" operator="containsText" text="清車">
      <formula>NOT(ISERROR(SEARCH("清車",Y93)))</formula>
    </cfRule>
    <cfRule type="containsText" dxfId="4876" priority="4171" operator="containsText" text="改紡">
      <formula>NOT(ISERROR(SEARCH("改紡",Y93)))</formula>
    </cfRule>
  </conditionalFormatting>
  <conditionalFormatting sqref="L93:M93 P93:Q93 T93:U93 X93">
    <cfRule type="containsText" dxfId="4875" priority="4169" operator="containsText" text="了機">
      <formula>NOT(ISERROR(SEARCH("了機",L93)))</formula>
    </cfRule>
  </conditionalFormatting>
  <conditionalFormatting sqref="L93:M93 P93:Q93 T93:U93 X93">
    <cfRule type="containsText" dxfId="4874" priority="4167" operator="containsText" text="清車">
      <formula>NOT(ISERROR(SEARCH("清車",L93)))</formula>
    </cfRule>
    <cfRule type="containsText" dxfId="4873" priority="4168" operator="containsText" text="改紡">
      <formula>NOT(ISERROR(SEARCH("改紡",L93)))</formula>
    </cfRule>
  </conditionalFormatting>
  <conditionalFormatting sqref="L73">
    <cfRule type="containsText" dxfId="4872" priority="4166" operator="containsText" text="了機">
      <formula>NOT(ISERROR(SEARCH("了機",L73)))</formula>
    </cfRule>
  </conditionalFormatting>
  <conditionalFormatting sqref="L73">
    <cfRule type="containsText" dxfId="4871" priority="4164" operator="containsText" text="清車">
      <formula>NOT(ISERROR(SEARCH("清車",L73)))</formula>
    </cfRule>
    <cfRule type="containsText" dxfId="4870" priority="4165" operator="containsText" text="改紡">
      <formula>NOT(ISERROR(SEARCH("改紡",L73)))</formula>
    </cfRule>
  </conditionalFormatting>
  <conditionalFormatting sqref="P73">
    <cfRule type="containsText" dxfId="4869" priority="4163" operator="containsText" text="了機">
      <formula>NOT(ISERROR(SEARCH("了機",P73)))</formula>
    </cfRule>
  </conditionalFormatting>
  <conditionalFormatting sqref="P73">
    <cfRule type="containsText" dxfId="4868" priority="4161" operator="containsText" text="清車">
      <formula>NOT(ISERROR(SEARCH("清車",P73)))</formula>
    </cfRule>
    <cfRule type="containsText" dxfId="4867" priority="4162" operator="containsText" text="改紡">
      <formula>NOT(ISERROR(SEARCH("改紡",P73)))</formula>
    </cfRule>
  </conditionalFormatting>
  <conditionalFormatting sqref="T73">
    <cfRule type="containsText" dxfId="4866" priority="4160" operator="containsText" text="了機">
      <formula>NOT(ISERROR(SEARCH("了機",T73)))</formula>
    </cfRule>
  </conditionalFormatting>
  <conditionalFormatting sqref="T73">
    <cfRule type="containsText" dxfId="4865" priority="4158" operator="containsText" text="清車">
      <formula>NOT(ISERROR(SEARCH("清車",T73)))</formula>
    </cfRule>
    <cfRule type="containsText" dxfId="4864" priority="4159" operator="containsText" text="改紡">
      <formula>NOT(ISERROR(SEARCH("改紡",T73)))</formula>
    </cfRule>
  </conditionalFormatting>
  <conditionalFormatting sqref="X73">
    <cfRule type="containsText" dxfId="4863" priority="4157" operator="containsText" text="了機">
      <formula>NOT(ISERROR(SEARCH("了機",X73)))</formula>
    </cfRule>
  </conditionalFormatting>
  <conditionalFormatting sqref="X73">
    <cfRule type="containsText" dxfId="4862" priority="4155" operator="containsText" text="清車">
      <formula>NOT(ISERROR(SEARCH("清車",X73)))</formula>
    </cfRule>
    <cfRule type="containsText" dxfId="4861" priority="4156" operator="containsText" text="改紡">
      <formula>NOT(ISERROR(SEARCH("改紡",X73)))</formula>
    </cfRule>
  </conditionalFormatting>
  <conditionalFormatting sqref="L86">
    <cfRule type="containsText" dxfId="4860" priority="4154" operator="containsText" text="了機">
      <formula>NOT(ISERROR(SEARCH("了機",L86)))</formula>
    </cfRule>
  </conditionalFormatting>
  <conditionalFormatting sqref="L86">
    <cfRule type="containsText" dxfId="4859" priority="4152" operator="containsText" text="清車">
      <formula>NOT(ISERROR(SEARCH("清車",L86)))</formula>
    </cfRule>
    <cfRule type="containsText" dxfId="4858" priority="4153" operator="containsText" text="改紡">
      <formula>NOT(ISERROR(SEARCH("改紡",L86)))</formula>
    </cfRule>
  </conditionalFormatting>
  <conditionalFormatting sqref="P86">
    <cfRule type="containsText" dxfId="4857" priority="4151" operator="containsText" text="了機">
      <formula>NOT(ISERROR(SEARCH("了機",P86)))</formula>
    </cfRule>
  </conditionalFormatting>
  <conditionalFormatting sqref="P86">
    <cfRule type="containsText" dxfId="4856" priority="4149" operator="containsText" text="清車">
      <formula>NOT(ISERROR(SEARCH("清車",P86)))</formula>
    </cfRule>
    <cfRule type="containsText" dxfId="4855" priority="4150" operator="containsText" text="改紡">
      <formula>NOT(ISERROR(SEARCH("改紡",P86)))</formula>
    </cfRule>
  </conditionalFormatting>
  <conditionalFormatting sqref="L83">
    <cfRule type="containsText" dxfId="4854" priority="4145" operator="containsText" text="了機">
      <formula>NOT(ISERROR(SEARCH("了機",L83)))</formula>
    </cfRule>
  </conditionalFormatting>
  <conditionalFormatting sqref="L83">
    <cfRule type="containsText" dxfId="4853" priority="4143" operator="containsText" text="清車">
      <formula>NOT(ISERROR(SEARCH("清車",L83)))</formula>
    </cfRule>
    <cfRule type="containsText" dxfId="4852" priority="4144" operator="containsText" text="改紡">
      <formula>NOT(ISERROR(SEARCH("改紡",L83)))</formula>
    </cfRule>
  </conditionalFormatting>
  <conditionalFormatting sqref="X89">
    <cfRule type="containsText" dxfId="4851" priority="4148" operator="containsText" text="了機">
      <formula>NOT(ISERROR(SEARCH("了機",X89)))</formula>
    </cfRule>
  </conditionalFormatting>
  <conditionalFormatting sqref="X89">
    <cfRule type="containsText" dxfId="4850" priority="4146" operator="containsText" text="清車">
      <formula>NOT(ISERROR(SEARCH("清車",X89)))</formula>
    </cfRule>
    <cfRule type="containsText" dxfId="4849" priority="4147" operator="containsText" text="改紡">
      <formula>NOT(ISERROR(SEARCH("改紡",X89)))</formula>
    </cfRule>
  </conditionalFormatting>
  <conditionalFormatting sqref="P83">
    <cfRule type="containsText" dxfId="4848" priority="4142" operator="containsText" text="了機">
      <formula>NOT(ISERROR(SEARCH("了機",P83)))</formula>
    </cfRule>
  </conditionalFormatting>
  <conditionalFormatting sqref="P83">
    <cfRule type="containsText" dxfId="4847" priority="4140" operator="containsText" text="清車">
      <formula>NOT(ISERROR(SEARCH("清車",P83)))</formula>
    </cfRule>
    <cfRule type="containsText" dxfId="4846" priority="4141" operator="containsText" text="改紡">
      <formula>NOT(ISERROR(SEARCH("改紡",P83)))</formula>
    </cfRule>
  </conditionalFormatting>
  <conditionalFormatting sqref="T83">
    <cfRule type="containsText" dxfId="4845" priority="4139" operator="containsText" text="了機">
      <formula>NOT(ISERROR(SEARCH("了機",T83)))</formula>
    </cfRule>
  </conditionalFormatting>
  <conditionalFormatting sqref="T83">
    <cfRule type="containsText" dxfId="4844" priority="4137" operator="containsText" text="清車">
      <formula>NOT(ISERROR(SEARCH("清車",T83)))</formula>
    </cfRule>
    <cfRule type="containsText" dxfId="4843" priority="4138" operator="containsText" text="改紡">
      <formula>NOT(ISERROR(SEARCH("改紡",T83)))</formula>
    </cfRule>
  </conditionalFormatting>
  <conditionalFormatting sqref="X83">
    <cfRule type="containsText" dxfId="4842" priority="4136" operator="containsText" text="了機">
      <formula>NOT(ISERROR(SEARCH("了機",X83)))</formula>
    </cfRule>
  </conditionalFormatting>
  <conditionalFormatting sqref="X83">
    <cfRule type="containsText" dxfId="4841" priority="4134" operator="containsText" text="清車">
      <formula>NOT(ISERROR(SEARCH("清車",X83)))</formula>
    </cfRule>
    <cfRule type="containsText" dxfId="4840" priority="4135" operator="containsText" text="改紡">
      <formula>NOT(ISERROR(SEARCH("改紡",X83)))</formula>
    </cfRule>
  </conditionalFormatting>
  <conditionalFormatting sqref="L76">
    <cfRule type="containsText" dxfId="4839" priority="4133" operator="containsText" text="了機">
      <formula>NOT(ISERROR(SEARCH("了機",L76)))</formula>
    </cfRule>
  </conditionalFormatting>
  <conditionalFormatting sqref="L76">
    <cfRule type="containsText" dxfId="4838" priority="4131" operator="containsText" text="清車">
      <formula>NOT(ISERROR(SEARCH("清車",L76)))</formula>
    </cfRule>
    <cfRule type="containsText" dxfId="4837" priority="4132" operator="containsText" text="改紡">
      <formula>NOT(ISERROR(SEARCH("改紡",L76)))</formula>
    </cfRule>
  </conditionalFormatting>
  <conditionalFormatting sqref="P76">
    <cfRule type="containsText" dxfId="4836" priority="4130" operator="containsText" text="了機">
      <formula>NOT(ISERROR(SEARCH("了機",P76)))</formula>
    </cfRule>
  </conditionalFormatting>
  <conditionalFormatting sqref="P76">
    <cfRule type="containsText" dxfId="4835" priority="4128" operator="containsText" text="清車">
      <formula>NOT(ISERROR(SEARCH("清車",P76)))</formula>
    </cfRule>
    <cfRule type="containsText" dxfId="4834" priority="4129" operator="containsText" text="改紡">
      <formula>NOT(ISERROR(SEARCH("改紡",P76)))</formula>
    </cfRule>
  </conditionalFormatting>
  <conditionalFormatting sqref="T76">
    <cfRule type="containsText" dxfId="4833" priority="4127" operator="containsText" text="了機">
      <formula>NOT(ISERROR(SEARCH("了機",T76)))</formula>
    </cfRule>
  </conditionalFormatting>
  <conditionalFormatting sqref="T76">
    <cfRule type="containsText" dxfId="4832" priority="4125" operator="containsText" text="清車">
      <formula>NOT(ISERROR(SEARCH("清車",T76)))</formula>
    </cfRule>
    <cfRule type="containsText" dxfId="4831" priority="4126" operator="containsText" text="改紡">
      <formula>NOT(ISERROR(SEARCH("改紡",T76)))</formula>
    </cfRule>
  </conditionalFormatting>
  <conditionalFormatting sqref="X76">
    <cfRule type="containsText" dxfId="4830" priority="4124" operator="containsText" text="了機">
      <formula>NOT(ISERROR(SEARCH("了機",X76)))</formula>
    </cfRule>
  </conditionalFormatting>
  <conditionalFormatting sqref="X76">
    <cfRule type="containsText" dxfId="4829" priority="4122" operator="containsText" text="清車">
      <formula>NOT(ISERROR(SEARCH("清車",X76)))</formula>
    </cfRule>
    <cfRule type="containsText" dxfId="4828" priority="4123" operator="containsText" text="改紡">
      <formula>NOT(ISERROR(SEARCH("改紡",X76)))</formula>
    </cfRule>
  </conditionalFormatting>
  <conditionalFormatting sqref="T85">
    <cfRule type="containsText" dxfId="4827" priority="4121" operator="containsText" text="了機">
      <formula>NOT(ISERROR(SEARCH("了機",T85)))</formula>
    </cfRule>
  </conditionalFormatting>
  <conditionalFormatting sqref="T85">
    <cfRule type="containsText" dxfId="4826" priority="4119" operator="containsText" text="清車">
      <formula>NOT(ISERROR(SEARCH("清車",T85)))</formula>
    </cfRule>
    <cfRule type="containsText" dxfId="4825" priority="4120" operator="containsText" text="改紡">
      <formula>NOT(ISERROR(SEARCH("改紡",T85)))</formula>
    </cfRule>
  </conditionalFormatting>
  <conditionalFormatting sqref="T86">
    <cfRule type="containsText" dxfId="4824" priority="4118" operator="containsText" text="了機">
      <formula>NOT(ISERROR(SEARCH("了機",T86)))</formula>
    </cfRule>
  </conditionalFormatting>
  <conditionalFormatting sqref="T86">
    <cfRule type="containsText" dxfId="4823" priority="4116" operator="containsText" text="清車">
      <formula>NOT(ISERROR(SEARCH("清車",T86)))</formula>
    </cfRule>
    <cfRule type="containsText" dxfId="4822" priority="4117" operator="containsText" text="改紡">
      <formula>NOT(ISERROR(SEARCH("改紡",T86)))</formula>
    </cfRule>
  </conditionalFormatting>
  <conditionalFormatting sqref="X85">
    <cfRule type="containsText" dxfId="4821" priority="4115" operator="containsText" text="了機">
      <formula>NOT(ISERROR(SEARCH("了機",X85)))</formula>
    </cfRule>
  </conditionalFormatting>
  <conditionalFormatting sqref="X85">
    <cfRule type="containsText" dxfId="4820" priority="4113" operator="containsText" text="清車">
      <formula>NOT(ISERROR(SEARCH("清車",X85)))</formula>
    </cfRule>
    <cfRule type="containsText" dxfId="4819" priority="4114" operator="containsText" text="改紡">
      <formula>NOT(ISERROR(SEARCH("改紡",X85)))</formula>
    </cfRule>
  </conditionalFormatting>
  <conditionalFormatting sqref="X86">
    <cfRule type="containsText" dxfId="4818" priority="4112" operator="containsText" text="了機">
      <formula>NOT(ISERROR(SEARCH("了機",X86)))</formula>
    </cfRule>
  </conditionalFormatting>
  <conditionalFormatting sqref="X86">
    <cfRule type="containsText" dxfId="4817" priority="4110" operator="containsText" text="清車">
      <formula>NOT(ISERROR(SEARCH("清車",X86)))</formula>
    </cfRule>
    <cfRule type="containsText" dxfId="4816" priority="4111" operator="containsText" text="改紡">
      <formula>NOT(ISERROR(SEARCH("改紡",X86)))</formula>
    </cfRule>
  </conditionalFormatting>
  <conditionalFormatting sqref="F95:F103 F125 F108:F123">
    <cfRule type="containsText" dxfId="4815" priority="4109" operator="containsText" text="×2">
      <formula>NOT(ISERROR(SEARCH("×2",F95)))</formula>
    </cfRule>
  </conditionalFormatting>
  <conditionalFormatting sqref="X95:Y96 X99:Y99 Y97:Y98 X101:Y101 Y100 X103:Y103 Y102 Y108:Y117 X118:Y119 X125:Y125 X121 Y120:Y123">
    <cfRule type="containsText" dxfId="4814" priority="4108" operator="containsText" text="了機">
      <formula>NOT(ISERROR(SEARCH("了機",X95)))</formula>
    </cfRule>
  </conditionalFormatting>
  <conditionalFormatting sqref="X95:Y96 X99:Y99 Y97:Y98 X101:Y101 Y100 X103:Y103 Y102 Y108:Y117 X118:Y119 X125:Y125 X121 Y120:Y123">
    <cfRule type="containsText" dxfId="4813" priority="4106" operator="containsText" text="清車">
      <formula>NOT(ISERROR(SEARCH("清車",X95)))</formula>
    </cfRule>
    <cfRule type="containsText" dxfId="4812" priority="4107" operator="containsText" text="改紡">
      <formula>NOT(ISERROR(SEARCH("改紡",X95)))</formula>
    </cfRule>
  </conditionalFormatting>
  <conditionalFormatting sqref="Y124">
    <cfRule type="containsText" dxfId="4811" priority="4027" operator="containsText" text="了機">
      <formula>NOT(ISERROR(SEARCH("了機",Y124)))</formula>
    </cfRule>
  </conditionalFormatting>
  <conditionalFormatting sqref="Y124">
    <cfRule type="containsText" dxfId="4810" priority="4025" operator="containsText" text="清車">
      <formula>NOT(ISERROR(SEARCH("清車",Y124)))</formula>
    </cfRule>
    <cfRule type="containsText" dxfId="4809" priority="4026" operator="containsText" text="改紡">
      <formula>NOT(ISERROR(SEARCH("改紡",Y124)))</formula>
    </cfRule>
  </conditionalFormatting>
  <conditionalFormatting sqref="X124">
    <cfRule type="containsText" dxfId="4808" priority="4024" operator="containsText" text="了機">
      <formula>NOT(ISERROR(SEARCH("了機",X124)))</formula>
    </cfRule>
  </conditionalFormatting>
  <conditionalFormatting sqref="X124">
    <cfRule type="containsText" dxfId="4807" priority="4022" operator="containsText" text="清車">
      <formula>NOT(ISERROR(SEARCH("清車",X124)))</formula>
    </cfRule>
    <cfRule type="containsText" dxfId="4806" priority="4023" operator="containsText" text="改紡">
      <formula>NOT(ISERROR(SEARCH("改紡",X124)))</formula>
    </cfRule>
  </conditionalFormatting>
  <conditionalFormatting sqref="F104:F107">
    <cfRule type="containsText" dxfId="4805" priority="4093" operator="containsText" text="×2">
      <formula>NOT(ISERROR(SEARCH("×2",F104)))</formula>
    </cfRule>
  </conditionalFormatting>
  <conditionalFormatting sqref="Y104:Y107">
    <cfRule type="containsText" dxfId="4804" priority="4092" operator="containsText" text="了機">
      <formula>NOT(ISERROR(SEARCH("了機",Y104)))</formula>
    </cfRule>
  </conditionalFormatting>
  <conditionalFormatting sqref="Y104:Y107">
    <cfRule type="containsText" dxfId="4803" priority="4090" operator="containsText" text="清車">
      <formula>NOT(ISERROR(SEARCH("清車",Y104)))</formula>
    </cfRule>
    <cfRule type="containsText" dxfId="4802" priority="4091" operator="containsText" text="改紡">
      <formula>NOT(ISERROR(SEARCH("改紡",Y104)))</formula>
    </cfRule>
  </conditionalFormatting>
  <conditionalFormatting sqref="X97">
    <cfRule type="containsText" dxfId="4801" priority="4089" operator="containsText" text="了機">
      <formula>NOT(ISERROR(SEARCH("了機",X97)))</formula>
    </cfRule>
  </conditionalFormatting>
  <conditionalFormatting sqref="X97">
    <cfRule type="containsText" dxfId="4800" priority="4087" operator="containsText" text="清車">
      <formula>NOT(ISERROR(SEARCH("清車",X97)))</formula>
    </cfRule>
    <cfRule type="containsText" dxfId="4799" priority="4088" operator="containsText" text="改紡">
      <formula>NOT(ISERROR(SEARCH("改紡",X97)))</formula>
    </cfRule>
  </conditionalFormatting>
  <conditionalFormatting sqref="X98">
    <cfRule type="containsText" dxfId="4798" priority="4086" operator="containsText" text="了機">
      <formula>NOT(ISERROR(SEARCH("了機",X98)))</formula>
    </cfRule>
  </conditionalFormatting>
  <conditionalFormatting sqref="X98">
    <cfRule type="containsText" dxfId="4797" priority="4084" operator="containsText" text="清車">
      <formula>NOT(ISERROR(SEARCH("清車",X98)))</formula>
    </cfRule>
    <cfRule type="containsText" dxfId="4796" priority="4085" operator="containsText" text="改紡">
      <formula>NOT(ISERROR(SEARCH("改紡",X98)))</formula>
    </cfRule>
  </conditionalFormatting>
  <conditionalFormatting sqref="X100">
    <cfRule type="containsText" dxfId="4795" priority="4083" operator="containsText" text="了機">
      <formula>NOT(ISERROR(SEARCH("了機",X100)))</formula>
    </cfRule>
  </conditionalFormatting>
  <conditionalFormatting sqref="X100">
    <cfRule type="containsText" dxfId="4794" priority="4081" operator="containsText" text="清車">
      <formula>NOT(ISERROR(SEARCH("清車",X100)))</formula>
    </cfRule>
    <cfRule type="containsText" dxfId="4793" priority="4082" operator="containsText" text="改紡">
      <formula>NOT(ISERROR(SEARCH("改紡",X100)))</formula>
    </cfRule>
  </conditionalFormatting>
  <conditionalFormatting sqref="X102">
    <cfRule type="containsText" dxfId="4792" priority="4080" operator="containsText" text="了機">
      <formula>NOT(ISERROR(SEARCH("了機",X102)))</formula>
    </cfRule>
  </conditionalFormatting>
  <conditionalFormatting sqref="X102">
    <cfRule type="containsText" dxfId="4791" priority="4078" operator="containsText" text="清車">
      <formula>NOT(ISERROR(SEARCH("清車",X102)))</formula>
    </cfRule>
    <cfRule type="containsText" dxfId="4790" priority="4079" operator="containsText" text="改紡">
      <formula>NOT(ISERROR(SEARCH("改紡",X102)))</formula>
    </cfRule>
  </conditionalFormatting>
  <conditionalFormatting sqref="X105">
    <cfRule type="containsText" dxfId="4789" priority="4074" operator="containsText" text="了機">
      <formula>NOT(ISERROR(SEARCH("了機",X105)))</formula>
    </cfRule>
  </conditionalFormatting>
  <conditionalFormatting sqref="X105">
    <cfRule type="containsText" dxfId="4788" priority="4072" operator="containsText" text="清車">
      <formula>NOT(ISERROR(SEARCH("清車",X105)))</formula>
    </cfRule>
    <cfRule type="containsText" dxfId="4787" priority="4073" operator="containsText" text="改紡">
      <formula>NOT(ISERROR(SEARCH("改紡",X105)))</formula>
    </cfRule>
  </conditionalFormatting>
  <conditionalFormatting sqref="X106">
    <cfRule type="containsText" dxfId="4786" priority="4071" operator="containsText" text="了機">
      <formula>NOT(ISERROR(SEARCH("了機",X106)))</formula>
    </cfRule>
  </conditionalFormatting>
  <conditionalFormatting sqref="X106">
    <cfRule type="containsText" dxfId="4785" priority="4069" operator="containsText" text="清車">
      <formula>NOT(ISERROR(SEARCH("清車",X106)))</formula>
    </cfRule>
    <cfRule type="containsText" dxfId="4784" priority="4070" operator="containsText" text="改紡">
      <formula>NOT(ISERROR(SEARCH("改紡",X106)))</formula>
    </cfRule>
  </conditionalFormatting>
  <conditionalFormatting sqref="X108">
    <cfRule type="containsText" dxfId="4783" priority="4065" operator="containsText" text="了機">
      <formula>NOT(ISERROR(SEARCH("了機",X108)))</formula>
    </cfRule>
  </conditionalFormatting>
  <conditionalFormatting sqref="X108">
    <cfRule type="containsText" dxfId="4782" priority="4063" operator="containsText" text="清車">
      <formula>NOT(ISERROR(SEARCH("清車",X108)))</formula>
    </cfRule>
    <cfRule type="containsText" dxfId="4781" priority="4064" operator="containsText" text="改紡">
      <formula>NOT(ISERROR(SEARCH("改紡",X108)))</formula>
    </cfRule>
  </conditionalFormatting>
  <conditionalFormatting sqref="X109">
    <cfRule type="containsText" dxfId="4780" priority="4062" operator="containsText" text="了機">
      <formula>NOT(ISERROR(SEARCH("了機",X109)))</formula>
    </cfRule>
  </conditionalFormatting>
  <conditionalFormatting sqref="X109">
    <cfRule type="containsText" dxfId="4779" priority="4060" operator="containsText" text="清車">
      <formula>NOT(ISERROR(SEARCH("清車",X109)))</formula>
    </cfRule>
    <cfRule type="containsText" dxfId="4778" priority="4061" operator="containsText" text="改紡">
      <formula>NOT(ISERROR(SEARCH("改紡",X109)))</formula>
    </cfRule>
  </conditionalFormatting>
  <conditionalFormatting sqref="X110">
    <cfRule type="containsText" dxfId="4777" priority="4059" operator="containsText" text="了機">
      <formula>NOT(ISERROR(SEARCH("了機",X110)))</formula>
    </cfRule>
  </conditionalFormatting>
  <conditionalFormatting sqref="X110">
    <cfRule type="containsText" dxfId="4776" priority="4057" operator="containsText" text="清車">
      <formula>NOT(ISERROR(SEARCH("清車",X110)))</formula>
    </cfRule>
    <cfRule type="containsText" dxfId="4775" priority="4058" operator="containsText" text="改紡">
      <formula>NOT(ISERROR(SEARCH("改紡",X110)))</formula>
    </cfRule>
  </conditionalFormatting>
  <conditionalFormatting sqref="X111">
    <cfRule type="containsText" dxfId="4774" priority="4056" operator="containsText" text="了機">
      <formula>NOT(ISERROR(SEARCH("了機",X111)))</formula>
    </cfRule>
  </conditionalFormatting>
  <conditionalFormatting sqref="X111">
    <cfRule type="containsText" dxfId="4773" priority="4054" operator="containsText" text="清車">
      <formula>NOT(ISERROR(SEARCH("清車",X111)))</formula>
    </cfRule>
    <cfRule type="containsText" dxfId="4772" priority="4055" operator="containsText" text="改紡">
      <formula>NOT(ISERROR(SEARCH("改紡",X111)))</formula>
    </cfRule>
  </conditionalFormatting>
  <conditionalFormatting sqref="X112">
    <cfRule type="containsText" dxfId="4771" priority="4053" operator="containsText" text="了機">
      <formula>NOT(ISERROR(SEARCH("了機",X112)))</formula>
    </cfRule>
  </conditionalFormatting>
  <conditionalFormatting sqref="X112">
    <cfRule type="containsText" dxfId="4770" priority="4051" operator="containsText" text="清車">
      <formula>NOT(ISERROR(SEARCH("清車",X112)))</formula>
    </cfRule>
    <cfRule type="containsText" dxfId="4769" priority="4052" operator="containsText" text="改紡">
      <formula>NOT(ISERROR(SEARCH("改紡",X112)))</formula>
    </cfRule>
  </conditionalFormatting>
  <conditionalFormatting sqref="X113">
    <cfRule type="containsText" dxfId="4768" priority="4050" operator="containsText" text="了機">
      <formula>NOT(ISERROR(SEARCH("了機",X113)))</formula>
    </cfRule>
  </conditionalFormatting>
  <conditionalFormatting sqref="X113">
    <cfRule type="containsText" dxfId="4767" priority="4048" operator="containsText" text="清車">
      <formula>NOT(ISERROR(SEARCH("清車",X113)))</formula>
    </cfRule>
    <cfRule type="containsText" dxfId="4766" priority="4049" operator="containsText" text="改紡">
      <formula>NOT(ISERROR(SEARCH("改紡",X113)))</formula>
    </cfRule>
  </conditionalFormatting>
  <conditionalFormatting sqref="X115">
    <cfRule type="containsText" dxfId="4765" priority="4047" operator="containsText" text="了機">
      <formula>NOT(ISERROR(SEARCH("了機",X115)))</formula>
    </cfRule>
  </conditionalFormatting>
  <conditionalFormatting sqref="X115">
    <cfRule type="containsText" dxfId="4764" priority="4045" operator="containsText" text="清車">
      <formula>NOT(ISERROR(SEARCH("清車",X115)))</formula>
    </cfRule>
    <cfRule type="containsText" dxfId="4763" priority="4046" operator="containsText" text="改紡">
      <formula>NOT(ISERROR(SEARCH("改紡",X115)))</formula>
    </cfRule>
  </conditionalFormatting>
  <conditionalFormatting sqref="X123">
    <cfRule type="containsText" dxfId="4762" priority="4038" operator="containsText" text="了機">
      <formula>NOT(ISERROR(SEARCH("了機",X123)))</formula>
    </cfRule>
  </conditionalFormatting>
  <conditionalFormatting sqref="X123">
    <cfRule type="containsText" dxfId="4761" priority="4036" operator="containsText" text="清車">
      <formula>NOT(ISERROR(SEARCH("清車",X123)))</formula>
    </cfRule>
    <cfRule type="containsText" dxfId="4760" priority="4037" operator="containsText" text="改紡">
      <formula>NOT(ISERROR(SEARCH("改紡",X123)))</formula>
    </cfRule>
  </conditionalFormatting>
  <conditionalFormatting sqref="F124">
    <cfRule type="containsText" dxfId="4759" priority="4028" operator="containsText" text="×2">
      <formula>NOT(ISERROR(SEARCH("×2",F124)))</formula>
    </cfRule>
  </conditionalFormatting>
  <conditionalFormatting sqref="L105 P105 T105">
    <cfRule type="containsText" dxfId="4758" priority="3946" operator="containsText" text="了機">
      <formula>NOT(ISERROR(SEARCH("了機",L105)))</formula>
    </cfRule>
  </conditionalFormatting>
  <conditionalFormatting sqref="L105 P105 T105">
    <cfRule type="containsText" dxfId="4757" priority="3944" operator="containsText" text="清車">
      <formula>NOT(ISERROR(SEARCH("清車",L105)))</formula>
    </cfRule>
    <cfRule type="containsText" dxfId="4756" priority="3945" operator="containsText" text="改紡">
      <formula>NOT(ISERROR(SEARCH("改紡",L105)))</formula>
    </cfRule>
  </conditionalFormatting>
  <conditionalFormatting sqref="L106 P106 T106">
    <cfRule type="containsText" dxfId="4755" priority="3943" operator="containsText" text="了機">
      <formula>NOT(ISERROR(SEARCH("了機",L106)))</formula>
    </cfRule>
  </conditionalFormatting>
  <conditionalFormatting sqref="L106 P106 T106">
    <cfRule type="containsText" dxfId="4754" priority="3941" operator="containsText" text="清車">
      <formula>NOT(ISERROR(SEARCH("清車",L106)))</formula>
    </cfRule>
    <cfRule type="containsText" dxfId="4753" priority="3942" operator="containsText" text="改紡">
      <formula>NOT(ISERROR(SEARCH("改紡",L106)))</formula>
    </cfRule>
  </conditionalFormatting>
  <conditionalFormatting sqref="L108 P108 T108">
    <cfRule type="containsText" dxfId="4752" priority="3940" operator="containsText" text="了機">
      <formula>NOT(ISERROR(SEARCH("了機",L108)))</formula>
    </cfRule>
  </conditionalFormatting>
  <conditionalFormatting sqref="L108 P108 T108">
    <cfRule type="containsText" dxfId="4751" priority="3938" operator="containsText" text="清車">
      <formula>NOT(ISERROR(SEARCH("清車",L108)))</formula>
    </cfRule>
    <cfRule type="containsText" dxfId="4750" priority="3939" operator="containsText" text="改紡">
      <formula>NOT(ISERROR(SEARCH("改紡",L108)))</formula>
    </cfRule>
  </conditionalFormatting>
  <conditionalFormatting sqref="X104">
    <cfRule type="containsText" dxfId="4749" priority="4012" operator="containsText" text="了機">
      <formula>NOT(ISERROR(SEARCH("了機",X104)))</formula>
    </cfRule>
  </conditionalFormatting>
  <conditionalFormatting sqref="X104">
    <cfRule type="containsText" dxfId="4748" priority="4010" operator="containsText" text="清車">
      <formula>NOT(ISERROR(SEARCH("清車",X104)))</formula>
    </cfRule>
    <cfRule type="containsText" dxfId="4747" priority="4011" operator="containsText" text="改紡">
      <formula>NOT(ISERROR(SEARCH("改紡",X104)))</formula>
    </cfRule>
  </conditionalFormatting>
  <conditionalFormatting sqref="L110 P110 T110">
    <cfRule type="containsText" dxfId="4746" priority="3934" operator="containsText" text="了機">
      <formula>NOT(ISERROR(SEARCH("了機",L110)))</formula>
    </cfRule>
  </conditionalFormatting>
  <conditionalFormatting sqref="L110 P110 T110">
    <cfRule type="containsText" dxfId="4745" priority="3932" operator="containsText" text="清車">
      <formula>NOT(ISERROR(SEARCH("清車",L110)))</formula>
    </cfRule>
    <cfRule type="containsText" dxfId="4744" priority="3933" operator="containsText" text="改紡">
      <formula>NOT(ISERROR(SEARCH("改紡",L110)))</formula>
    </cfRule>
  </conditionalFormatting>
  <conditionalFormatting sqref="L111 P111 T111">
    <cfRule type="containsText" dxfId="4743" priority="3931" operator="containsText" text="了機">
      <formula>NOT(ISERROR(SEARCH("了機",L111)))</formula>
    </cfRule>
  </conditionalFormatting>
  <conditionalFormatting sqref="L111 P111 T111">
    <cfRule type="containsText" dxfId="4742" priority="3929" operator="containsText" text="清車">
      <formula>NOT(ISERROR(SEARCH("清車",L111)))</formula>
    </cfRule>
    <cfRule type="containsText" dxfId="4741" priority="3930" operator="containsText" text="改紡">
      <formula>NOT(ISERROR(SEARCH("改紡",L111)))</formula>
    </cfRule>
  </conditionalFormatting>
  <conditionalFormatting sqref="L113 P113 T113">
    <cfRule type="containsText" dxfId="4740" priority="3925" operator="containsText" text="了機">
      <formula>NOT(ISERROR(SEARCH("了機",L113)))</formula>
    </cfRule>
  </conditionalFormatting>
  <conditionalFormatting sqref="L113 P113 T113">
    <cfRule type="containsText" dxfId="4739" priority="3923" operator="containsText" text="清車">
      <formula>NOT(ISERROR(SEARCH("清車",L113)))</formula>
    </cfRule>
    <cfRule type="containsText" dxfId="4738" priority="3924" operator="containsText" text="改紡">
      <formula>NOT(ISERROR(SEARCH("改紡",L113)))</formula>
    </cfRule>
  </conditionalFormatting>
  <conditionalFormatting sqref="X120">
    <cfRule type="containsText" dxfId="4737" priority="4003" operator="containsText" text="了機">
      <formula>NOT(ISERROR(SEARCH("了機",X120)))</formula>
    </cfRule>
  </conditionalFormatting>
  <conditionalFormatting sqref="X120">
    <cfRule type="containsText" dxfId="4736" priority="4001" operator="containsText" text="清車">
      <formula>NOT(ISERROR(SEARCH("清車",X120)))</formula>
    </cfRule>
    <cfRule type="containsText" dxfId="4735" priority="4002" operator="containsText" text="改紡">
      <formula>NOT(ISERROR(SEARCH("改紡",X120)))</formula>
    </cfRule>
  </conditionalFormatting>
  <conditionalFormatting sqref="L115 P115 T115">
    <cfRule type="containsText" dxfId="4734" priority="3922" operator="containsText" text="了機">
      <formula>NOT(ISERROR(SEARCH("了機",L115)))</formula>
    </cfRule>
  </conditionalFormatting>
  <conditionalFormatting sqref="L115 P115 T115">
    <cfRule type="containsText" dxfId="4733" priority="3920" operator="containsText" text="清車">
      <formula>NOT(ISERROR(SEARCH("清車",L115)))</formula>
    </cfRule>
    <cfRule type="containsText" dxfId="4732" priority="3921" operator="containsText" text="改紡">
      <formula>NOT(ISERROR(SEARCH("改紡",L115)))</formula>
    </cfRule>
  </conditionalFormatting>
  <conditionalFormatting sqref="L123 P123 T123">
    <cfRule type="containsText" dxfId="4731" priority="3919" operator="containsText" text="了機">
      <formula>NOT(ISERROR(SEARCH("了機",L123)))</formula>
    </cfRule>
  </conditionalFormatting>
  <conditionalFormatting sqref="L123 P123 T123">
    <cfRule type="containsText" dxfId="4730" priority="3917" operator="containsText" text="清車">
      <formula>NOT(ISERROR(SEARCH("清車",L123)))</formula>
    </cfRule>
    <cfRule type="containsText" dxfId="4729" priority="3918" operator="containsText" text="改紡">
      <formula>NOT(ISERROR(SEARCH("改紡",L123)))</formula>
    </cfRule>
  </conditionalFormatting>
  <conditionalFormatting sqref="X114">
    <cfRule type="containsText" dxfId="4728" priority="3991" operator="containsText" text="了機">
      <formula>NOT(ISERROR(SEARCH("了機",X114)))</formula>
    </cfRule>
  </conditionalFormatting>
  <conditionalFormatting sqref="X114">
    <cfRule type="containsText" dxfId="4727" priority="3989" operator="containsText" text="清車">
      <formula>NOT(ISERROR(SEARCH("清車",X114)))</formula>
    </cfRule>
    <cfRule type="containsText" dxfId="4726" priority="3990" operator="containsText" text="改紡">
      <formula>NOT(ISERROR(SEARCH("改紡",X114)))</formula>
    </cfRule>
  </conditionalFormatting>
  <conditionalFormatting sqref="M124 Q124 U124">
    <cfRule type="containsText" dxfId="4725" priority="3913" operator="containsText" text="了機">
      <formula>NOT(ISERROR(SEARCH("了機",M124)))</formula>
    </cfRule>
  </conditionalFormatting>
  <conditionalFormatting sqref="M124 Q124 U124">
    <cfRule type="containsText" dxfId="4724" priority="3911" operator="containsText" text="清車">
      <formula>NOT(ISERROR(SEARCH("清車",M124)))</formula>
    </cfRule>
    <cfRule type="containsText" dxfId="4723" priority="3912" operator="containsText" text="改紡">
      <formula>NOT(ISERROR(SEARCH("改紡",M124)))</formula>
    </cfRule>
  </conditionalFormatting>
  <conditionalFormatting sqref="L124 P124 T124">
    <cfRule type="containsText" dxfId="4722" priority="3910" operator="containsText" text="了機">
      <formula>NOT(ISERROR(SEARCH("了機",L124)))</formula>
    </cfRule>
  </conditionalFormatting>
  <conditionalFormatting sqref="L124 P124 T124">
    <cfRule type="containsText" dxfId="4721" priority="3908" operator="containsText" text="清車">
      <formula>NOT(ISERROR(SEARCH("清車",L124)))</formula>
    </cfRule>
    <cfRule type="containsText" dxfId="4720" priority="3909" operator="containsText" text="改紡">
      <formula>NOT(ISERROR(SEARCH("改紡",L124)))</formula>
    </cfRule>
  </conditionalFormatting>
  <conditionalFormatting sqref="L104 P104 T104">
    <cfRule type="containsText" dxfId="4719" priority="3907" operator="containsText" text="了機">
      <formula>NOT(ISERROR(SEARCH("了機",L104)))</formula>
    </cfRule>
  </conditionalFormatting>
  <conditionalFormatting sqref="L104 P104 T104">
    <cfRule type="containsText" dxfId="4718" priority="3905" operator="containsText" text="清車">
      <formula>NOT(ISERROR(SEARCH("清車",L104)))</formula>
    </cfRule>
    <cfRule type="containsText" dxfId="4717" priority="3906" operator="containsText" text="改紡">
      <formula>NOT(ISERROR(SEARCH("改紡",L104)))</formula>
    </cfRule>
  </conditionalFormatting>
  <conditionalFormatting sqref="X107">
    <cfRule type="containsText" dxfId="4716" priority="3979" operator="containsText" text="了機">
      <formula>NOT(ISERROR(SEARCH("了機",X107)))</formula>
    </cfRule>
  </conditionalFormatting>
  <conditionalFormatting sqref="X107">
    <cfRule type="containsText" dxfId="4715" priority="3977" operator="containsText" text="清車">
      <formula>NOT(ISERROR(SEARCH("清車",X107)))</formula>
    </cfRule>
    <cfRule type="containsText" dxfId="4714" priority="3978" operator="containsText" text="改紡">
      <formula>NOT(ISERROR(SEARCH("改紡",X107)))</formula>
    </cfRule>
  </conditionalFormatting>
  <conditionalFormatting sqref="L114 P114 T114">
    <cfRule type="containsText" dxfId="4713" priority="3901" operator="containsText" text="了機">
      <formula>NOT(ISERROR(SEARCH("了機",L114)))</formula>
    </cfRule>
  </conditionalFormatting>
  <conditionalFormatting sqref="L114 P114 T114">
    <cfRule type="containsText" dxfId="4712" priority="3899" operator="containsText" text="清車">
      <formula>NOT(ISERROR(SEARCH("清車",L114)))</formula>
    </cfRule>
    <cfRule type="containsText" dxfId="4711" priority="3900" operator="containsText" text="改紡">
      <formula>NOT(ISERROR(SEARCH("改紡",L114)))</formula>
    </cfRule>
  </conditionalFormatting>
  <conditionalFormatting sqref="L107 P107 T107">
    <cfRule type="containsText" dxfId="4710" priority="3898" operator="containsText" text="了機">
      <formula>NOT(ISERROR(SEARCH("了機",L107)))</formula>
    </cfRule>
  </conditionalFormatting>
  <conditionalFormatting sqref="L107 P107 T107">
    <cfRule type="containsText" dxfId="4709" priority="3896" operator="containsText" text="清車">
      <formula>NOT(ISERROR(SEARCH("清車",L107)))</formula>
    </cfRule>
    <cfRule type="containsText" dxfId="4708" priority="3897" operator="containsText" text="改紡">
      <formula>NOT(ISERROR(SEARCH("改紡",L107)))</formula>
    </cfRule>
  </conditionalFormatting>
  <conditionalFormatting sqref="X116">
    <cfRule type="containsText" dxfId="4707" priority="3970" operator="containsText" text="了機">
      <formula>NOT(ISERROR(SEARCH("了機",X116)))</formula>
    </cfRule>
  </conditionalFormatting>
  <conditionalFormatting sqref="X116">
    <cfRule type="containsText" dxfId="4706" priority="3968" operator="containsText" text="清車">
      <formula>NOT(ISERROR(SEARCH("清車",X116)))</formula>
    </cfRule>
    <cfRule type="containsText" dxfId="4705" priority="3969" operator="containsText" text="改紡">
      <formula>NOT(ISERROR(SEARCH("改紡",X116)))</formula>
    </cfRule>
  </conditionalFormatting>
  <conditionalFormatting sqref="X117">
    <cfRule type="containsText" dxfId="4704" priority="3967" operator="containsText" text="了機">
      <formula>NOT(ISERROR(SEARCH("了機",X117)))</formula>
    </cfRule>
  </conditionalFormatting>
  <conditionalFormatting sqref="X117">
    <cfRule type="containsText" dxfId="4703" priority="3965" operator="containsText" text="清車">
      <formula>NOT(ISERROR(SEARCH("清車",X117)))</formula>
    </cfRule>
    <cfRule type="containsText" dxfId="4702" priority="3966"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4701" priority="3964"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4700" priority="3962" operator="containsText" text="清車">
      <formula>NOT(ISERROR(SEARCH("清車",L95)))</formula>
    </cfRule>
    <cfRule type="containsText" dxfId="4699" priority="3963" operator="containsText" text="改紡">
      <formula>NOT(ISERROR(SEARCH("改紡",L95)))</formula>
    </cfRule>
  </conditionalFormatting>
  <conditionalFormatting sqref="M104:M107 Q104:Q107 U104:U107">
    <cfRule type="containsText" dxfId="4698" priority="3961" operator="containsText" text="了機">
      <formula>NOT(ISERROR(SEARCH("了機",M104)))</formula>
    </cfRule>
  </conditionalFormatting>
  <conditionalFormatting sqref="M104:M107 Q104:Q107 U104:U107">
    <cfRule type="containsText" dxfId="4697" priority="3959" operator="containsText" text="清車">
      <formula>NOT(ISERROR(SEARCH("清車",M104)))</formula>
    </cfRule>
    <cfRule type="containsText" dxfId="4696" priority="3960" operator="containsText" text="改紡">
      <formula>NOT(ISERROR(SEARCH("改紡",M104)))</formula>
    </cfRule>
  </conditionalFormatting>
  <conditionalFormatting sqref="L97 P97 T97">
    <cfRule type="containsText" dxfId="4695" priority="3958" operator="containsText" text="了機">
      <formula>NOT(ISERROR(SEARCH("了機",L97)))</formula>
    </cfRule>
  </conditionalFormatting>
  <conditionalFormatting sqref="L97 P97 T97">
    <cfRule type="containsText" dxfId="4694" priority="3956" operator="containsText" text="清車">
      <formula>NOT(ISERROR(SEARCH("清車",L97)))</formula>
    </cfRule>
    <cfRule type="containsText" dxfId="4693" priority="3957" operator="containsText" text="改紡">
      <formula>NOT(ISERROR(SEARCH("改紡",L97)))</formula>
    </cfRule>
  </conditionalFormatting>
  <conditionalFormatting sqref="L98 P98 T98">
    <cfRule type="containsText" dxfId="4692" priority="3955" operator="containsText" text="了機">
      <formula>NOT(ISERROR(SEARCH("了機",L98)))</formula>
    </cfRule>
  </conditionalFormatting>
  <conditionalFormatting sqref="L98 P98 T98">
    <cfRule type="containsText" dxfId="4691" priority="3953" operator="containsText" text="清車">
      <formula>NOT(ISERROR(SEARCH("清車",L98)))</formula>
    </cfRule>
    <cfRule type="containsText" dxfId="4690" priority="3954" operator="containsText" text="改紡">
      <formula>NOT(ISERROR(SEARCH("改紡",L98)))</formula>
    </cfRule>
  </conditionalFormatting>
  <conditionalFormatting sqref="L100 P100 T100">
    <cfRule type="containsText" dxfId="4689" priority="3952" operator="containsText" text="了機">
      <formula>NOT(ISERROR(SEARCH("了機",L100)))</formula>
    </cfRule>
  </conditionalFormatting>
  <conditionalFormatting sqref="L100 P100 T100">
    <cfRule type="containsText" dxfId="4688" priority="3950" operator="containsText" text="清車">
      <formula>NOT(ISERROR(SEARCH("清車",L100)))</formula>
    </cfRule>
    <cfRule type="containsText" dxfId="4687" priority="3951" operator="containsText" text="改紡">
      <formula>NOT(ISERROR(SEARCH("改紡",L100)))</formula>
    </cfRule>
  </conditionalFormatting>
  <conditionalFormatting sqref="L102 P102 T102">
    <cfRule type="containsText" dxfId="4686" priority="3949" operator="containsText" text="了機">
      <formula>NOT(ISERROR(SEARCH("了機",L102)))</formula>
    </cfRule>
  </conditionalFormatting>
  <conditionalFormatting sqref="L102 P102 T102">
    <cfRule type="containsText" dxfId="4685" priority="3947" operator="containsText" text="清車">
      <formula>NOT(ISERROR(SEARCH("清車",L102)))</formula>
    </cfRule>
    <cfRule type="containsText" dxfId="4684" priority="3948" operator="containsText" text="改紡">
      <formula>NOT(ISERROR(SEARCH("改紡",L102)))</formula>
    </cfRule>
  </conditionalFormatting>
  <conditionalFormatting sqref="L109 P109 T109">
    <cfRule type="containsText" dxfId="4683" priority="3937" operator="containsText" text="了機">
      <formula>NOT(ISERROR(SEARCH("了機",L109)))</formula>
    </cfRule>
  </conditionalFormatting>
  <conditionalFormatting sqref="L109 P109 T109">
    <cfRule type="containsText" dxfId="4682" priority="3935" operator="containsText" text="清車">
      <formula>NOT(ISERROR(SEARCH("清車",L109)))</formula>
    </cfRule>
    <cfRule type="containsText" dxfId="4681" priority="3936" operator="containsText" text="改紡">
      <formula>NOT(ISERROR(SEARCH("改紡",L109)))</formula>
    </cfRule>
  </conditionalFormatting>
  <conditionalFormatting sqref="L112 P112 T112">
    <cfRule type="containsText" dxfId="4680" priority="3928" operator="containsText" text="了機">
      <formula>NOT(ISERROR(SEARCH("了機",L112)))</formula>
    </cfRule>
  </conditionalFormatting>
  <conditionalFormatting sqref="L112 P112 T112">
    <cfRule type="containsText" dxfId="4679" priority="3926" operator="containsText" text="清車">
      <formula>NOT(ISERROR(SEARCH("清車",L112)))</formula>
    </cfRule>
    <cfRule type="containsText" dxfId="4678" priority="3927" operator="containsText" text="改紡">
      <formula>NOT(ISERROR(SEARCH("改紡",L112)))</formula>
    </cfRule>
  </conditionalFormatting>
  <conditionalFormatting sqref="L120 T120 P120">
    <cfRule type="containsText" dxfId="4677" priority="3904" operator="containsText" text="了機">
      <formula>NOT(ISERROR(SEARCH("了機",L120)))</formula>
    </cfRule>
  </conditionalFormatting>
  <conditionalFormatting sqref="L120 T120 P120">
    <cfRule type="containsText" dxfId="4676" priority="3902" operator="containsText" text="清車">
      <formula>NOT(ISERROR(SEARCH("清車",L120)))</formula>
    </cfRule>
    <cfRule type="containsText" dxfId="4675" priority="3903" operator="containsText" text="改紡">
      <formula>NOT(ISERROR(SEARCH("改紡",L120)))</formula>
    </cfRule>
  </conditionalFormatting>
  <conditionalFormatting sqref="L116 P116 T116">
    <cfRule type="containsText" dxfId="4674" priority="3895" operator="containsText" text="了機">
      <formula>NOT(ISERROR(SEARCH("了機",L116)))</formula>
    </cfRule>
  </conditionalFormatting>
  <conditionalFormatting sqref="L116 P116 T116">
    <cfRule type="containsText" dxfId="4673" priority="3893" operator="containsText" text="清車">
      <formula>NOT(ISERROR(SEARCH("清車",L116)))</formula>
    </cfRule>
    <cfRule type="containsText" dxfId="4672" priority="3894" operator="containsText" text="改紡">
      <formula>NOT(ISERROR(SEARCH("改紡",L116)))</formula>
    </cfRule>
  </conditionalFormatting>
  <conditionalFormatting sqref="L117 P117 T117">
    <cfRule type="containsText" dxfId="4671" priority="3892" operator="containsText" text="了機">
      <formula>NOT(ISERROR(SEARCH("了機",L117)))</formula>
    </cfRule>
  </conditionalFormatting>
  <conditionalFormatting sqref="L117 P117 T117">
    <cfRule type="containsText" dxfId="4670" priority="3890" operator="containsText" text="清車">
      <formula>NOT(ISERROR(SEARCH("清車",L117)))</formula>
    </cfRule>
    <cfRule type="containsText" dxfId="4669" priority="3891" operator="containsText" text="改紡">
      <formula>NOT(ISERROR(SEARCH("改紡",L117)))</formula>
    </cfRule>
  </conditionalFormatting>
  <conditionalFormatting sqref="X122">
    <cfRule type="containsText" dxfId="4668" priority="3889" operator="containsText" text="了機">
      <formula>NOT(ISERROR(SEARCH("了機",X122)))</formula>
    </cfRule>
  </conditionalFormatting>
  <conditionalFormatting sqref="X122">
    <cfRule type="containsText" dxfId="4667" priority="3887" operator="containsText" text="清車">
      <formula>NOT(ISERROR(SEARCH("清車",X122)))</formula>
    </cfRule>
    <cfRule type="containsText" dxfId="4666" priority="3888" operator="containsText" text="改紡">
      <formula>NOT(ISERROR(SEARCH("改紡",X122)))</formula>
    </cfRule>
  </conditionalFormatting>
  <conditionalFormatting sqref="F126:F134 F156 F139:F154">
    <cfRule type="containsText" dxfId="4665" priority="3886" operator="containsText" text="×2">
      <formula>NOT(ISERROR(SEARCH("×2",F126)))</formula>
    </cfRule>
  </conditionalFormatting>
  <conditionalFormatting sqref="X126:Y127 X130:Y130 Y128:Y129 X132:Y132 Y131 X134:Y134 Y133 Y139:Y148 X149:Y150 X156:Y156 X152 Y151:Y154">
    <cfRule type="containsText" dxfId="4664" priority="3885" operator="containsText" text="了機">
      <formula>NOT(ISERROR(SEARCH("了機",X126)))</formula>
    </cfRule>
  </conditionalFormatting>
  <conditionalFormatting sqref="X126:Y127 X130:Y130 Y128:Y129 X132:Y132 Y131 X134:Y134 Y133 Y139:Y148 X149:Y150 X156:Y156 X152 Y151:Y154">
    <cfRule type="containsText" dxfId="4663" priority="3883" operator="containsText" text="清車">
      <formula>NOT(ISERROR(SEARCH("清車",X126)))</formula>
    </cfRule>
    <cfRule type="containsText" dxfId="4662" priority="3884" operator="containsText" text="改紡">
      <formula>NOT(ISERROR(SEARCH("改紡",X126)))</formula>
    </cfRule>
  </conditionalFormatting>
  <conditionalFormatting sqref="Y155">
    <cfRule type="containsText" dxfId="4661" priority="3831" operator="containsText" text="了機">
      <formula>NOT(ISERROR(SEARCH("了機",Y155)))</formula>
    </cfRule>
  </conditionalFormatting>
  <conditionalFormatting sqref="Y155">
    <cfRule type="containsText" dxfId="4660" priority="3829" operator="containsText" text="清車">
      <formula>NOT(ISERROR(SEARCH("清車",Y155)))</formula>
    </cfRule>
    <cfRule type="containsText" dxfId="4659" priority="3830" operator="containsText" text="改紡">
      <formula>NOT(ISERROR(SEARCH("改紡",Y155)))</formula>
    </cfRule>
  </conditionalFormatting>
  <conditionalFormatting sqref="X155">
    <cfRule type="containsText" dxfId="4658" priority="3828" operator="containsText" text="了機">
      <formula>NOT(ISERROR(SEARCH("了機",X155)))</formula>
    </cfRule>
  </conditionalFormatting>
  <conditionalFormatting sqref="X155">
    <cfRule type="containsText" dxfId="4657" priority="3826" operator="containsText" text="清車">
      <formula>NOT(ISERROR(SEARCH("清車",X155)))</formula>
    </cfRule>
    <cfRule type="containsText" dxfId="4656" priority="3827" operator="containsText" text="改紡">
      <formula>NOT(ISERROR(SEARCH("改紡",X155)))</formula>
    </cfRule>
  </conditionalFormatting>
  <conditionalFormatting sqref="F135:F138">
    <cfRule type="containsText" dxfId="4655" priority="3882" operator="containsText" text="×2">
      <formula>NOT(ISERROR(SEARCH("×2",F135)))</formula>
    </cfRule>
  </conditionalFormatting>
  <conditionalFormatting sqref="Y135:Y138">
    <cfRule type="containsText" dxfId="4654" priority="3881" operator="containsText" text="了機">
      <formula>NOT(ISERROR(SEARCH("了機",Y135)))</formula>
    </cfRule>
  </conditionalFormatting>
  <conditionalFormatting sqref="Y135:Y138">
    <cfRule type="containsText" dxfId="4653" priority="3879" operator="containsText" text="清車">
      <formula>NOT(ISERROR(SEARCH("清車",Y135)))</formula>
    </cfRule>
    <cfRule type="containsText" dxfId="4652" priority="3880" operator="containsText" text="改紡">
      <formula>NOT(ISERROR(SEARCH("改紡",Y135)))</formula>
    </cfRule>
  </conditionalFormatting>
  <conditionalFormatting sqref="X128">
    <cfRule type="containsText" dxfId="4651" priority="3878" operator="containsText" text="了機">
      <formula>NOT(ISERROR(SEARCH("了機",X128)))</formula>
    </cfRule>
  </conditionalFormatting>
  <conditionalFormatting sqref="X128">
    <cfRule type="containsText" dxfId="4650" priority="3876" operator="containsText" text="清車">
      <formula>NOT(ISERROR(SEARCH("清車",X128)))</formula>
    </cfRule>
    <cfRule type="containsText" dxfId="4649" priority="3877" operator="containsText" text="改紡">
      <formula>NOT(ISERROR(SEARCH("改紡",X128)))</formula>
    </cfRule>
  </conditionalFormatting>
  <conditionalFormatting sqref="X129">
    <cfRule type="containsText" dxfId="4648" priority="3875" operator="containsText" text="了機">
      <formula>NOT(ISERROR(SEARCH("了機",X129)))</formula>
    </cfRule>
  </conditionalFormatting>
  <conditionalFormatting sqref="X129">
    <cfRule type="containsText" dxfId="4647" priority="3873" operator="containsText" text="清車">
      <formula>NOT(ISERROR(SEARCH("清車",X129)))</formula>
    </cfRule>
    <cfRule type="containsText" dxfId="4646" priority="3874" operator="containsText" text="改紡">
      <formula>NOT(ISERROR(SEARCH("改紡",X129)))</formula>
    </cfRule>
  </conditionalFormatting>
  <conditionalFormatting sqref="X131">
    <cfRule type="containsText" dxfId="4645" priority="3872" operator="containsText" text="了機">
      <formula>NOT(ISERROR(SEARCH("了機",X131)))</formula>
    </cfRule>
  </conditionalFormatting>
  <conditionalFormatting sqref="X131">
    <cfRule type="containsText" dxfId="4644" priority="3870" operator="containsText" text="清車">
      <formula>NOT(ISERROR(SEARCH("清車",X131)))</formula>
    </cfRule>
    <cfRule type="containsText" dxfId="4643" priority="3871" operator="containsText" text="改紡">
      <formula>NOT(ISERROR(SEARCH("改紡",X131)))</formula>
    </cfRule>
  </conditionalFormatting>
  <conditionalFormatting sqref="X133">
    <cfRule type="containsText" dxfId="4642" priority="3869" operator="containsText" text="了機">
      <formula>NOT(ISERROR(SEARCH("了機",X133)))</formula>
    </cfRule>
  </conditionalFormatting>
  <conditionalFormatting sqref="X133">
    <cfRule type="containsText" dxfId="4641" priority="3867" operator="containsText" text="清車">
      <formula>NOT(ISERROR(SEARCH("清車",X133)))</formula>
    </cfRule>
    <cfRule type="containsText" dxfId="4640" priority="3868" operator="containsText" text="改紡">
      <formula>NOT(ISERROR(SEARCH("改紡",X133)))</formula>
    </cfRule>
  </conditionalFormatting>
  <conditionalFormatting sqref="X136">
    <cfRule type="containsText" dxfId="4639" priority="3866" operator="containsText" text="了機">
      <formula>NOT(ISERROR(SEARCH("了機",X136)))</formula>
    </cfRule>
  </conditionalFormatting>
  <conditionalFormatting sqref="X136">
    <cfRule type="containsText" dxfId="4638" priority="3864" operator="containsText" text="清車">
      <formula>NOT(ISERROR(SEARCH("清車",X136)))</formula>
    </cfRule>
    <cfRule type="containsText" dxfId="4637" priority="3865" operator="containsText" text="改紡">
      <formula>NOT(ISERROR(SEARCH("改紡",X136)))</formula>
    </cfRule>
  </conditionalFormatting>
  <conditionalFormatting sqref="X137">
    <cfRule type="containsText" dxfId="4636" priority="3863" operator="containsText" text="了機">
      <formula>NOT(ISERROR(SEARCH("了機",X137)))</formula>
    </cfRule>
  </conditionalFormatting>
  <conditionalFormatting sqref="X137">
    <cfRule type="containsText" dxfId="4635" priority="3861" operator="containsText" text="清車">
      <formula>NOT(ISERROR(SEARCH("清車",X137)))</formula>
    </cfRule>
    <cfRule type="containsText" dxfId="4634" priority="3862" operator="containsText" text="改紡">
      <formula>NOT(ISERROR(SEARCH("改紡",X137)))</formula>
    </cfRule>
  </conditionalFormatting>
  <conditionalFormatting sqref="X139">
    <cfRule type="containsText" dxfId="4633" priority="3860" operator="containsText" text="了機">
      <formula>NOT(ISERROR(SEARCH("了機",X139)))</formula>
    </cfRule>
  </conditionalFormatting>
  <conditionalFormatting sqref="X139">
    <cfRule type="containsText" dxfId="4632" priority="3858" operator="containsText" text="清車">
      <formula>NOT(ISERROR(SEARCH("清車",X139)))</formula>
    </cfRule>
    <cfRule type="containsText" dxfId="4631" priority="3859" operator="containsText" text="改紡">
      <formula>NOT(ISERROR(SEARCH("改紡",X139)))</formula>
    </cfRule>
  </conditionalFormatting>
  <conditionalFormatting sqref="X140">
    <cfRule type="containsText" dxfId="4630" priority="3857" operator="containsText" text="了機">
      <formula>NOT(ISERROR(SEARCH("了機",X140)))</formula>
    </cfRule>
  </conditionalFormatting>
  <conditionalFormatting sqref="X140">
    <cfRule type="containsText" dxfId="4629" priority="3855" operator="containsText" text="清車">
      <formula>NOT(ISERROR(SEARCH("清車",X140)))</formula>
    </cfRule>
    <cfRule type="containsText" dxfId="4628" priority="3856" operator="containsText" text="改紡">
      <formula>NOT(ISERROR(SEARCH("改紡",X140)))</formula>
    </cfRule>
  </conditionalFormatting>
  <conditionalFormatting sqref="X141">
    <cfRule type="containsText" dxfId="4627" priority="3854" operator="containsText" text="了機">
      <formula>NOT(ISERROR(SEARCH("了機",X141)))</formula>
    </cfRule>
  </conditionalFormatting>
  <conditionalFormatting sqref="X141">
    <cfRule type="containsText" dxfId="4626" priority="3852" operator="containsText" text="清車">
      <formula>NOT(ISERROR(SEARCH("清車",X141)))</formula>
    </cfRule>
    <cfRule type="containsText" dxfId="4625" priority="3853" operator="containsText" text="改紡">
      <formula>NOT(ISERROR(SEARCH("改紡",X141)))</formula>
    </cfRule>
  </conditionalFormatting>
  <conditionalFormatting sqref="X142">
    <cfRule type="containsText" dxfId="4624" priority="3851" operator="containsText" text="了機">
      <formula>NOT(ISERROR(SEARCH("了機",X142)))</formula>
    </cfRule>
  </conditionalFormatting>
  <conditionalFormatting sqref="X142">
    <cfRule type="containsText" dxfId="4623" priority="3849" operator="containsText" text="清車">
      <formula>NOT(ISERROR(SEARCH("清車",X142)))</formula>
    </cfRule>
    <cfRule type="containsText" dxfId="4622" priority="3850" operator="containsText" text="改紡">
      <formula>NOT(ISERROR(SEARCH("改紡",X142)))</formula>
    </cfRule>
  </conditionalFormatting>
  <conditionalFormatting sqref="X143">
    <cfRule type="containsText" dxfId="4621" priority="3848" operator="containsText" text="了機">
      <formula>NOT(ISERROR(SEARCH("了機",X143)))</formula>
    </cfRule>
  </conditionalFormatting>
  <conditionalFormatting sqref="X143">
    <cfRule type="containsText" dxfId="4620" priority="3846" operator="containsText" text="清車">
      <formula>NOT(ISERROR(SEARCH("清車",X143)))</formula>
    </cfRule>
    <cfRule type="containsText" dxfId="4619" priority="3847" operator="containsText" text="改紡">
      <formula>NOT(ISERROR(SEARCH("改紡",X143)))</formula>
    </cfRule>
  </conditionalFormatting>
  <conditionalFormatting sqref="X144">
    <cfRule type="containsText" dxfId="4618" priority="3845" operator="containsText" text="了機">
      <formula>NOT(ISERROR(SEARCH("了機",X144)))</formula>
    </cfRule>
  </conditionalFormatting>
  <conditionalFormatting sqref="X144">
    <cfRule type="containsText" dxfId="4617" priority="3843" operator="containsText" text="清車">
      <formula>NOT(ISERROR(SEARCH("清車",X144)))</formula>
    </cfRule>
    <cfRule type="containsText" dxfId="4616" priority="3844" operator="containsText" text="改紡">
      <formula>NOT(ISERROR(SEARCH("改紡",X144)))</formula>
    </cfRule>
  </conditionalFormatting>
  <conditionalFormatting sqref="X146">
    <cfRule type="containsText" dxfId="4615" priority="3842" operator="containsText" text="了機">
      <formula>NOT(ISERROR(SEARCH("了機",X146)))</formula>
    </cfRule>
  </conditionalFormatting>
  <conditionalFormatting sqref="X146">
    <cfRule type="containsText" dxfId="4614" priority="3840" operator="containsText" text="清車">
      <formula>NOT(ISERROR(SEARCH("清車",X146)))</formula>
    </cfRule>
    <cfRule type="containsText" dxfId="4613" priority="3841" operator="containsText" text="改紡">
      <formula>NOT(ISERROR(SEARCH("改紡",X146)))</formula>
    </cfRule>
  </conditionalFormatting>
  <conditionalFormatting sqref="X154">
    <cfRule type="containsText" dxfId="4612" priority="3839" operator="containsText" text="了機">
      <formula>NOT(ISERROR(SEARCH("了機",X154)))</formula>
    </cfRule>
  </conditionalFormatting>
  <conditionalFormatting sqref="X154">
    <cfRule type="containsText" dxfId="4611" priority="3837" operator="containsText" text="清車">
      <formula>NOT(ISERROR(SEARCH("清車",X154)))</formula>
    </cfRule>
    <cfRule type="containsText" dxfId="4610" priority="3838" operator="containsText" text="改紡">
      <formula>NOT(ISERROR(SEARCH("改紡",X154)))</formula>
    </cfRule>
  </conditionalFormatting>
  <conditionalFormatting sqref="F155">
    <cfRule type="containsText" dxfId="4609" priority="3832" operator="containsText" text="×2">
      <formula>NOT(ISERROR(SEARCH("×2",F155)))</formula>
    </cfRule>
  </conditionalFormatting>
  <conditionalFormatting sqref="L136 P136 T136">
    <cfRule type="containsText" dxfId="4608" priority="3789" operator="containsText" text="了機">
      <formula>NOT(ISERROR(SEARCH("了機",L136)))</formula>
    </cfRule>
  </conditionalFormatting>
  <conditionalFormatting sqref="L136 P136 T136">
    <cfRule type="containsText" dxfId="4607" priority="3787" operator="containsText" text="清車">
      <formula>NOT(ISERROR(SEARCH("清車",L136)))</formula>
    </cfRule>
    <cfRule type="containsText" dxfId="4606" priority="3788" operator="containsText" text="改紡">
      <formula>NOT(ISERROR(SEARCH("改紡",L136)))</formula>
    </cfRule>
  </conditionalFormatting>
  <conditionalFormatting sqref="L137 P137 T137">
    <cfRule type="containsText" dxfId="4605" priority="3786" operator="containsText" text="了機">
      <formula>NOT(ISERROR(SEARCH("了機",L137)))</formula>
    </cfRule>
  </conditionalFormatting>
  <conditionalFormatting sqref="L137 P137 T137">
    <cfRule type="containsText" dxfId="4604" priority="3784" operator="containsText" text="清車">
      <formula>NOT(ISERROR(SEARCH("清車",L137)))</formula>
    </cfRule>
    <cfRule type="containsText" dxfId="4603" priority="3785" operator="containsText" text="改紡">
      <formula>NOT(ISERROR(SEARCH("改紡",L137)))</formula>
    </cfRule>
  </conditionalFormatting>
  <conditionalFormatting sqref="L139 P139 T139">
    <cfRule type="containsText" dxfId="4602" priority="3783" operator="containsText" text="了機">
      <formula>NOT(ISERROR(SEARCH("了機",L139)))</formula>
    </cfRule>
  </conditionalFormatting>
  <conditionalFormatting sqref="L139 P139 T139">
    <cfRule type="containsText" dxfId="4601" priority="3781" operator="containsText" text="清車">
      <formula>NOT(ISERROR(SEARCH("清車",L139)))</formula>
    </cfRule>
    <cfRule type="containsText" dxfId="4600" priority="3782" operator="containsText" text="改紡">
      <formula>NOT(ISERROR(SEARCH("改紡",L139)))</formula>
    </cfRule>
  </conditionalFormatting>
  <conditionalFormatting sqref="X135">
    <cfRule type="containsText" dxfId="4599" priority="3825" operator="containsText" text="了機">
      <formula>NOT(ISERROR(SEARCH("了機",X135)))</formula>
    </cfRule>
  </conditionalFormatting>
  <conditionalFormatting sqref="X135">
    <cfRule type="containsText" dxfId="4598" priority="3823" operator="containsText" text="清車">
      <formula>NOT(ISERROR(SEARCH("清車",X135)))</formula>
    </cfRule>
    <cfRule type="containsText" dxfId="4597" priority="3824" operator="containsText" text="改紡">
      <formula>NOT(ISERROR(SEARCH("改紡",X135)))</formula>
    </cfRule>
  </conditionalFormatting>
  <conditionalFormatting sqref="L141 P141 T141">
    <cfRule type="containsText" dxfId="4596" priority="3777" operator="containsText" text="了機">
      <formula>NOT(ISERROR(SEARCH("了機",L141)))</formula>
    </cfRule>
  </conditionalFormatting>
  <conditionalFormatting sqref="L141 P141 T141">
    <cfRule type="containsText" dxfId="4595" priority="3775" operator="containsText" text="清車">
      <formula>NOT(ISERROR(SEARCH("清車",L141)))</formula>
    </cfRule>
    <cfRule type="containsText" dxfId="4594" priority="3776" operator="containsText" text="改紡">
      <formula>NOT(ISERROR(SEARCH("改紡",L141)))</formula>
    </cfRule>
  </conditionalFormatting>
  <conditionalFormatting sqref="L142 P142 T142">
    <cfRule type="containsText" dxfId="4593" priority="3774" operator="containsText" text="了機">
      <formula>NOT(ISERROR(SEARCH("了機",L142)))</formula>
    </cfRule>
  </conditionalFormatting>
  <conditionalFormatting sqref="L142 P142 T142">
    <cfRule type="containsText" dxfId="4592" priority="3772" operator="containsText" text="清車">
      <formula>NOT(ISERROR(SEARCH("清車",L142)))</formula>
    </cfRule>
    <cfRule type="containsText" dxfId="4591" priority="3773" operator="containsText" text="改紡">
      <formula>NOT(ISERROR(SEARCH("改紡",L142)))</formula>
    </cfRule>
  </conditionalFormatting>
  <conditionalFormatting sqref="L144 P144 T144">
    <cfRule type="containsText" dxfId="4590" priority="3768" operator="containsText" text="了機">
      <formula>NOT(ISERROR(SEARCH("了機",L144)))</formula>
    </cfRule>
  </conditionalFormatting>
  <conditionalFormatting sqref="L144 P144 T144">
    <cfRule type="containsText" dxfId="4589" priority="3766" operator="containsText" text="清車">
      <formula>NOT(ISERROR(SEARCH("清車",L144)))</formula>
    </cfRule>
    <cfRule type="containsText" dxfId="4588" priority="3767" operator="containsText" text="改紡">
      <formula>NOT(ISERROR(SEARCH("改紡",L144)))</formula>
    </cfRule>
  </conditionalFormatting>
  <conditionalFormatting sqref="X151">
    <cfRule type="containsText" dxfId="4587" priority="3822" operator="containsText" text="了機">
      <formula>NOT(ISERROR(SEARCH("了機",X151)))</formula>
    </cfRule>
  </conditionalFormatting>
  <conditionalFormatting sqref="X151">
    <cfRule type="containsText" dxfId="4586" priority="3820" operator="containsText" text="清車">
      <formula>NOT(ISERROR(SEARCH("清車",X151)))</formula>
    </cfRule>
    <cfRule type="containsText" dxfId="4585" priority="3821" operator="containsText" text="改紡">
      <formula>NOT(ISERROR(SEARCH("改紡",X151)))</formula>
    </cfRule>
  </conditionalFormatting>
  <conditionalFormatting sqref="L146 P146 T146">
    <cfRule type="containsText" dxfId="4584" priority="3765" operator="containsText" text="了機">
      <formula>NOT(ISERROR(SEARCH("了機",L146)))</formula>
    </cfRule>
  </conditionalFormatting>
  <conditionalFormatting sqref="L146 P146 T146">
    <cfRule type="containsText" dxfId="4583" priority="3763" operator="containsText" text="清車">
      <formula>NOT(ISERROR(SEARCH("清車",L146)))</formula>
    </cfRule>
    <cfRule type="containsText" dxfId="4582" priority="3764" operator="containsText" text="改紡">
      <formula>NOT(ISERROR(SEARCH("改紡",L146)))</formula>
    </cfRule>
  </conditionalFormatting>
  <conditionalFormatting sqref="L154 P154 T154">
    <cfRule type="containsText" dxfId="4581" priority="3762" operator="containsText" text="了機">
      <formula>NOT(ISERROR(SEARCH("了機",L154)))</formula>
    </cfRule>
  </conditionalFormatting>
  <conditionalFormatting sqref="L154 P154 T154">
    <cfRule type="containsText" dxfId="4580" priority="3760" operator="containsText" text="清車">
      <formula>NOT(ISERROR(SEARCH("清車",L154)))</formula>
    </cfRule>
    <cfRule type="containsText" dxfId="4579" priority="3761" operator="containsText" text="改紡">
      <formula>NOT(ISERROR(SEARCH("改紡",L154)))</formula>
    </cfRule>
  </conditionalFormatting>
  <conditionalFormatting sqref="X145">
    <cfRule type="containsText" dxfId="4578" priority="3819" operator="containsText" text="了機">
      <formula>NOT(ISERROR(SEARCH("了機",X145)))</formula>
    </cfRule>
  </conditionalFormatting>
  <conditionalFormatting sqref="X145">
    <cfRule type="containsText" dxfId="4577" priority="3817" operator="containsText" text="清車">
      <formula>NOT(ISERROR(SEARCH("清車",X145)))</formula>
    </cfRule>
    <cfRule type="containsText" dxfId="4576" priority="3818" operator="containsText" text="改紡">
      <formula>NOT(ISERROR(SEARCH("改紡",X145)))</formula>
    </cfRule>
  </conditionalFormatting>
  <conditionalFormatting sqref="M155 Q155 U155">
    <cfRule type="containsText" dxfId="4575" priority="3756" operator="containsText" text="了機">
      <formula>NOT(ISERROR(SEARCH("了機",M155)))</formula>
    </cfRule>
  </conditionalFormatting>
  <conditionalFormatting sqref="M155 Q155 U155">
    <cfRule type="containsText" dxfId="4574" priority="3754" operator="containsText" text="清車">
      <formula>NOT(ISERROR(SEARCH("清車",M155)))</formula>
    </cfRule>
    <cfRule type="containsText" dxfId="4573" priority="3755" operator="containsText" text="改紡">
      <formula>NOT(ISERROR(SEARCH("改紡",M155)))</formula>
    </cfRule>
  </conditionalFormatting>
  <conditionalFormatting sqref="L155 P155 T155">
    <cfRule type="containsText" dxfId="4572" priority="3753" operator="containsText" text="了機">
      <formula>NOT(ISERROR(SEARCH("了機",L155)))</formula>
    </cfRule>
  </conditionalFormatting>
  <conditionalFormatting sqref="L155 P155 T155">
    <cfRule type="containsText" dxfId="4571" priority="3751" operator="containsText" text="清車">
      <formula>NOT(ISERROR(SEARCH("清車",L155)))</formula>
    </cfRule>
    <cfRule type="containsText" dxfId="4570" priority="3752" operator="containsText" text="改紡">
      <formula>NOT(ISERROR(SEARCH("改紡",L155)))</formula>
    </cfRule>
  </conditionalFormatting>
  <conditionalFormatting sqref="L135 P135 T135">
    <cfRule type="containsText" dxfId="4569" priority="3750" operator="containsText" text="了機">
      <formula>NOT(ISERROR(SEARCH("了機",L135)))</formula>
    </cfRule>
  </conditionalFormatting>
  <conditionalFormatting sqref="L135 P135 T135">
    <cfRule type="containsText" dxfId="4568" priority="3748" operator="containsText" text="清車">
      <formula>NOT(ISERROR(SEARCH("清車",L135)))</formula>
    </cfRule>
    <cfRule type="containsText" dxfId="4567" priority="3749" operator="containsText" text="改紡">
      <formula>NOT(ISERROR(SEARCH("改紡",L135)))</formula>
    </cfRule>
  </conditionalFormatting>
  <conditionalFormatting sqref="X138">
    <cfRule type="containsText" dxfId="4566" priority="3816" operator="containsText" text="了機">
      <formula>NOT(ISERROR(SEARCH("了機",X138)))</formula>
    </cfRule>
  </conditionalFormatting>
  <conditionalFormatting sqref="X138">
    <cfRule type="containsText" dxfId="4565" priority="3814" operator="containsText" text="清車">
      <formula>NOT(ISERROR(SEARCH("清車",X138)))</formula>
    </cfRule>
    <cfRule type="containsText" dxfId="4564" priority="3815" operator="containsText" text="改紡">
      <formula>NOT(ISERROR(SEARCH("改紡",X138)))</formula>
    </cfRule>
  </conditionalFormatting>
  <conditionalFormatting sqref="L145 P145 T145">
    <cfRule type="containsText" dxfId="4563" priority="3744" operator="containsText" text="了機">
      <formula>NOT(ISERROR(SEARCH("了機",L145)))</formula>
    </cfRule>
  </conditionalFormatting>
  <conditionalFormatting sqref="L145 P145 T145">
    <cfRule type="containsText" dxfId="4562" priority="3742" operator="containsText" text="清車">
      <formula>NOT(ISERROR(SEARCH("清車",L145)))</formula>
    </cfRule>
    <cfRule type="containsText" dxfId="4561" priority="3743" operator="containsText" text="改紡">
      <formula>NOT(ISERROR(SEARCH("改紡",L145)))</formula>
    </cfRule>
  </conditionalFormatting>
  <conditionalFormatting sqref="L138 P138 T138">
    <cfRule type="containsText" dxfId="4560" priority="3741" operator="containsText" text="了機">
      <formula>NOT(ISERROR(SEARCH("了機",L138)))</formula>
    </cfRule>
  </conditionalFormatting>
  <conditionalFormatting sqref="L138 P138 T138">
    <cfRule type="containsText" dxfId="4559" priority="3739" operator="containsText" text="清車">
      <formula>NOT(ISERROR(SEARCH("清車",L138)))</formula>
    </cfRule>
    <cfRule type="containsText" dxfId="4558" priority="3740" operator="containsText" text="改紡">
      <formula>NOT(ISERROR(SEARCH("改紡",L138)))</formula>
    </cfRule>
  </conditionalFormatting>
  <conditionalFormatting sqref="X147">
    <cfRule type="containsText" dxfId="4557" priority="3813" operator="containsText" text="了機">
      <formula>NOT(ISERROR(SEARCH("了機",X147)))</formula>
    </cfRule>
  </conditionalFormatting>
  <conditionalFormatting sqref="X147">
    <cfRule type="containsText" dxfId="4556" priority="3811" operator="containsText" text="清車">
      <formula>NOT(ISERROR(SEARCH("清車",X147)))</formula>
    </cfRule>
    <cfRule type="containsText" dxfId="4555" priority="3812" operator="containsText" text="改紡">
      <formula>NOT(ISERROR(SEARCH("改紡",X147)))</formula>
    </cfRule>
  </conditionalFormatting>
  <conditionalFormatting sqref="X148">
    <cfRule type="containsText" dxfId="4554" priority="3810" operator="containsText" text="了機">
      <formula>NOT(ISERROR(SEARCH("了機",X148)))</formula>
    </cfRule>
  </conditionalFormatting>
  <conditionalFormatting sqref="X148">
    <cfRule type="containsText" dxfId="4553" priority="3808" operator="containsText" text="清車">
      <formula>NOT(ISERROR(SEARCH("清車",X148)))</formula>
    </cfRule>
    <cfRule type="containsText" dxfId="4552" priority="3809"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4551" priority="3807"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4550" priority="3805" operator="containsText" text="清車">
      <formula>NOT(ISERROR(SEARCH("清車",L126)))</formula>
    </cfRule>
    <cfRule type="containsText" dxfId="4549" priority="3806" operator="containsText" text="改紡">
      <formula>NOT(ISERROR(SEARCH("改紡",L126)))</formula>
    </cfRule>
  </conditionalFormatting>
  <conditionalFormatting sqref="M135:M138 Q135:Q138 U135:U138">
    <cfRule type="containsText" dxfId="4548" priority="3804" operator="containsText" text="了機">
      <formula>NOT(ISERROR(SEARCH("了機",M135)))</formula>
    </cfRule>
  </conditionalFormatting>
  <conditionalFormatting sqref="M135:M138 Q135:Q138 U135:U138">
    <cfRule type="containsText" dxfId="4547" priority="3802" operator="containsText" text="清車">
      <formula>NOT(ISERROR(SEARCH("清車",M135)))</formula>
    </cfRule>
    <cfRule type="containsText" dxfId="4546" priority="3803" operator="containsText" text="改紡">
      <formula>NOT(ISERROR(SEARCH("改紡",M135)))</formula>
    </cfRule>
  </conditionalFormatting>
  <conditionalFormatting sqref="L128 P128 T128">
    <cfRule type="containsText" dxfId="4545" priority="3801" operator="containsText" text="了機">
      <formula>NOT(ISERROR(SEARCH("了機",L128)))</formula>
    </cfRule>
  </conditionalFormatting>
  <conditionalFormatting sqref="L128 P128 T128">
    <cfRule type="containsText" dxfId="4544" priority="3799" operator="containsText" text="清車">
      <formula>NOT(ISERROR(SEARCH("清車",L128)))</formula>
    </cfRule>
    <cfRule type="containsText" dxfId="4543" priority="3800" operator="containsText" text="改紡">
      <formula>NOT(ISERROR(SEARCH("改紡",L128)))</formula>
    </cfRule>
  </conditionalFormatting>
  <conditionalFormatting sqref="L129 P129 T129">
    <cfRule type="containsText" dxfId="4542" priority="3798" operator="containsText" text="了機">
      <formula>NOT(ISERROR(SEARCH("了機",L129)))</formula>
    </cfRule>
  </conditionalFormatting>
  <conditionalFormatting sqref="L129 P129 T129">
    <cfRule type="containsText" dxfId="4541" priority="3796" operator="containsText" text="清車">
      <formula>NOT(ISERROR(SEARCH("清車",L129)))</formula>
    </cfRule>
    <cfRule type="containsText" dxfId="4540" priority="3797" operator="containsText" text="改紡">
      <formula>NOT(ISERROR(SEARCH("改紡",L129)))</formula>
    </cfRule>
  </conditionalFormatting>
  <conditionalFormatting sqref="L131 P131 T131">
    <cfRule type="containsText" dxfId="4539" priority="3795" operator="containsText" text="了機">
      <formula>NOT(ISERROR(SEARCH("了機",L131)))</formula>
    </cfRule>
  </conditionalFormatting>
  <conditionalFormatting sqref="L131 P131 T131">
    <cfRule type="containsText" dxfId="4538" priority="3793" operator="containsText" text="清車">
      <formula>NOT(ISERROR(SEARCH("清車",L131)))</formula>
    </cfRule>
    <cfRule type="containsText" dxfId="4537" priority="3794" operator="containsText" text="改紡">
      <formula>NOT(ISERROR(SEARCH("改紡",L131)))</formula>
    </cfRule>
  </conditionalFormatting>
  <conditionalFormatting sqref="L133 P133 T133">
    <cfRule type="containsText" dxfId="4536" priority="3792" operator="containsText" text="了機">
      <formula>NOT(ISERROR(SEARCH("了機",L133)))</formula>
    </cfRule>
  </conditionalFormatting>
  <conditionalFormatting sqref="L133 P133 T133">
    <cfRule type="containsText" dxfId="4535" priority="3790" operator="containsText" text="清車">
      <formula>NOT(ISERROR(SEARCH("清車",L133)))</formula>
    </cfRule>
    <cfRule type="containsText" dxfId="4534" priority="3791" operator="containsText" text="改紡">
      <formula>NOT(ISERROR(SEARCH("改紡",L133)))</formula>
    </cfRule>
  </conditionalFormatting>
  <conditionalFormatting sqref="L140 P140 T140">
    <cfRule type="containsText" dxfId="4533" priority="3780" operator="containsText" text="了機">
      <formula>NOT(ISERROR(SEARCH("了機",L140)))</formula>
    </cfRule>
  </conditionalFormatting>
  <conditionalFormatting sqref="L140 P140 T140">
    <cfRule type="containsText" dxfId="4532" priority="3778" operator="containsText" text="清車">
      <formula>NOT(ISERROR(SEARCH("清車",L140)))</formula>
    </cfRule>
    <cfRule type="containsText" dxfId="4531" priority="3779" operator="containsText" text="改紡">
      <formula>NOT(ISERROR(SEARCH("改紡",L140)))</formula>
    </cfRule>
  </conditionalFormatting>
  <conditionalFormatting sqref="L143 P143 T143">
    <cfRule type="containsText" dxfId="4530" priority="3771" operator="containsText" text="了機">
      <formula>NOT(ISERROR(SEARCH("了機",L143)))</formula>
    </cfRule>
  </conditionalFormatting>
  <conditionalFormatting sqref="L143 P143 T143">
    <cfRule type="containsText" dxfId="4529" priority="3769" operator="containsText" text="清車">
      <formula>NOT(ISERROR(SEARCH("清車",L143)))</formula>
    </cfRule>
    <cfRule type="containsText" dxfId="4528" priority="3770" operator="containsText" text="改紡">
      <formula>NOT(ISERROR(SEARCH("改紡",L143)))</formula>
    </cfRule>
  </conditionalFormatting>
  <conditionalFormatting sqref="L151 T151 P151">
    <cfRule type="containsText" dxfId="4527" priority="3747" operator="containsText" text="了機">
      <formula>NOT(ISERROR(SEARCH("了機",L151)))</formula>
    </cfRule>
  </conditionalFormatting>
  <conditionalFormatting sqref="L151 T151 P151">
    <cfRule type="containsText" dxfId="4526" priority="3745" operator="containsText" text="清車">
      <formula>NOT(ISERROR(SEARCH("清車",L151)))</formula>
    </cfRule>
    <cfRule type="containsText" dxfId="4525" priority="3746" operator="containsText" text="改紡">
      <formula>NOT(ISERROR(SEARCH("改紡",L151)))</formula>
    </cfRule>
  </conditionalFormatting>
  <conditionalFormatting sqref="L147 P147 T147">
    <cfRule type="containsText" dxfId="4524" priority="3738" operator="containsText" text="了機">
      <formula>NOT(ISERROR(SEARCH("了機",L147)))</formula>
    </cfRule>
  </conditionalFormatting>
  <conditionalFormatting sqref="L147 P147 T147">
    <cfRule type="containsText" dxfId="4523" priority="3736" operator="containsText" text="清車">
      <formula>NOT(ISERROR(SEARCH("清車",L147)))</formula>
    </cfRule>
    <cfRule type="containsText" dxfId="4522" priority="3737" operator="containsText" text="改紡">
      <formula>NOT(ISERROR(SEARCH("改紡",L147)))</formula>
    </cfRule>
  </conditionalFormatting>
  <conditionalFormatting sqref="L148 P148 T148">
    <cfRule type="containsText" dxfId="4521" priority="3735" operator="containsText" text="了機">
      <formula>NOT(ISERROR(SEARCH("了機",L148)))</formula>
    </cfRule>
  </conditionalFormatting>
  <conditionalFormatting sqref="L148 P148 T148">
    <cfRule type="containsText" dxfId="4520" priority="3733" operator="containsText" text="清車">
      <formula>NOT(ISERROR(SEARCH("清車",L148)))</formula>
    </cfRule>
    <cfRule type="containsText" dxfId="4519" priority="3734" operator="containsText" text="改紡">
      <formula>NOT(ISERROR(SEARCH("改紡",L148)))</formula>
    </cfRule>
  </conditionalFormatting>
  <conditionalFormatting sqref="X153">
    <cfRule type="containsText" dxfId="4518" priority="3732" operator="containsText" text="了機">
      <formula>NOT(ISERROR(SEARCH("了機",X153)))</formula>
    </cfRule>
  </conditionalFormatting>
  <conditionalFormatting sqref="X153">
    <cfRule type="containsText" dxfId="4517" priority="3730" operator="containsText" text="清車">
      <formula>NOT(ISERROR(SEARCH("清車",X153)))</formula>
    </cfRule>
    <cfRule type="containsText" dxfId="4516" priority="3731" operator="containsText" text="改紡">
      <formula>NOT(ISERROR(SEARCH("改紡",X153)))</formula>
    </cfRule>
  </conditionalFormatting>
  <conditionalFormatting sqref="L134">
    <cfRule type="containsText" dxfId="4515" priority="3729" operator="containsText" text="了機">
      <formula>NOT(ISERROR(SEARCH("了機",L134)))</formula>
    </cfRule>
  </conditionalFormatting>
  <conditionalFormatting sqref="L134">
    <cfRule type="containsText" dxfId="4514" priority="3727" operator="containsText" text="清車">
      <formula>NOT(ISERROR(SEARCH("清車",L134)))</formula>
    </cfRule>
    <cfRule type="containsText" dxfId="4513" priority="3728" operator="containsText" text="改紡">
      <formula>NOT(ISERROR(SEARCH("改紡",L134)))</formula>
    </cfRule>
  </conditionalFormatting>
  <conditionalFormatting sqref="F157:F165 F187 F170:F185">
    <cfRule type="containsText" dxfId="4512" priority="3726" operator="containsText" text="×2">
      <formula>NOT(ISERROR(SEARCH("×2",F157)))</formula>
    </cfRule>
  </conditionalFormatting>
  <conditionalFormatting sqref="X157:Y158 X161:Y161 Y159:Y160 X163:Y163 Y162 X165:Y165 Y164 Y170:Y179 X180:Y181 X187:Y187 X183 Y182:Y185">
    <cfRule type="containsText" dxfId="4511" priority="3725" operator="containsText" text="了機">
      <formula>NOT(ISERROR(SEARCH("了機",X157)))</formula>
    </cfRule>
  </conditionalFormatting>
  <conditionalFormatting sqref="X157:Y158 X161:Y161 Y159:Y160 X163:Y163 Y162 X165:Y165 Y164 Y170:Y179 X180:Y181 X187:Y187 X183 Y182:Y185">
    <cfRule type="containsText" dxfId="4510" priority="3723" operator="containsText" text="清車">
      <formula>NOT(ISERROR(SEARCH("清車",X157)))</formula>
    </cfRule>
    <cfRule type="containsText" dxfId="4509" priority="3724" operator="containsText" text="改紡">
      <formula>NOT(ISERROR(SEARCH("改紡",X157)))</formula>
    </cfRule>
  </conditionalFormatting>
  <conditionalFormatting sqref="Y186">
    <cfRule type="containsText" dxfId="4508" priority="3671" operator="containsText" text="了機">
      <formula>NOT(ISERROR(SEARCH("了機",Y186)))</formula>
    </cfRule>
  </conditionalFormatting>
  <conditionalFormatting sqref="Y186">
    <cfRule type="containsText" dxfId="4507" priority="3669" operator="containsText" text="清車">
      <formula>NOT(ISERROR(SEARCH("清車",Y186)))</formula>
    </cfRule>
    <cfRule type="containsText" dxfId="4506" priority="3670" operator="containsText" text="改紡">
      <formula>NOT(ISERROR(SEARCH("改紡",Y186)))</formula>
    </cfRule>
  </conditionalFormatting>
  <conditionalFormatting sqref="X186">
    <cfRule type="containsText" dxfId="4505" priority="3668" operator="containsText" text="了機">
      <formula>NOT(ISERROR(SEARCH("了機",X186)))</formula>
    </cfRule>
  </conditionalFormatting>
  <conditionalFormatting sqref="X186">
    <cfRule type="containsText" dxfId="4504" priority="3666" operator="containsText" text="清車">
      <formula>NOT(ISERROR(SEARCH("清車",X186)))</formula>
    </cfRule>
    <cfRule type="containsText" dxfId="4503" priority="3667" operator="containsText" text="改紡">
      <formula>NOT(ISERROR(SEARCH("改紡",X186)))</formula>
    </cfRule>
  </conditionalFormatting>
  <conditionalFormatting sqref="F166:F169">
    <cfRule type="containsText" dxfId="4502" priority="3722" operator="containsText" text="×2">
      <formula>NOT(ISERROR(SEARCH("×2",F166)))</formula>
    </cfRule>
  </conditionalFormatting>
  <conditionalFormatting sqref="Y166:Y169">
    <cfRule type="containsText" dxfId="4501" priority="3721" operator="containsText" text="了機">
      <formula>NOT(ISERROR(SEARCH("了機",Y166)))</formula>
    </cfRule>
  </conditionalFormatting>
  <conditionalFormatting sqref="Y166:Y169">
    <cfRule type="containsText" dxfId="4500" priority="3719" operator="containsText" text="清車">
      <formula>NOT(ISERROR(SEARCH("清車",Y166)))</formula>
    </cfRule>
    <cfRule type="containsText" dxfId="4499" priority="3720" operator="containsText" text="改紡">
      <formula>NOT(ISERROR(SEARCH("改紡",Y166)))</formula>
    </cfRule>
  </conditionalFormatting>
  <conditionalFormatting sqref="X159">
    <cfRule type="containsText" dxfId="4498" priority="3718" operator="containsText" text="了機">
      <formula>NOT(ISERROR(SEARCH("了機",X159)))</formula>
    </cfRule>
  </conditionalFormatting>
  <conditionalFormatting sqref="X159">
    <cfRule type="containsText" dxfId="4497" priority="3716" operator="containsText" text="清車">
      <formula>NOT(ISERROR(SEARCH("清車",X159)))</formula>
    </cfRule>
    <cfRule type="containsText" dxfId="4496" priority="3717" operator="containsText" text="改紡">
      <formula>NOT(ISERROR(SEARCH("改紡",X159)))</formula>
    </cfRule>
  </conditionalFormatting>
  <conditionalFormatting sqref="X160">
    <cfRule type="containsText" dxfId="4495" priority="3715" operator="containsText" text="了機">
      <formula>NOT(ISERROR(SEARCH("了機",X160)))</formula>
    </cfRule>
  </conditionalFormatting>
  <conditionalFormatting sqref="X160">
    <cfRule type="containsText" dxfId="4494" priority="3713" operator="containsText" text="清車">
      <formula>NOT(ISERROR(SEARCH("清車",X160)))</formula>
    </cfRule>
    <cfRule type="containsText" dxfId="4493" priority="3714" operator="containsText" text="改紡">
      <formula>NOT(ISERROR(SEARCH("改紡",X160)))</formula>
    </cfRule>
  </conditionalFormatting>
  <conditionalFormatting sqref="X162">
    <cfRule type="containsText" dxfId="4492" priority="3712" operator="containsText" text="了機">
      <formula>NOT(ISERROR(SEARCH("了機",X162)))</formula>
    </cfRule>
  </conditionalFormatting>
  <conditionalFormatting sqref="X162">
    <cfRule type="containsText" dxfId="4491" priority="3710" operator="containsText" text="清車">
      <formula>NOT(ISERROR(SEARCH("清車",X162)))</formula>
    </cfRule>
    <cfRule type="containsText" dxfId="4490" priority="3711" operator="containsText" text="改紡">
      <formula>NOT(ISERROR(SEARCH("改紡",X162)))</formula>
    </cfRule>
  </conditionalFormatting>
  <conditionalFormatting sqref="X164">
    <cfRule type="containsText" dxfId="4489" priority="3709" operator="containsText" text="了機">
      <formula>NOT(ISERROR(SEARCH("了機",X164)))</formula>
    </cfRule>
  </conditionalFormatting>
  <conditionalFormatting sqref="X164">
    <cfRule type="containsText" dxfId="4488" priority="3707" operator="containsText" text="清車">
      <formula>NOT(ISERROR(SEARCH("清車",X164)))</formula>
    </cfRule>
    <cfRule type="containsText" dxfId="4487" priority="3708" operator="containsText" text="改紡">
      <formula>NOT(ISERROR(SEARCH("改紡",X164)))</formula>
    </cfRule>
  </conditionalFormatting>
  <conditionalFormatting sqref="X167">
    <cfRule type="containsText" dxfId="4486" priority="3706" operator="containsText" text="了機">
      <formula>NOT(ISERROR(SEARCH("了機",X167)))</formula>
    </cfRule>
  </conditionalFormatting>
  <conditionalFormatting sqref="X167">
    <cfRule type="containsText" dxfId="4485" priority="3704" operator="containsText" text="清車">
      <formula>NOT(ISERROR(SEARCH("清車",X167)))</formula>
    </cfRule>
    <cfRule type="containsText" dxfId="4484" priority="3705" operator="containsText" text="改紡">
      <formula>NOT(ISERROR(SEARCH("改紡",X167)))</formula>
    </cfRule>
  </conditionalFormatting>
  <conditionalFormatting sqref="X168">
    <cfRule type="containsText" dxfId="4483" priority="3703" operator="containsText" text="了機">
      <formula>NOT(ISERROR(SEARCH("了機",X168)))</formula>
    </cfRule>
  </conditionalFormatting>
  <conditionalFormatting sqref="X168">
    <cfRule type="containsText" dxfId="4482" priority="3701" operator="containsText" text="清車">
      <formula>NOT(ISERROR(SEARCH("清車",X168)))</formula>
    </cfRule>
    <cfRule type="containsText" dxfId="4481" priority="3702" operator="containsText" text="改紡">
      <formula>NOT(ISERROR(SEARCH("改紡",X168)))</formula>
    </cfRule>
  </conditionalFormatting>
  <conditionalFormatting sqref="X170">
    <cfRule type="containsText" dxfId="4480" priority="3700" operator="containsText" text="了機">
      <formula>NOT(ISERROR(SEARCH("了機",X170)))</formula>
    </cfRule>
  </conditionalFormatting>
  <conditionalFormatting sqref="X170">
    <cfRule type="containsText" dxfId="4479" priority="3698" operator="containsText" text="清車">
      <formula>NOT(ISERROR(SEARCH("清車",X170)))</formula>
    </cfRule>
    <cfRule type="containsText" dxfId="4478" priority="3699" operator="containsText" text="改紡">
      <formula>NOT(ISERROR(SEARCH("改紡",X170)))</formula>
    </cfRule>
  </conditionalFormatting>
  <conditionalFormatting sqref="X171">
    <cfRule type="containsText" dxfId="4477" priority="3697" operator="containsText" text="了機">
      <formula>NOT(ISERROR(SEARCH("了機",X171)))</formula>
    </cfRule>
  </conditionalFormatting>
  <conditionalFormatting sqref="X171">
    <cfRule type="containsText" dxfId="4476" priority="3695" operator="containsText" text="清車">
      <formula>NOT(ISERROR(SEARCH("清車",X171)))</formula>
    </cfRule>
    <cfRule type="containsText" dxfId="4475" priority="3696" operator="containsText" text="改紡">
      <formula>NOT(ISERROR(SEARCH("改紡",X171)))</formula>
    </cfRule>
  </conditionalFormatting>
  <conditionalFormatting sqref="X172">
    <cfRule type="containsText" dxfId="4474" priority="3694" operator="containsText" text="了機">
      <formula>NOT(ISERROR(SEARCH("了機",X172)))</formula>
    </cfRule>
  </conditionalFormatting>
  <conditionalFormatting sqref="X172">
    <cfRule type="containsText" dxfId="4473" priority="3692" operator="containsText" text="清車">
      <formula>NOT(ISERROR(SEARCH("清車",X172)))</formula>
    </cfRule>
    <cfRule type="containsText" dxfId="4472" priority="3693" operator="containsText" text="改紡">
      <formula>NOT(ISERROR(SEARCH("改紡",X172)))</formula>
    </cfRule>
  </conditionalFormatting>
  <conditionalFormatting sqref="X173">
    <cfRule type="containsText" dxfId="4471" priority="3691" operator="containsText" text="了機">
      <formula>NOT(ISERROR(SEARCH("了機",X173)))</formula>
    </cfRule>
  </conditionalFormatting>
  <conditionalFormatting sqref="X173">
    <cfRule type="containsText" dxfId="4470" priority="3689" operator="containsText" text="清車">
      <formula>NOT(ISERROR(SEARCH("清車",X173)))</formula>
    </cfRule>
    <cfRule type="containsText" dxfId="4469" priority="3690" operator="containsText" text="改紡">
      <formula>NOT(ISERROR(SEARCH("改紡",X173)))</formula>
    </cfRule>
  </conditionalFormatting>
  <conditionalFormatting sqref="X174">
    <cfRule type="containsText" dxfId="4468" priority="3688" operator="containsText" text="了機">
      <formula>NOT(ISERROR(SEARCH("了機",X174)))</formula>
    </cfRule>
  </conditionalFormatting>
  <conditionalFormatting sqref="X174">
    <cfRule type="containsText" dxfId="4467" priority="3686" operator="containsText" text="清車">
      <formula>NOT(ISERROR(SEARCH("清車",X174)))</formula>
    </cfRule>
    <cfRule type="containsText" dxfId="4466" priority="3687" operator="containsText" text="改紡">
      <formula>NOT(ISERROR(SEARCH("改紡",X174)))</formula>
    </cfRule>
  </conditionalFormatting>
  <conditionalFormatting sqref="X175">
    <cfRule type="containsText" dxfId="4465" priority="3685" operator="containsText" text="了機">
      <formula>NOT(ISERROR(SEARCH("了機",X175)))</formula>
    </cfRule>
  </conditionalFormatting>
  <conditionalFormatting sqref="X175">
    <cfRule type="containsText" dxfId="4464" priority="3683" operator="containsText" text="清車">
      <formula>NOT(ISERROR(SEARCH("清車",X175)))</formula>
    </cfRule>
    <cfRule type="containsText" dxfId="4463" priority="3684" operator="containsText" text="改紡">
      <formula>NOT(ISERROR(SEARCH("改紡",X175)))</formula>
    </cfRule>
  </conditionalFormatting>
  <conditionalFormatting sqref="X177">
    <cfRule type="containsText" dxfId="4462" priority="3682" operator="containsText" text="了機">
      <formula>NOT(ISERROR(SEARCH("了機",X177)))</formula>
    </cfRule>
  </conditionalFormatting>
  <conditionalFormatting sqref="X177">
    <cfRule type="containsText" dxfId="4461" priority="3680" operator="containsText" text="清車">
      <formula>NOT(ISERROR(SEARCH("清車",X177)))</formula>
    </cfRule>
    <cfRule type="containsText" dxfId="4460" priority="3681" operator="containsText" text="改紡">
      <formula>NOT(ISERROR(SEARCH("改紡",X177)))</formula>
    </cfRule>
  </conditionalFormatting>
  <conditionalFormatting sqref="X185">
    <cfRule type="containsText" dxfId="4459" priority="3679" operator="containsText" text="了機">
      <formula>NOT(ISERROR(SEARCH("了機",X185)))</formula>
    </cfRule>
  </conditionalFormatting>
  <conditionalFormatting sqref="X185">
    <cfRule type="containsText" dxfId="4458" priority="3677" operator="containsText" text="清車">
      <formula>NOT(ISERROR(SEARCH("清車",X185)))</formula>
    </cfRule>
    <cfRule type="containsText" dxfId="4457" priority="3678" operator="containsText" text="改紡">
      <formula>NOT(ISERROR(SEARCH("改紡",X185)))</formula>
    </cfRule>
  </conditionalFormatting>
  <conditionalFormatting sqref="F186">
    <cfRule type="containsText" dxfId="4456" priority="3672" operator="containsText" text="×2">
      <formula>NOT(ISERROR(SEARCH("×2",F186)))</formula>
    </cfRule>
  </conditionalFormatting>
  <conditionalFormatting sqref="L167 P167 T167">
    <cfRule type="containsText" dxfId="4455" priority="3629" operator="containsText" text="了機">
      <formula>NOT(ISERROR(SEARCH("了機",L167)))</formula>
    </cfRule>
  </conditionalFormatting>
  <conditionalFormatting sqref="L167 P167 T167">
    <cfRule type="containsText" dxfId="4454" priority="3627" operator="containsText" text="清車">
      <formula>NOT(ISERROR(SEARCH("清車",L167)))</formula>
    </cfRule>
    <cfRule type="containsText" dxfId="4453" priority="3628" operator="containsText" text="改紡">
      <formula>NOT(ISERROR(SEARCH("改紡",L167)))</formula>
    </cfRule>
  </conditionalFormatting>
  <conditionalFormatting sqref="L168 P168 T168">
    <cfRule type="containsText" dxfId="4452" priority="3626" operator="containsText" text="了機">
      <formula>NOT(ISERROR(SEARCH("了機",L168)))</formula>
    </cfRule>
  </conditionalFormatting>
  <conditionalFormatting sqref="L168 P168 T168">
    <cfRule type="containsText" dxfId="4451" priority="3624" operator="containsText" text="清車">
      <formula>NOT(ISERROR(SEARCH("清車",L168)))</formula>
    </cfRule>
    <cfRule type="containsText" dxfId="4450" priority="3625" operator="containsText" text="改紡">
      <formula>NOT(ISERROR(SEARCH("改紡",L168)))</formula>
    </cfRule>
  </conditionalFormatting>
  <conditionalFormatting sqref="L170 P170 T170">
    <cfRule type="containsText" dxfId="4449" priority="3623" operator="containsText" text="了機">
      <formula>NOT(ISERROR(SEARCH("了機",L170)))</formula>
    </cfRule>
  </conditionalFormatting>
  <conditionalFormatting sqref="L170 P170 T170">
    <cfRule type="containsText" dxfId="4448" priority="3621" operator="containsText" text="清車">
      <formula>NOT(ISERROR(SEARCH("清車",L170)))</formula>
    </cfRule>
    <cfRule type="containsText" dxfId="4447" priority="3622" operator="containsText" text="改紡">
      <formula>NOT(ISERROR(SEARCH("改紡",L170)))</formula>
    </cfRule>
  </conditionalFormatting>
  <conditionalFormatting sqref="X166">
    <cfRule type="containsText" dxfId="4446" priority="3665" operator="containsText" text="了機">
      <formula>NOT(ISERROR(SEARCH("了機",X166)))</formula>
    </cfRule>
  </conditionalFormatting>
  <conditionalFormatting sqref="X166">
    <cfRule type="containsText" dxfId="4445" priority="3663" operator="containsText" text="清車">
      <formula>NOT(ISERROR(SEARCH("清車",X166)))</formula>
    </cfRule>
    <cfRule type="containsText" dxfId="4444" priority="3664" operator="containsText" text="改紡">
      <formula>NOT(ISERROR(SEARCH("改紡",X166)))</formula>
    </cfRule>
  </conditionalFormatting>
  <conditionalFormatting sqref="L172 P172 T172">
    <cfRule type="containsText" dxfId="4443" priority="3617" operator="containsText" text="了機">
      <formula>NOT(ISERROR(SEARCH("了機",L172)))</formula>
    </cfRule>
  </conditionalFormatting>
  <conditionalFormatting sqref="L172 P172 T172">
    <cfRule type="containsText" dxfId="4442" priority="3615" operator="containsText" text="清車">
      <formula>NOT(ISERROR(SEARCH("清車",L172)))</formula>
    </cfRule>
    <cfRule type="containsText" dxfId="4441" priority="3616" operator="containsText" text="改紡">
      <formula>NOT(ISERROR(SEARCH("改紡",L172)))</formula>
    </cfRule>
  </conditionalFormatting>
  <conditionalFormatting sqref="L173 P173 T173">
    <cfRule type="containsText" dxfId="4440" priority="3614" operator="containsText" text="了機">
      <formula>NOT(ISERROR(SEARCH("了機",L173)))</formula>
    </cfRule>
  </conditionalFormatting>
  <conditionalFormatting sqref="L173 P173 T173">
    <cfRule type="containsText" dxfId="4439" priority="3612" operator="containsText" text="清車">
      <formula>NOT(ISERROR(SEARCH("清車",L173)))</formula>
    </cfRule>
    <cfRule type="containsText" dxfId="4438" priority="3613" operator="containsText" text="改紡">
      <formula>NOT(ISERROR(SEARCH("改紡",L173)))</formula>
    </cfRule>
  </conditionalFormatting>
  <conditionalFormatting sqref="L175 P175 T175">
    <cfRule type="containsText" dxfId="4437" priority="3608" operator="containsText" text="了機">
      <formula>NOT(ISERROR(SEARCH("了機",L175)))</formula>
    </cfRule>
  </conditionalFormatting>
  <conditionalFormatting sqref="L175 P175 T175">
    <cfRule type="containsText" dxfId="4436" priority="3606" operator="containsText" text="清車">
      <formula>NOT(ISERROR(SEARCH("清車",L175)))</formula>
    </cfRule>
    <cfRule type="containsText" dxfId="4435" priority="3607" operator="containsText" text="改紡">
      <formula>NOT(ISERROR(SEARCH("改紡",L175)))</formula>
    </cfRule>
  </conditionalFormatting>
  <conditionalFormatting sqref="X182">
    <cfRule type="containsText" dxfId="4434" priority="3662" operator="containsText" text="了機">
      <formula>NOT(ISERROR(SEARCH("了機",X182)))</formula>
    </cfRule>
  </conditionalFormatting>
  <conditionalFormatting sqref="X182">
    <cfRule type="containsText" dxfId="4433" priority="3660" operator="containsText" text="清車">
      <formula>NOT(ISERROR(SEARCH("清車",X182)))</formula>
    </cfRule>
    <cfRule type="containsText" dxfId="4432" priority="3661" operator="containsText" text="改紡">
      <formula>NOT(ISERROR(SEARCH("改紡",X182)))</formula>
    </cfRule>
  </conditionalFormatting>
  <conditionalFormatting sqref="L177 P177 T177">
    <cfRule type="containsText" dxfId="4431" priority="3605" operator="containsText" text="了機">
      <formula>NOT(ISERROR(SEARCH("了機",L177)))</formula>
    </cfRule>
  </conditionalFormatting>
  <conditionalFormatting sqref="L177 P177 T177">
    <cfRule type="containsText" dxfId="4430" priority="3603" operator="containsText" text="清車">
      <formula>NOT(ISERROR(SEARCH("清車",L177)))</formula>
    </cfRule>
    <cfRule type="containsText" dxfId="4429" priority="3604" operator="containsText" text="改紡">
      <formula>NOT(ISERROR(SEARCH("改紡",L177)))</formula>
    </cfRule>
  </conditionalFormatting>
  <conditionalFormatting sqref="L185 P185 T185">
    <cfRule type="containsText" dxfId="4428" priority="3602" operator="containsText" text="了機">
      <formula>NOT(ISERROR(SEARCH("了機",L185)))</formula>
    </cfRule>
  </conditionalFormatting>
  <conditionalFormatting sqref="L185 P185 T185">
    <cfRule type="containsText" dxfId="4427" priority="3600" operator="containsText" text="清車">
      <formula>NOT(ISERROR(SEARCH("清車",L185)))</formula>
    </cfRule>
    <cfRule type="containsText" dxfId="4426" priority="3601" operator="containsText" text="改紡">
      <formula>NOT(ISERROR(SEARCH("改紡",L185)))</formula>
    </cfRule>
  </conditionalFormatting>
  <conditionalFormatting sqref="X176">
    <cfRule type="containsText" dxfId="4425" priority="3659" operator="containsText" text="了機">
      <formula>NOT(ISERROR(SEARCH("了機",X176)))</formula>
    </cfRule>
  </conditionalFormatting>
  <conditionalFormatting sqref="X176">
    <cfRule type="containsText" dxfId="4424" priority="3657" operator="containsText" text="清車">
      <formula>NOT(ISERROR(SEARCH("清車",X176)))</formula>
    </cfRule>
    <cfRule type="containsText" dxfId="4423" priority="3658" operator="containsText" text="改紡">
      <formula>NOT(ISERROR(SEARCH("改紡",X176)))</formula>
    </cfRule>
  </conditionalFormatting>
  <conditionalFormatting sqref="M186 Q186 U186">
    <cfRule type="containsText" dxfId="4422" priority="3596" operator="containsText" text="了機">
      <formula>NOT(ISERROR(SEARCH("了機",M186)))</formula>
    </cfRule>
  </conditionalFormatting>
  <conditionalFormatting sqref="M186 Q186 U186">
    <cfRule type="containsText" dxfId="4421" priority="3594" operator="containsText" text="清車">
      <formula>NOT(ISERROR(SEARCH("清車",M186)))</formula>
    </cfRule>
    <cfRule type="containsText" dxfId="4420" priority="3595" operator="containsText" text="改紡">
      <formula>NOT(ISERROR(SEARCH("改紡",M186)))</formula>
    </cfRule>
  </conditionalFormatting>
  <conditionalFormatting sqref="L186 P186 T186">
    <cfRule type="containsText" dxfId="4419" priority="3593" operator="containsText" text="了機">
      <formula>NOT(ISERROR(SEARCH("了機",L186)))</formula>
    </cfRule>
  </conditionalFormatting>
  <conditionalFormatting sqref="L186 P186 T186">
    <cfRule type="containsText" dxfId="4418" priority="3591" operator="containsText" text="清車">
      <formula>NOT(ISERROR(SEARCH("清車",L186)))</formula>
    </cfRule>
    <cfRule type="containsText" dxfId="4417" priority="3592" operator="containsText" text="改紡">
      <formula>NOT(ISERROR(SEARCH("改紡",L186)))</formula>
    </cfRule>
  </conditionalFormatting>
  <conditionalFormatting sqref="L166 P166 T166">
    <cfRule type="containsText" dxfId="4416" priority="3590" operator="containsText" text="了機">
      <formula>NOT(ISERROR(SEARCH("了機",L166)))</formula>
    </cfRule>
  </conditionalFormatting>
  <conditionalFormatting sqref="L166 P166 T166">
    <cfRule type="containsText" dxfId="4415" priority="3588" operator="containsText" text="清車">
      <formula>NOT(ISERROR(SEARCH("清車",L166)))</formula>
    </cfRule>
    <cfRule type="containsText" dxfId="4414" priority="3589" operator="containsText" text="改紡">
      <formula>NOT(ISERROR(SEARCH("改紡",L166)))</formula>
    </cfRule>
  </conditionalFormatting>
  <conditionalFormatting sqref="X169">
    <cfRule type="containsText" dxfId="4413" priority="3656" operator="containsText" text="了機">
      <formula>NOT(ISERROR(SEARCH("了機",X169)))</formula>
    </cfRule>
  </conditionalFormatting>
  <conditionalFormatting sqref="X169">
    <cfRule type="containsText" dxfId="4412" priority="3654" operator="containsText" text="清車">
      <formula>NOT(ISERROR(SEARCH("清車",X169)))</formula>
    </cfRule>
    <cfRule type="containsText" dxfId="4411" priority="3655" operator="containsText" text="改紡">
      <formula>NOT(ISERROR(SEARCH("改紡",X169)))</formula>
    </cfRule>
  </conditionalFormatting>
  <conditionalFormatting sqref="L176 P176 T176">
    <cfRule type="containsText" dxfId="4410" priority="3584" operator="containsText" text="了機">
      <formula>NOT(ISERROR(SEARCH("了機",L176)))</formula>
    </cfRule>
  </conditionalFormatting>
  <conditionalFormatting sqref="L176 P176 T176">
    <cfRule type="containsText" dxfId="4409" priority="3582" operator="containsText" text="清車">
      <formula>NOT(ISERROR(SEARCH("清車",L176)))</formula>
    </cfRule>
    <cfRule type="containsText" dxfId="4408" priority="3583" operator="containsText" text="改紡">
      <formula>NOT(ISERROR(SEARCH("改紡",L176)))</formula>
    </cfRule>
  </conditionalFormatting>
  <conditionalFormatting sqref="L169 P169 T169">
    <cfRule type="containsText" dxfId="4407" priority="3581" operator="containsText" text="了機">
      <formula>NOT(ISERROR(SEARCH("了機",L169)))</formula>
    </cfRule>
  </conditionalFormatting>
  <conditionalFormatting sqref="L169 P169 T169">
    <cfRule type="containsText" dxfId="4406" priority="3579" operator="containsText" text="清車">
      <formula>NOT(ISERROR(SEARCH("清車",L169)))</formula>
    </cfRule>
    <cfRule type="containsText" dxfId="4405" priority="3580" operator="containsText" text="改紡">
      <formula>NOT(ISERROR(SEARCH("改紡",L169)))</formula>
    </cfRule>
  </conditionalFormatting>
  <conditionalFormatting sqref="X178">
    <cfRule type="containsText" dxfId="4404" priority="3653" operator="containsText" text="了機">
      <formula>NOT(ISERROR(SEARCH("了機",X178)))</formula>
    </cfRule>
  </conditionalFormatting>
  <conditionalFormatting sqref="X178">
    <cfRule type="containsText" dxfId="4403" priority="3651" operator="containsText" text="清車">
      <formula>NOT(ISERROR(SEARCH("清車",X178)))</formula>
    </cfRule>
    <cfRule type="containsText" dxfId="4402" priority="3652" operator="containsText" text="改紡">
      <formula>NOT(ISERROR(SEARCH("改紡",X178)))</formula>
    </cfRule>
  </conditionalFormatting>
  <conditionalFormatting sqref="X179">
    <cfRule type="containsText" dxfId="4401" priority="3650" operator="containsText" text="了機">
      <formula>NOT(ISERROR(SEARCH("了機",X179)))</formula>
    </cfRule>
  </conditionalFormatting>
  <conditionalFormatting sqref="X179">
    <cfRule type="containsText" dxfId="4400" priority="3648" operator="containsText" text="清車">
      <formula>NOT(ISERROR(SEARCH("清車",X179)))</formula>
    </cfRule>
    <cfRule type="containsText" dxfId="4399" priority="3649"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4398" priority="3647"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4397" priority="3645" operator="containsText" text="清車">
      <formula>NOT(ISERROR(SEARCH("清車",L157)))</formula>
    </cfRule>
    <cfRule type="containsText" dxfId="4396" priority="3646" operator="containsText" text="改紡">
      <formula>NOT(ISERROR(SEARCH("改紡",L157)))</formula>
    </cfRule>
  </conditionalFormatting>
  <conditionalFormatting sqref="M166:M169 Q166:Q169 U166:U169">
    <cfRule type="containsText" dxfId="4395" priority="3644" operator="containsText" text="了機">
      <formula>NOT(ISERROR(SEARCH("了機",M166)))</formula>
    </cfRule>
  </conditionalFormatting>
  <conditionalFormatting sqref="M166:M169 Q166:Q169 U166:U169">
    <cfRule type="containsText" dxfId="4394" priority="3642" operator="containsText" text="清車">
      <formula>NOT(ISERROR(SEARCH("清車",M166)))</formula>
    </cfRule>
    <cfRule type="containsText" dxfId="4393" priority="3643" operator="containsText" text="改紡">
      <formula>NOT(ISERROR(SEARCH("改紡",M166)))</formula>
    </cfRule>
  </conditionalFormatting>
  <conditionalFormatting sqref="L159 P159 T159">
    <cfRule type="containsText" dxfId="4392" priority="3641" operator="containsText" text="了機">
      <formula>NOT(ISERROR(SEARCH("了機",L159)))</formula>
    </cfRule>
  </conditionalFormatting>
  <conditionalFormatting sqref="L159 P159 T159">
    <cfRule type="containsText" dxfId="4391" priority="3639" operator="containsText" text="清車">
      <formula>NOT(ISERROR(SEARCH("清車",L159)))</formula>
    </cfRule>
    <cfRule type="containsText" dxfId="4390" priority="3640" operator="containsText" text="改紡">
      <formula>NOT(ISERROR(SEARCH("改紡",L159)))</formula>
    </cfRule>
  </conditionalFormatting>
  <conditionalFormatting sqref="L160 P160 T160">
    <cfRule type="containsText" dxfId="4389" priority="3638" operator="containsText" text="了機">
      <formula>NOT(ISERROR(SEARCH("了機",L160)))</formula>
    </cfRule>
  </conditionalFormatting>
  <conditionalFormatting sqref="L160 P160 T160">
    <cfRule type="containsText" dxfId="4388" priority="3636" operator="containsText" text="清車">
      <formula>NOT(ISERROR(SEARCH("清車",L160)))</formula>
    </cfRule>
    <cfRule type="containsText" dxfId="4387" priority="3637" operator="containsText" text="改紡">
      <formula>NOT(ISERROR(SEARCH("改紡",L160)))</formula>
    </cfRule>
  </conditionalFormatting>
  <conditionalFormatting sqref="L162 P162 T162">
    <cfRule type="containsText" dxfId="4386" priority="3635" operator="containsText" text="了機">
      <formula>NOT(ISERROR(SEARCH("了機",L162)))</formula>
    </cfRule>
  </conditionalFormatting>
  <conditionalFormatting sqref="L162 P162 T162">
    <cfRule type="containsText" dxfId="4385" priority="3633" operator="containsText" text="清車">
      <formula>NOT(ISERROR(SEARCH("清車",L162)))</formula>
    </cfRule>
    <cfRule type="containsText" dxfId="4384" priority="3634" operator="containsText" text="改紡">
      <formula>NOT(ISERROR(SEARCH("改紡",L162)))</formula>
    </cfRule>
  </conditionalFormatting>
  <conditionalFormatting sqref="L164 P164 T164">
    <cfRule type="containsText" dxfId="4383" priority="3632" operator="containsText" text="了機">
      <formula>NOT(ISERROR(SEARCH("了機",L164)))</formula>
    </cfRule>
  </conditionalFormatting>
  <conditionalFormatting sqref="L164 P164 T164">
    <cfRule type="containsText" dxfId="4382" priority="3630" operator="containsText" text="清車">
      <formula>NOT(ISERROR(SEARCH("清車",L164)))</formula>
    </cfRule>
    <cfRule type="containsText" dxfId="4381" priority="3631" operator="containsText" text="改紡">
      <formula>NOT(ISERROR(SEARCH("改紡",L164)))</formula>
    </cfRule>
  </conditionalFormatting>
  <conditionalFormatting sqref="L171 P171 T171">
    <cfRule type="containsText" dxfId="4380" priority="3620" operator="containsText" text="了機">
      <formula>NOT(ISERROR(SEARCH("了機",L171)))</formula>
    </cfRule>
  </conditionalFormatting>
  <conditionalFormatting sqref="L171 P171 T171">
    <cfRule type="containsText" dxfId="4379" priority="3618" operator="containsText" text="清車">
      <formula>NOT(ISERROR(SEARCH("清車",L171)))</formula>
    </cfRule>
    <cfRule type="containsText" dxfId="4378" priority="3619" operator="containsText" text="改紡">
      <formula>NOT(ISERROR(SEARCH("改紡",L171)))</formula>
    </cfRule>
  </conditionalFormatting>
  <conditionalFormatting sqref="L174 P174 T174">
    <cfRule type="containsText" dxfId="4377" priority="3611" operator="containsText" text="了機">
      <formula>NOT(ISERROR(SEARCH("了機",L174)))</formula>
    </cfRule>
  </conditionalFormatting>
  <conditionalFormatting sqref="L174 P174 T174">
    <cfRule type="containsText" dxfId="4376" priority="3609" operator="containsText" text="清車">
      <formula>NOT(ISERROR(SEARCH("清車",L174)))</formula>
    </cfRule>
    <cfRule type="containsText" dxfId="4375" priority="3610" operator="containsText" text="改紡">
      <formula>NOT(ISERROR(SEARCH("改紡",L174)))</formula>
    </cfRule>
  </conditionalFormatting>
  <conditionalFormatting sqref="L182 T182 P182">
    <cfRule type="containsText" dxfId="4374" priority="3587" operator="containsText" text="了機">
      <formula>NOT(ISERROR(SEARCH("了機",L182)))</formula>
    </cfRule>
  </conditionalFormatting>
  <conditionalFormatting sqref="L182 T182 P182">
    <cfRule type="containsText" dxfId="4373" priority="3585" operator="containsText" text="清車">
      <formula>NOT(ISERROR(SEARCH("清車",L182)))</formula>
    </cfRule>
    <cfRule type="containsText" dxfId="4372" priority="3586" operator="containsText" text="改紡">
      <formula>NOT(ISERROR(SEARCH("改紡",L182)))</formula>
    </cfRule>
  </conditionalFormatting>
  <conditionalFormatting sqref="L178 P178 T178">
    <cfRule type="containsText" dxfId="4371" priority="3578" operator="containsText" text="了機">
      <formula>NOT(ISERROR(SEARCH("了機",L178)))</formula>
    </cfRule>
  </conditionalFormatting>
  <conditionalFormatting sqref="L178 P178 T178">
    <cfRule type="containsText" dxfId="4370" priority="3576" operator="containsText" text="清車">
      <formula>NOT(ISERROR(SEARCH("清車",L178)))</formula>
    </cfRule>
    <cfRule type="containsText" dxfId="4369" priority="3577" operator="containsText" text="改紡">
      <formula>NOT(ISERROR(SEARCH("改紡",L178)))</formula>
    </cfRule>
  </conditionalFormatting>
  <conditionalFormatting sqref="L179 P179 T179">
    <cfRule type="containsText" dxfId="4368" priority="3575" operator="containsText" text="了機">
      <formula>NOT(ISERROR(SEARCH("了機",L179)))</formula>
    </cfRule>
  </conditionalFormatting>
  <conditionalFormatting sqref="L179 P179 T179">
    <cfRule type="containsText" dxfId="4367" priority="3573" operator="containsText" text="清車">
      <formula>NOT(ISERROR(SEARCH("清車",L179)))</formula>
    </cfRule>
    <cfRule type="containsText" dxfId="4366" priority="3574" operator="containsText" text="改紡">
      <formula>NOT(ISERROR(SEARCH("改紡",L179)))</formula>
    </cfRule>
  </conditionalFormatting>
  <conditionalFormatting sqref="X184">
    <cfRule type="containsText" dxfId="4365" priority="3572" operator="containsText" text="了機">
      <formula>NOT(ISERROR(SEARCH("了機",X184)))</formula>
    </cfRule>
  </conditionalFormatting>
  <conditionalFormatting sqref="X184">
    <cfRule type="containsText" dxfId="4364" priority="3570" operator="containsText" text="清車">
      <formula>NOT(ISERROR(SEARCH("清車",X184)))</formula>
    </cfRule>
    <cfRule type="containsText" dxfId="4363" priority="3571" operator="containsText" text="改紡">
      <formula>NOT(ISERROR(SEARCH("改紡",X184)))</formula>
    </cfRule>
  </conditionalFormatting>
  <conditionalFormatting sqref="L165">
    <cfRule type="containsText" dxfId="4362" priority="3569" operator="containsText" text="了機">
      <formula>NOT(ISERROR(SEARCH("了機",L165)))</formula>
    </cfRule>
  </conditionalFormatting>
  <conditionalFormatting sqref="L165">
    <cfRule type="containsText" dxfId="4361" priority="3567" operator="containsText" text="清車">
      <formula>NOT(ISERROR(SEARCH("清車",L165)))</formula>
    </cfRule>
    <cfRule type="containsText" dxfId="4360" priority="3568" operator="containsText" text="改紡">
      <formula>NOT(ISERROR(SEARCH("改紡",L165)))</formula>
    </cfRule>
  </conditionalFormatting>
  <conditionalFormatting sqref="F188:F196 F218 F201:F216">
    <cfRule type="containsText" dxfId="4359" priority="3566" operator="containsText" text="×2">
      <formula>NOT(ISERROR(SEARCH("×2",F188)))</formula>
    </cfRule>
  </conditionalFormatting>
  <conditionalFormatting sqref="X188:Y189 X192:Y192 Y190:Y191 X194:Y194 Y193 X196:Y196 Y195 Y201:Y210 X211:Y212 X218:Y218 X214 Y213 Y215:Y216">
    <cfRule type="containsText" dxfId="4358" priority="3565" operator="containsText" text="了機">
      <formula>NOT(ISERROR(SEARCH("了機",X188)))</formula>
    </cfRule>
  </conditionalFormatting>
  <conditionalFormatting sqref="X188:Y189 X192:Y192 Y190:Y191 X194:Y194 Y193 X196:Y196 Y195 Y201:Y210 X211:Y212 X218:Y218 X214 Y213 Y215:Y216">
    <cfRule type="containsText" dxfId="4357" priority="3563" operator="containsText" text="清車">
      <formula>NOT(ISERROR(SEARCH("清車",X188)))</formula>
    </cfRule>
    <cfRule type="containsText" dxfId="4356" priority="3564" operator="containsText" text="改紡">
      <formula>NOT(ISERROR(SEARCH("改紡",X188)))</formula>
    </cfRule>
  </conditionalFormatting>
  <conditionalFormatting sqref="Y217">
    <cfRule type="containsText" dxfId="4355" priority="3511" operator="containsText" text="了機">
      <formula>NOT(ISERROR(SEARCH("了機",Y217)))</formula>
    </cfRule>
  </conditionalFormatting>
  <conditionalFormatting sqref="Y217">
    <cfRule type="containsText" dxfId="4354" priority="3509" operator="containsText" text="清車">
      <formula>NOT(ISERROR(SEARCH("清車",Y217)))</formula>
    </cfRule>
    <cfRule type="containsText" dxfId="4353" priority="3510" operator="containsText" text="改紡">
      <formula>NOT(ISERROR(SEARCH("改紡",Y217)))</formula>
    </cfRule>
  </conditionalFormatting>
  <conditionalFormatting sqref="X217">
    <cfRule type="containsText" dxfId="4352" priority="3508" operator="containsText" text="了機">
      <formula>NOT(ISERROR(SEARCH("了機",X217)))</formula>
    </cfRule>
  </conditionalFormatting>
  <conditionalFormatting sqref="X217">
    <cfRule type="containsText" dxfId="4351" priority="3506" operator="containsText" text="清車">
      <formula>NOT(ISERROR(SEARCH("清車",X217)))</formula>
    </cfRule>
    <cfRule type="containsText" dxfId="4350" priority="3507" operator="containsText" text="改紡">
      <formula>NOT(ISERROR(SEARCH("改紡",X217)))</formula>
    </cfRule>
  </conditionalFormatting>
  <conditionalFormatting sqref="F197:F200">
    <cfRule type="containsText" dxfId="4349" priority="3562" operator="containsText" text="×2">
      <formula>NOT(ISERROR(SEARCH("×2",F197)))</formula>
    </cfRule>
  </conditionalFormatting>
  <conditionalFormatting sqref="Y197:Y200">
    <cfRule type="containsText" dxfId="4348" priority="3561" operator="containsText" text="了機">
      <formula>NOT(ISERROR(SEARCH("了機",Y197)))</formula>
    </cfRule>
  </conditionalFormatting>
  <conditionalFormatting sqref="Y197:Y200">
    <cfRule type="containsText" dxfId="4347" priority="3559" operator="containsText" text="清車">
      <formula>NOT(ISERROR(SEARCH("清車",Y197)))</formula>
    </cfRule>
    <cfRule type="containsText" dxfId="4346" priority="3560" operator="containsText" text="改紡">
      <formula>NOT(ISERROR(SEARCH("改紡",Y197)))</formula>
    </cfRule>
  </conditionalFormatting>
  <conditionalFormatting sqref="X190">
    <cfRule type="containsText" dxfId="4345" priority="3558" operator="containsText" text="了機">
      <formula>NOT(ISERROR(SEARCH("了機",X190)))</formula>
    </cfRule>
  </conditionalFormatting>
  <conditionalFormatting sqref="X190">
    <cfRule type="containsText" dxfId="4344" priority="3556" operator="containsText" text="清車">
      <formula>NOT(ISERROR(SEARCH("清車",X190)))</formula>
    </cfRule>
    <cfRule type="containsText" dxfId="4343" priority="3557" operator="containsText" text="改紡">
      <formula>NOT(ISERROR(SEARCH("改紡",X190)))</formula>
    </cfRule>
  </conditionalFormatting>
  <conditionalFormatting sqref="X191">
    <cfRule type="containsText" dxfId="4342" priority="3555" operator="containsText" text="了機">
      <formula>NOT(ISERROR(SEARCH("了機",X191)))</formula>
    </cfRule>
  </conditionalFormatting>
  <conditionalFormatting sqref="X191">
    <cfRule type="containsText" dxfId="4341" priority="3553" operator="containsText" text="清車">
      <formula>NOT(ISERROR(SEARCH("清車",X191)))</formula>
    </cfRule>
    <cfRule type="containsText" dxfId="4340" priority="3554" operator="containsText" text="改紡">
      <formula>NOT(ISERROR(SEARCH("改紡",X191)))</formula>
    </cfRule>
  </conditionalFormatting>
  <conditionalFormatting sqref="X193">
    <cfRule type="containsText" dxfId="4339" priority="3552" operator="containsText" text="了機">
      <formula>NOT(ISERROR(SEARCH("了機",X193)))</formula>
    </cfRule>
  </conditionalFormatting>
  <conditionalFormatting sqref="X193">
    <cfRule type="containsText" dxfId="4338" priority="3550" operator="containsText" text="清車">
      <formula>NOT(ISERROR(SEARCH("清車",X193)))</formula>
    </cfRule>
    <cfRule type="containsText" dxfId="4337" priority="3551" operator="containsText" text="改紡">
      <formula>NOT(ISERROR(SEARCH("改紡",X193)))</formula>
    </cfRule>
  </conditionalFormatting>
  <conditionalFormatting sqref="X195">
    <cfRule type="containsText" dxfId="4336" priority="3549" operator="containsText" text="了機">
      <formula>NOT(ISERROR(SEARCH("了機",X195)))</formula>
    </cfRule>
  </conditionalFormatting>
  <conditionalFormatting sqref="X195">
    <cfRule type="containsText" dxfId="4335" priority="3547" operator="containsText" text="清車">
      <formula>NOT(ISERROR(SEARCH("清車",X195)))</formula>
    </cfRule>
    <cfRule type="containsText" dxfId="4334" priority="3548" operator="containsText" text="改紡">
      <formula>NOT(ISERROR(SEARCH("改紡",X195)))</formula>
    </cfRule>
  </conditionalFormatting>
  <conditionalFormatting sqref="X198">
    <cfRule type="containsText" dxfId="4333" priority="3546" operator="containsText" text="了機">
      <formula>NOT(ISERROR(SEARCH("了機",X198)))</formula>
    </cfRule>
  </conditionalFormatting>
  <conditionalFormatting sqref="X198">
    <cfRule type="containsText" dxfId="4332" priority="3544" operator="containsText" text="清車">
      <formula>NOT(ISERROR(SEARCH("清車",X198)))</formula>
    </cfRule>
    <cfRule type="containsText" dxfId="4331" priority="3545" operator="containsText" text="改紡">
      <formula>NOT(ISERROR(SEARCH("改紡",X198)))</formula>
    </cfRule>
  </conditionalFormatting>
  <conditionalFormatting sqref="X199">
    <cfRule type="containsText" dxfId="4330" priority="3543" operator="containsText" text="了機">
      <formula>NOT(ISERROR(SEARCH("了機",X199)))</formula>
    </cfRule>
  </conditionalFormatting>
  <conditionalFormatting sqref="X199">
    <cfRule type="containsText" dxfId="4329" priority="3541" operator="containsText" text="清車">
      <formula>NOT(ISERROR(SEARCH("清車",X199)))</formula>
    </cfRule>
    <cfRule type="containsText" dxfId="4328" priority="3542" operator="containsText" text="改紡">
      <formula>NOT(ISERROR(SEARCH("改紡",X199)))</formula>
    </cfRule>
  </conditionalFormatting>
  <conditionalFormatting sqref="X201">
    <cfRule type="containsText" dxfId="4327" priority="3540" operator="containsText" text="了機">
      <formula>NOT(ISERROR(SEARCH("了機",X201)))</formula>
    </cfRule>
  </conditionalFormatting>
  <conditionalFormatting sqref="X201">
    <cfRule type="containsText" dxfId="4326" priority="3538" operator="containsText" text="清車">
      <formula>NOT(ISERROR(SEARCH("清車",X201)))</formula>
    </cfRule>
    <cfRule type="containsText" dxfId="4325" priority="3539" operator="containsText" text="改紡">
      <formula>NOT(ISERROR(SEARCH("改紡",X201)))</formula>
    </cfRule>
  </conditionalFormatting>
  <conditionalFormatting sqref="X202">
    <cfRule type="containsText" dxfId="4324" priority="3537" operator="containsText" text="了機">
      <formula>NOT(ISERROR(SEARCH("了機",X202)))</formula>
    </cfRule>
  </conditionalFormatting>
  <conditionalFormatting sqref="X202">
    <cfRule type="containsText" dxfId="4323" priority="3535" operator="containsText" text="清車">
      <formula>NOT(ISERROR(SEARCH("清車",X202)))</formula>
    </cfRule>
    <cfRule type="containsText" dxfId="4322" priority="3536" operator="containsText" text="改紡">
      <formula>NOT(ISERROR(SEARCH("改紡",X202)))</formula>
    </cfRule>
  </conditionalFormatting>
  <conditionalFormatting sqref="X203">
    <cfRule type="containsText" dxfId="4321" priority="3534" operator="containsText" text="了機">
      <formula>NOT(ISERROR(SEARCH("了機",X203)))</formula>
    </cfRule>
  </conditionalFormatting>
  <conditionalFormatting sqref="X203">
    <cfRule type="containsText" dxfId="4320" priority="3532" operator="containsText" text="清車">
      <formula>NOT(ISERROR(SEARCH("清車",X203)))</formula>
    </cfRule>
    <cfRule type="containsText" dxfId="4319" priority="3533" operator="containsText" text="改紡">
      <formula>NOT(ISERROR(SEARCH("改紡",X203)))</formula>
    </cfRule>
  </conditionalFormatting>
  <conditionalFormatting sqref="X204">
    <cfRule type="containsText" dxfId="4318" priority="3531" operator="containsText" text="了機">
      <formula>NOT(ISERROR(SEARCH("了機",X204)))</formula>
    </cfRule>
  </conditionalFormatting>
  <conditionalFormatting sqref="X204">
    <cfRule type="containsText" dxfId="4317" priority="3529" operator="containsText" text="清車">
      <formula>NOT(ISERROR(SEARCH("清車",X204)))</formula>
    </cfRule>
    <cfRule type="containsText" dxfId="4316" priority="3530" operator="containsText" text="改紡">
      <formula>NOT(ISERROR(SEARCH("改紡",X204)))</formula>
    </cfRule>
  </conditionalFormatting>
  <conditionalFormatting sqref="X205">
    <cfRule type="containsText" dxfId="4315" priority="3528" operator="containsText" text="了機">
      <formula>NOT(ISERROR(SEARCH("了機",X205)))</formula>
    </cfRule>
  </conditionalFormatting>
  <conditionalFormatting sqref="X205">
    <cfRule type="containsText" dxfId="4314" priority="3526" operator="containsText" text="清車">
      <formula>NOT(ISERROR(SEARCH("清車",X205)))</formula>
    </cfRule>
    <cfRule type="containsText" dxfId="4313" priority="3527" operator="containsText" text="改紡">
      <formula>NOT(ISERROR(SEARCH("改紡",X205)))</formula>
    </cfRule>
  </conditionalFormatting>
  <conditionalFormatting sqref="X206">
    <cfRule type="containsText" dxfId="4312" priority="3525" operator="containsText" text="了機">
      <formula>NOT(ISERROR(SEARCH("了機",X206)))</formula>
    </cfRule>
  </conditionalFormatting>
  <conditionalFormatting sqref="X206">
    <cfRule type="containsText" dxfId="4311" priority="3523" operator="containsText" text="清車">
      <formula>NOT(ISERROR(SEARCH("清車",X206)))</formula>
    </cfRule>
    <cfRule type="containsText" dxfId="4310" priority="3524" operator="containsText" text="改紡">
      <formula>NOT(ISERROR(SEARCH("改紡",X206)))</formula>
    </cfRule>
  </conditionalFormatting>
  <conditionalFormatting sqref="X208">
    <cfRule type="containsText" dxfId="4309" priority="3522" operator="containsText" text="了機">
      <formula>NOT(ISERROR(SEARCH("了機",X208)))</formula>
    </cfRule>
  </conditionalFormatting>
  <conditionalFormatting sqref="X208">
    <cfRule type="containsText" dxfId="4308" priority="3520" operator="containsText" text="清車">
      <formula>NOT(ISERROR(SEARCH("清車",X208)))</formula>
    </cfRule>
    <cfRule type="containsText" dxfId="4307" priority="3521" operator="containsText" text="改紡">
      <formula>NOT(ISERROR(SEARCH("改紡",X208)))</formula>
    </cfRule>
  </conditionalFormatting>
  <conditionalFormatting sqref="X216">
    <cfRule type="containsText" dxfId="4306" priority="3519" operator="containsText" text="了機">
      <formula>NOT(ISERROR(SEARCH("了機",X216)))</formula>
    </cfRule>
  </conditionalFormatting>
  <conditionalFormatting sqref="X216">
    <cfRule type="containsText" dxfId="4305" priority="3517" operator="containsText" text="清車">
      <formula>NOT(ISERROR(SEARCH("清車",X216)))</formula>
    </cfRule>
    <cfRule type="containsText" dxfId="4304" priority="3518" operator="containsText" text="改紡">
      <formula>NOT(ISERROR(SEARCH("改紡",X216)))</formula>
    </cfRule>
  </conditionalFormatting>
  <conditionalFormatting sqref="F217">
    <cfRule type="containsText" dxfId="4303" priority="3512" operator="containsText" text="×2">
      <formula>NOT(ISERROR(SEARCH("×2",F217)))</formula>
    </cfRule>
  </conditionalFormatting>
  <conditionalFormatting sqref="L198 P198 T198">
    <cfRule type="containsText" dxfId="4302" priority="3469" operator="containsText" text="了機">
      <formula>NOT(ISERROR(SEARCH("了機",L198)))</formula>
    </cfRule>
  </conditionalFormatting>
  <conditionalFormatting sqref="L198 P198 T198">
    <cfRule type="containsText" dxfId="4301" priority="3467" operator="containsText" text="清車">
      <formula>NOT(ISERROR(SEARCH("清車",L198)))</formula>
    </cfRule>
    <cfRule type="containsText" dxfId="4300" priority="3468" operator="containsText" text="改紡">
      <formula>NOT(ISERROR(SEARCH("改紡",L198)))</formula>
    </cfRule>
  </conditionalFormatting>
  <conditionalFormatting sqref="L199 P199 T199">
    <cfRule type="containsText" dxfId="4299" priority="3466" operator="containsText" text="了機">
      <formula>NOT(ISERROR(SEARCH("了機",L199)))</formula>
    </cfRule>
  </conditionalFormatting>
  <conditionalFormatting sqref="L199 P199 T199">
    <cfRule type="containsText" dxfId="4298" priority="3464" operator="containsText" text="清車">
      <formula>NOT(ISERROR(SEARCH("清車",L199)))</formula>
    </cfRule>
    <cfRule type="containsText" dxfId="4297" priority="3465" operator="containsText" text="改紡">
      <formula>NOT(ISERROR(SEARCH("改紡",L199)))</formula>
    </cfRule>
  </conditionalFormatting>
  <conditionalFormatting sqref="L201 P201 T201">
    <cfRule type="containsText" dxfId="4296" priority="3463" operator="containsText" text="了機">
      <formula>NOT(ISERROR(SEARCH("了機",L201)))</formula>
    </cfRule>
  </conditionalFormatting>
  <conditionalFormatting sqref="L201 P201 T201">
    <cfRule type="containsText" dxfId="4295" priority="3461" operator="containsText" text="清車">
      <formula>NOT(ISERROR(SEARCH("清車",L201)))</formula>
    </cfRule>
    <cfRule type="containsText" dxfId="4294" priority="3462" operator="containsText" text="改紡">
      <formula>NOT(ISERROR(SEARCH("改紡",L201)))</formula>
    </cfRule>
  </conditionalFormatting>
  <conditionalFormatting sqref="X197">
    <cfRule type="containsText" dxfId="4293" priority="3505" operator="containsText" text="了機">
      <formula>NOT(ISERROR(SEARCH("了機",X197)))</formula>
    </cfRule>
  </conditionalFormatting>
  <conditionalFormatting sqref="X197">
    <cfRule type="containsText" dxfId="4292" priority="3503" operator="containsText" text="清車">
      <formula>NOT(ISERROR(SEARCH("清車",X197)))</formula>
    </cfRule>
    <cfRule type="containsText" dxfId="4291" priority="3504" operator="containsText" text="改紡">
      <formula>NOT(ISERROR(SEARCH("改紡",X197)))</formula>
    </cfRule>
  </conditionalFormatting>
  <conditionalFormatting sqref="L203 P203 T203">
    <cfRule type="containsText" dxfId="4290" priority="3457" operator="containsText" text="了機">
      <formula>NOT(ISERROR(SEARCH("了機",L203)))</formula>
    </cfRule>
  </conditionalFormatting>
  <conditionalFormatting sqref="L203 P203 T203">
    <cfRule type="containsText" dxfId="4289" priority="3455" operator="containsText" text="清車">
      <formula>NOT(ISERROR(SEARCH("清車",L203)))</formula>
    </cfRule>
    <cfRule type="containsText" dxfId="4288" priority="3456" operator="containsText" text="改紡">
      <formula>NOT(ISERROR(SEARCH("改紡",L203)))</formula>
    </cfRule>
  </conditionalFormatting>
  <conditionalFormatting sqref="L204 P204 T204">
    <cfRule type="containsText" dxfId="4287" priority="3454" operator="containsText" text="了機">
      <formula>NOT(ISERROR(SEARCH("了機",L204)))</formula>
    </cfRule>
  </conditionalFormatting>
  <conditionalFormatting sqref="L204 P204 T204">
    <cfRule type="containsText" dxfId="4286" priority="3452" operator="containsText" text="清車">
      <formula>NOT(ISERROR(SEARCH("清車",L204)))</formula>
    </cfRule>
    <cfRule type="containsText" dxfId="4285" priority="3453" operator="containsText" text="改紡">
      <formula>NOT(ISERROR(SEARCH("改紡",L204)))</formula>
    </cfRule>
  </conditionalFormatting>
  <conditionalFormatting sqref="L206 P206 T206">
    <cfRule type="containsText" dxfId="4284" priority="3448" operator="containsText" text="了機">
      <formula>NOT(ISERROR(SEARCH("了機",L206)))</formula>
    </cfRule>
  </conditionalFormatting>
  <conditionalFormatting sqref="L206 P206 T206">
    <cfRule type="containsText" dxfId="4283" priority="3446" operator="containsText" text="清車">
      <formula>NOT(ISERROR(SEARCH("清車",L206)))</formula>
    </cfRule>
    <cfRule type="containsText" dxfId="4282" priority="3447" operator="containsText" text="改紡">
      <formula>NOT(ISERROR(SEARCH("改紡",L206)))</formula>
    </cfRule>
  </conditionalFormatting>
  <conditionalFormatting sqref="X213">
    <cfRule type="containsText" dxfId="4281" priority="3502" operator="containsText" text="了機">
      <formula>NOT(ISERROR(SEARCH("了機",X213)))</formula>
    </cfRule>
  </conditionalFormatting>
  <conditionalFormatting sqref="X213">
    <cfRule type="containsText" dxfId="4280" priority="3500" operator="containsText" text="清車">
      <formula>NOT(ISERROR(SEARCH("清車",X213)))</formula>
    </cfRule>
    <cfRule type="containsText" dxfId="4279" priority="3501" operator="containsText" text="改紡">
      <formula>NOT(ISERROR(SEARCH("改紡",X213)))</formula>
    </cfRule>
  </conditionalFormatting>
  <conditionalFormatting sqref="L208 P208 T208">
    <cfRule type="containsText" dxfId="4278" priority="3445" operator="containsText" text="了機">
      <formula>NOT(ISERROR(SEARCH("了機",L208)))</formula>
    </cfRule>
  </conditionalFormatting>
  <conditionalFormatting sqref="L208 P208 T208">
    <cfRule type="containsText" dxfId="4277" priority="3443" operator="containsText" text="清車">
      <formula>NOT(ISERROR(SEARCH("清車",L208)))</formula>
    </cfRule>
    <cfRule type="containsText" dxfId="4276" priority="3444" operator="containsText" text="改紡">
      <formula>NOT(ISERROR(SEARCH("改紡",L208)))</formula>
    </cfRule>
  </conditionalFormatting>
  <conditionalFormatting sqref="L216 P216 T216">
    <cfRule type="containsText" dxfId="4275" priority="3442" operator="containsText" text="了機">
      <formula>NOT(ISERROR(SEARCH("了機",L216)))</formula>
    </cfRule>
  </conditionalFormatting>
  <conditionalFormatting sqref="L216 P216 T216">
    <cfRule type="containsText" dxfId="4274" priority="3440" operator="containsText" text="清車">
      <formula>NOT(ISERROR(SEARCH("清車",L216)))</formula>
    </cfRule>
    <cfRule type="containsText" dxfId="4273" priority="3441" operator="containsText" text="改紡">
      <formula>NOT(ISERROR(SEARCH("改紡",L216)))</formula>
    </cfRule>
  </conditionalFormatting>
  <conditionalFormatting sqref="X207">
    <cfRule type="containsText" dxfId="4272" priority="3499" operator="containsText" text="了機">
      <formula>NOT(ISERROR(SEARCH("了機",X207)))</formula>
    </cfRule>
  </conditionalFormatting>
  <conditionalFormatting sqref="X207">
    <cfRule type="containsText" dxfId="4271" priority="3497" operator="containsText" text="清車">
      <formula>NOT(ISERROR(SEARCH("清車",X207)))</formula>
    </cfRule>
    <cfRule type="containsText" dxfId="4270" priority="3498" operator="containsText" text="改紡">
      <formula>NOT(ISERROR(SEARCH("改紡",X207)))</formula>
    </cfRule>
  </conditionalFormatting>
  <conditionalFormatting sqref="M217 Q217 U217">
    <cfRule type="containsText" dxfId="4269" priority="3436" operator="containsText" text="了機">
      <formula>NOT(ISERROR(SEARCH("了機",M217)))</formula>
    </cfRule>
  </conditionalFormatting>
  <conditionalFormatting sqref="M217 Q217 U217">
    <cfRule type="containsText" dxfId="4268" priority="3434" operator="containsText" text="清車">
      <formula>NOT(ISERROR(SEARCH("清車",M217)))</formula>
    </cfRule>
    <cfRule type="containsText" dxfId="4267" priority="3435" operator="containsText" text="改紡">
      <formula>NOT(ISERROR(SEARCH("改紡",M217)))</formula>
    </cfRule>
  </conditionalFormatting>
  <conditionalFormatting sqref="L217 P217 T217">
    <cfRule type="containsText" dxfId="4266" priority="3433" operator="containsText" text="了機">
      <formula>NOT(ISERROR(SEARCH("了機",L217)))</formula>
    </cfRule>
  </conditionalFormatting>
  <conditionalFormatting sqref="L217 P217 T217">
    <cfRule type="containsText" dxfId="4265" priority="3431" operator="containsText" text="清車">
      <formula>NOT(ISERROR(SEARCH("清車",L217)))</formula>
    </cfRule>
    <cfRule type="containsText" dxfId="4264" priority="3432" operator="containsText" text="改紡">
      <formula>NOT(ISERROR(SEARCH("改紡",L217)))</formula>
    </cfRule>
  </conditionalFormatting>
  <conditionalFormatting sqref="L197 P197 T197">
    <cfRule type="containsText" dxfId="4263" priority="3430" operator="containsText" text="了機">
      <formula>NOT(ISERROR(SEARCH("了機",L197)))</formula>
    </cfRule>
  </conditionalFormatting>
  <conditionalFormatting sqref="L197 P197 T197">
    <cfRule type="containsText" dxfId="4262" priority="3428" operator="containsText" text="清車">
      <formula>NOT(ISERROR(SEARCH("清車",L197)))</formula>
    </cfRule>
    <cfRule type="containsText" dxfId="4261" priority="3429" operator="containsText" text="改紡">
      <formula>NOT(ISERROR(SEARCH("改紡",L197)))</formula>
    </cfRule>
  </conditionalFormatting>
  <conditionalFormatting sqref="X200">
    <cfRule type="containsText" dxfId="4260" priority="3496" operator="containsText" text="了機">
      <formula>NOT(ISERROR(SEARCH("了機",X200)))</formula>
    </cfRule>
  </conditionalFormatting>
  <conditionalFormatting sqref="X200">
    <cfRule type="containsText" dxfId="4259" priority="3494" operator="containsText" text="清車">
      <formula>NOT(ISERROR(SEARCH("清車",X200)))</formula>
    </cfRule>
    <cfRule type="containsText" dxfId="4258" priority="3495" operator="containsText" text="改紡">
      <formula>NOT(ISERROR(SEARCH("改紡",X200)))</formula>
    </cfRule>
  </conditionalFormatting>
  <conditionalFormatting sqref="L207 P207 T207">
    <cfRule type="containsText" dxfId="4257" priority="3424" operator="containsText" text="了機">
      <formula>NOT(ISERROR(SEARCH("了機",L207)))</formula>
    </cfRule>
  </conditionalFormatting>
  <conditionalFormatting sqref="L207 P207 T207">
    <cfRule type="containsText" dxfId="4256" priority="3422" operator="containsText" text="清車">
      <formula>NOT(ISERROR(SEARCH("清車",L207)))</formula>
    </cfRule>
    <cfRule type="containsText" dxfId="4255" priority="3423" operator="containsText" text="改紡">
      <formula>NOT(ISERROR(SEARCH("改紡",L207)))</formula>
    </cfRule>
  </conditionalFormatting>
  <conditionalFormatting sqref="L200 P200 T200">
    <cfRule type="containsText" dxfId="4254" priority="3421" operator="containsText" text="了機">
      <formula>NOT(ISERROR(SEARCH("了機",L200)))</formula>
    </cfRule>
  </conditionalFormatting>
  <conditionalFormatting sqref="L200 P200 T200">
    <cfRule type="containsText" dxfId="4253" priority="3419" operator="containsText" text="清車">
      <formula>NOT(ISERROR(SEARCH("清車",L200)))</formula>
    </cfRule>
    <cfRule type="containsText" dxfId="4252" priority="3420" operator="containsText" text="改紡">
      <formula>NOT(ISERROR(SEARCH("改紡",L200)))</formula>
    </cfRule>
  </conditionalFormatting>
  <conditionalFormatting sqref="X209">
    <cfRule type="containsText" dxfId="4251" priority="3493" operator="containsText" text="了機">
      <formula>NOT(ISERROR(SEARCH("了機",X209)))</formula>
    </cfRule>
  </conditionalFormatting>
  <conditionalFormatting sqref="X209">
    <cfRule type="containsText" dxfId="4250" priority="3491" operator="containsText" text="清車">
      <formula>NOT(ISERROR(SEARCH("清車",X209)))</formula>
    </cfRule>
    <cfRule type="containsText" dxfId="4249" priority="3492" operator="containsText" text="改紡">
      <formula>NOT(ISERROR(SEARCH("改紡",X209)))</formula>
    </cfRule>
  </conditionalFormatting>
  <conditionalFormatting sqref="X210">
    <cfRule type="containsText" dxfId="4248" priority="3490" operator="containsText" text="了機">
      <formula>NOT(ISERROR(SEARCH("了機",X210)))</formula>
    </cfRule>
  </conditionalFormatting>
  <conditionalFormatting sqref="X210">
    <cfRule type="containsText" dxfId="4247" priority="3488" operator="containsText" text="清車">
      <formula>NOT(ISERROR(SEARCH("清車",X210)))</formula>
    </cfRule>
    <cfRule type="containsText" dxfId="4246" priority="3489"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4245" priority="3487"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4244" priority="3485" operator="containsText" text="清車">
      <formula>NOT(ISERROR(SEARCH("清車",L188)))</formula>
    </cfRule>
    <cfRule type="containsText" dxfId="4243" priority="3486" operator="containsText" text="改紡">
      <formula>NOT(ISERROR(SEARCH("改紡",L188)))</formula>
    </cfRule>
  </conditionalFormatting>
  <conditionalFormatting sqref="M197:M200 Q197:Q200 U197:U200">
    <cfRule type="containsText" dxfId="4242" priority="3484" operator="containsText" text="了機">
      <formula>NOT(ISERROR(SEARCH("了機",M197)))</formula>
    </cfRule>
  </conditionalFormatting>
  <conditionalFormatting sqref="M197:M200 Q197:Q200 U197:U200">
    <cfRule type="containsText" dxfId="4241" priority="3482" operator="containsText" text="清車">
      <formula>NOT(ISERROR(SEARCH("清車",M197)))</formula>
    </cfRule>
    <cfRule type="containsText" dxfId="4240" priority="3483" operator="containsText" text="改紡">
      <formula>NOT(ISERROR(SEARCH("改紡",M197)))</formula>
    </cfRule>
  </conditionalFormatting>
  <conditionalFormatting sqref="L190 P190 T190">
    <cfRule type="containsText" dxfId="4239" priority="3481" operator="containsText" text="了機">
      <formula>NOT(ISERROR(SEARCH("了機",L190)))</formula>
    </cfRule>
  </conditionalFormatting>
  <conditionalFormatting sqref="L190 P190 T190">
    <cfRule type="containsText" dxfId="4238" priority="3479" operator="containsText" text="清車">
      <formula>NOT(ISERROR(SEARCH("清車",L190)))</formula>
    </cfRule>
    <cfRule type="containsText" dxfId="4237" priority="3480" operator="containsText" text="改紡">
      <formula>NOT(ISERROR(SEARCH("改紡",L190)))</formula>
    </cfRule>
  </conditionalFormatting>
  <conditionalFormatting sqref="L191 P191 T191">
    <cfRule type="containsText" dxfId="4236" priority="3478" operator="containsText" text="了機">
      <formula>NOT(ISERROR(SEARCH("了機",L191)))</formula>
    </cfRule>
  </conditionalFormatting>
  <conditionalFormatting sqref="L191 P191 T191">
    <cfRule type="containsText" dxfId="4235" priority="3476" operator="containsText" text="清車">
      <formula>NOT(ISERROR(SEARCH("清車",L191)))</formula>
    </cfRule>
    <cfRule type="containsText" dxfId="4234" priority="3477" operator="containsText" text="改紡">
      <formula>NOT(ISERROR(SEARCH("改紡",L191)))</formula>
    </cfRule>
  </conditionalFormatting>
  <conditionalFormatting sqref="L193 P193 T193">
    <cfRule type="containsText" dxfId="4233" priority="3475" operator="containsText" text="了機">
      <formula>NOT(ISERROR(SEARCH("了機",L193)))</formula>
    </cfRule>
  </conditionalFormatting>
  <conditionalFormatting sqref="L193 P193 T193">
    <cfRule type="containsText" dxfId="4232" priority="3473" operator="containsText" text="清車">
      <formula>NOT(ISERROR(SEARCH("清車",L193)))</formula>
    </cfRule>
    <cfRule type="containsText" dxfId="4231" priority="3474" operator="containsText" text="改紡">
      <formula>NOT(ISERROR(SEARCH("改紡",L193)))</formula>
    </cfRule>
  </conditionalFormatting>
  <conditionalFormatting sqref="L195 P195 T195">
    <cfRule type="containsText" dxfId="4230" priority="3472" operator="containsText" text="了機">
      <formula>NOT(ISERROR(SEARCH("了機",L195)))</formula>
    </cfRule>
  </conditionalFormatting>
  <conditionalFormatting sqref="L195 P195 T195">
    <cfRule type="containsText" dxfId="4229" priority="3470" operator="containsText" text="清車">
      <formula>NOT(ISERROR(SEARCH("清車",L195)))</formula>
    </cfRule>
    <cfRule type="containsText" dxfId="4228" priority="3471" operator="containsText" text="改紡">
      <formula>NOT(ISERROR(SEARCH("改紡",L195)))</formula>
    </cfRule>
  </conditionalFormatting>
  <conditionalFormatting sqref="L202 P202 T202">
    <cfRule type="containsText" dxfId="4227" priority="3460" operator="containsText" text="了機">
      <formula>NOT(ISERROR(SEARCH("了機",L202)))</formula>
    </cfRule>
  </conditionalFormatting>
  <conditionalFormatting sqref="L202 P202 T202">
    <cfRule type="containsText" dxfId="4226" priority="3458" operator="containsText" text="清車">
      <formula>NOT(ISERROR(SEARCH("清車",L202)))</formula>
    </cfRule>
    <cfRule type="containsText" dxfId="4225" priority="3459" operator="containsText" text="改紡">
      <formula>NOT(ISERROR(SEARCH("改紡",L202)))</formula>
    </cfRule>
  </conditionalFormatting>
  <conditionalFormatting sqref="L205 P205 T205">
    <cfRule type="containsText" dxfId="4224" priority="3451" operator="containsText" text="了機">
      <formula>NOT(ISERROR(SEARCH("了機",L205)))</formula>
    </cfRule>
  </conditionalFormatting>
  <conditionalFormatting sqref="L205 P205 T205">
    <cfRule type="containsText" dxfId="4223" priority="3449" operator="containsText" text="清車">
      <formula>NOT(ISERROR(SEARCH("清車",L205)))</formula>
    </cfRule>
    <cfRule type="containsText" dxfId="4222" priority="3450" operator="containsText" text="改紡">
      <formula>NOT(ISERROR(SEARCH("改紡",L205)))</formula>
    </cfRule>
  </conditionalFormatting>
  <conditionalFormatting sqref="L213 T213 P213">
    <cfRule type="containsText" dxfId="4221" priority="3427" operator="containsText" text="了機">
      <formula>NOT(ISERROR(SEARCH("了機",L213)))</formula>
    </cfRule>
  </conditionalFormatting>
  <conditionalFormatting sqref="L213 T213 P213">
    <cfRule type="containsText" dxfId="4220" priority="3425" operator="containsText" text="清車">
      <formula>NOT(ISERROR(SEARCH("清車",L213)))</formula>
    </cfRule>
    <cfRule type="containsText" dxfId="4219" priority="3426" operator="containsText" text="改紡">
      <formula>NOT(ISERROR(SEARCH("改紡",L213)))</formula>
    </cfRule>
  </conditionalFormatting>
  <conditionalFormatting sqref="L209 P209 T209">
    <cfRule type="containsText" dxfId="4218" priority="3418" operator="containsText" text="了機">
      <formula>NOT(ISERROR(SEARCH("了機",L209)))</formula>
    </cfRule>
  </conditionalFormatting>
  <conditionalFormatting sqref="L209 P209 T209">
    <cfRule type="containsText" dxfId="4217" priority="3416" operator="containsText" text="清車">
      <formula>NOT(ISERROR(SEARCH("清車",L209)))</formula>
    </cfRule>
    <cfRule type="containsText" dxfId="4216" priority="3417" operator="containsText" text="改紡">
      <formula>NOT(ISERROR(SEARCH("改紡",L209)))</formula>
    </cfRule>
  </conditionalFormatting>
  <conditionalFormatting sqref="L210 P210 T210">
    <cfRule type="containsText" dxfId="4215" priority="3415" operator="containsText" text="了機">
      <formula>NOT(ISERROR(SEARCH("了機",L210)))</formula>
    </cfRule>
  </conditionalFormatting>
  <conditionalFormatting sqref="L210 P210 T210">
    <cfRule type="containsText" dxfId="4214" priority="3413" operator="containsText" text="清車">
      <formula>NOT(ISERROR(SEARCH("清車",L210)))</formula>
    </cfRule>
    <cfRule type="containsText" dxfId="4213" priority="3414" operator="containsText" text="改紡">
      <formula>NOT(ISERROR(SEARCH("改紡",L210)))</formula>
    </cfRule>
  </conditionalFormatting>
  <conditionalFormatting sqref="X215">
    <cfRule type="containsText" dxfId="4212" priority="3412" operator="containsText" text="了機">
      <formula>NOT(ISERROR(SEARCH("了機",X215)))</formula>
    </cfRule>
  </conditionalFormatting>
  <conditionalFormatting sqref="X215">
    <cfRule type="containsText" dxfId="4211" priority="3410" operator="containsText" text="清車">
      <formula>NOT(ISERROR(SEARCH("清車",X215)))</formula>
    </cfRule>
    <cfRule type="containsText" dxfId="4210" priority="3411" operator="containsText" text="改紡">
      <formula>NOT(ISERROR(SEARCH("改紡",X215)))</formula>
    </cfRule>
  </conditionalFormatting>
  <conditionalFormatting sqref="L196">
    <cfRule type="containsText" dxfId="4209" priority="3409" operator="containsText" text="了機">
      <formula>NOT(ISERROR(SEARCH("了機",L196)))</formula>
    </cfRule>
  </conditionalFormatting>
  <conditionalFormatting sqref="L196">
    <cfRule type="containsText" dxfId="4208" priority="3407" operator="containsText" text="清車">
      <formula>NOT(ISERROR(SEARCH("清車",L196)))</formula>
    </cfRule>
    <cfRule type="containsText" dxfId="4207" priority="3408" operator="containsText" text="改紡">
      <formula>NOT(ISERROR(SEARCH("改紡",L196)))</formula>
    </cfRule>
  </conditionalFormatting>
  <conditionalFormatting sqref="Y214">
    <cfRule type="containsText" dxfId="4206" priority="3406" operator="containsText" text="了機">
      <formula>NOT(ISERROR(SEARCH("了機",Y214)))</formula>
    </cfRule>
  </conditionalFormatting>
  <conditionalFormatting sqref="Y214">
    <cfRule type="containsText" dxfId="4205" priority="3404" operator="containsText" text="清車">
      <formula>NOT(ISERROR(SEARCH("清車",Y214)))</formula>
    </cfRule>
    <cfRule type="containsText" dxfId="4204" priority="3405" operator="containsText" text="改紡">
      <formula>NOT(ISERROR(SEARCH("改紡",Y214)))</formula>
    </cfRule>
  </conditionalFormatting>
  <conditionalFormatting sqref="F219:F227 F249 F232:F247">
    <cfRule type="containsText" dxfId="4203" priority="3403" operator="containsText" text="×2">
      <formula>NOT(ISERROR(SEARCH("×2",F219)))</formula>
    </cfRule>
  </conditionalFormatting>
  <conditionalFormatting sqref="X219:Y220 X223:Y223 Y221:Y222 X225:Y225 Y224 X227:Y227 Y226 Y232:Y241 X242:Y243 X249:Y249 Y244 Y246:Y247">
    <cfRule type="containsText" dxfId="4202" priority="3402" operator="containsText" text="了機">
      <formula>NOT(ISERROR(SEARCH("了機",X219)))</formula>
    </cfRule>
  </conditionalFormatting>
  <conditionalFormatting sqref="X219:Y220 X223:Y223 Y221:Y222 X225:Y225 Y224 X227:Y227 Y226 Y232:Y241 X242:Y243 X249:Y249 Y244 Y246:Y247">
    <cfRule type="containsText" dxfId="4201" priority="3400" operator="containsText" text="清車">
      <formula>NOT(ISERROR(SEARCH("清車",X219)))</formula>
    </cfRule>
    <cfRule type="containsText" dxfId="4200" priority="3401" operator="containsText" text="改紡">
      <formula>NOT(ISERROR(SEARCH("改紡",X219)))</formula>
    </cfRule>
  </conditionalFormatting>
  <conditionalFormatting sqref="Y248">
    <cfRule type="containsText" dxfId="4199" priority="3348" operator="containsText" text="了機">
      <formula>NOT(ISERROR(SEARCH("了機",Y248)))</formula>
    </cfRule>
  </conditionalFormatting>
  <conditionalFormatting sqref="Y248">
    <cfRule type="containsText" dxfId="4198" priority="3346" operator="containsText" text="清車">
      <formula>NOT(ISERROR(SEARCH("清車",Y248)))</formula>
    </cfRule>
    <cfRule type="containsText" dxfId="4197" priority="3347" operator="containsText" text="改紡">
      <formula>NOT(ISERROR(SEARCH("改紡",Y248)))</formula>
    </cfRule>
  </conditionalFormatting>
  <conditionalFormatting sqref="X248">
    <cfRule type="containsText" dxfId="4196" priority="3345" operator="containsText" text="了機">
      <formula>NOT(ISERROR(SEARCH("了機",X248)))</formula>
    </cfRule>
  </conditionalFormatting>
  <conditionalFormatting sqref="X248">
    <cfRule type="containsText" dxfId="4195" priority="3343" operator="containsText" text="清車">
      <formula>NOT(ISERROR(SEARCH("清車",X248)))</formula>
    </cfRule>
    <cfRule type="containsText" dxfId="4194" priority="3344" operator="containsText" text="改紡">
      <formula>NOT(ISERROR(SEARCH("改紡",X248)))</formula>
    </cfRule>
  </conditionalFormatting>
  <conditionalFormatting sqref="F228:F231">
    <cfRule type="containsText" dxfId="4193" priority="3399" operator="containsText" text="×2">
      <formula>NOT(ISERROR(SEARCH("×2",F228)))</formula>
    </cfRule>
  </conditionalFormatting>
  <conditionalFormatting sqref="Y228:Y231">
    <cfRule type="containsText" dxfId="4192" priority="3398" operator="containsText" text="了機">
      <formula>NOT(ISERROR(SEARCH("了機",Y228)))</formula>
    </cfRule>
  </conditionalFormatting>
  <conditionalFormatting sqref="Y228:Y231">
    <cfRule type="containsText" dxfId="4191" priority="3396" operator="containsText" text="清車">
      <formula>NOT(ISERROR(SEARCH("清車",Y228)))</formula>
    </cfRule>
    <cfRule type="containsText" dxfId="4190" priority="3397" operator="containsText" text="改紡">
      <formula>NOT(ISERROR(SEARCH("改紡",Y228)))</formula>
    </cfRule>
  </conditionalFormatting>
  <conditionalFormatting sqref="X221">
    <cfRule type="containsText" dxfId="4189" priority="3395" operator="containsText" text="了機">
      <formula>NOT(ISERROR(SEARCH("了機",X221)))</formula>
    </cfRule>
  </conditionalFormatting>
  <conditionalFormatting sqref="X221">
    <cfRule type="containsText" dxfId="4188" priority="3393" operator="containsText" text="清車">
      <formula>NOT(ISERROR(SEARCH("清車",X221)))</formula>
    </cfRule>
    <cfRule type="containsText" dxfId="4187" priority="3394" operator="containsText" text="改紡">
      <formula>NOT(ISERROR(SEARCH("改紡",X221)))</formula>
    </cfRule>
  </conditionalFormatting>
  <conditionalFormatting sqref="X222">
    <cfRule type="containsText" dxfId="4186" priority="3392" operator="containsText" text="了機">
      <formula>NOT(ISERROR(SEARCH("了機",X222)))</formula>
    </cfRule>
  </conditionalFormatting>
  <conditionalFormatting sqref="X222">
    <cfRule type="containsText" dxfId="4185" priority="3390" operator="containsText" text="清車">
      <formula>NOT(ISERROR(SEARCH("清車",X222)))</formula>
    </cfRule>
    <cfRule type="containsText" dxfId="4184" priority="3391" operator="containsText" text="改紡">
      <formula>NOT(ISERROR(SEARCH("改紡",X222)))</formula>
    </cfRule>
  </conditionalFormatting>
  <conditionalFormatting sqref="X224">
    <cfRule type="containsText" dxfId="4183" priority="3389" operator="containsText" text="了機">
      <formula>NOT(ISERROR(SEARCH("了機",X224)))</formula>
    </cfRule>
  </conditionalFormatting>
  <conditionalFormatting sqref="X224">
    <cfRule type="containsText" dxfId="4182" priority="3387" operator="containsText" text="清車">
      <formula>NOT(ISERROR(SEARCH("清車",X224)))</formula>
    </cfRule>
    <cfRule type="containsText" dxfId="4181" priority="3388" operator="containsText" text="改紡">
      <formula>NOT(ISERROR(SEARCH("改紡",X224)))</formula>
    </cfRule>
  </conditionalFormatting>
  <conditionalFormatting sqref="X226">
    <cfRule type="containsText" dxfId="4180" priority="3386" operator="containsText" text="了機">
      <formula>NOT(ISERROR(SEARCH("了機",X226)))</formula>
    </cfRule>
  </conditionalFormatting>
  <conditionalFormatting sqref="X226">
    <cfRule type="containsText" dxfId="4179" priority="3384" operator="containsText" text="清車">
      <formula>NOT(ISERROR(SEARCH("清車",X226)))</formula>
    </cfRule>
    <cfRule type="containsText" dxfId="4178" priority="3385" operator="containsText" text="改紡">
      <formula>NOT(ISERROR(SEARCH("改紡",X226)))</formula>
    </cfRule>
  </conditionalFormatting>
  <conditionalFormatting sqref="X229">
    <cfRule type="containsText" dxfId="4177" priority="3383" operator="containsText" text="了機">
      <formula>NOT(ISERROR(SEARCH("了機",X229)))</formula>
    </cfRule>
  </conditionalFormatting>
  <conditionalFormatting sqref="X229">
    <cfRule type="containsText" dxfId="4176" priority="3381" operator="containsText" text="清車">
      <formula>NOT(ISERROR(SEARCH("清車",X229)))</formula>
    </cfRule>
    <cfRule type="containsText" dxfId="4175" priority="3382" operator="containsText" text="改紡">
      <formula>NOT(ISERROR(SEARCH("改紡",X229)))</formula>
    </cfRule>
  </conditionalFormatting>
  <conditionalFormatting sqref="X230">
    <cfRule type="containsText" dxfId="4174" priority="3380" operator="containsText" text="了機">
      <formula>NOT(ISERROR(SEARCH("了機",X230)))</formula>
    </cfRule>
  </conditionalFormatting>
  <conditionalFormatting sqref="X230">
    <cfRule type="containsText" dxfId="4173" priority="3378" operator="containsText" text="清車">
      <formula>NOT(ISERROR(SEARCH("清車",X230)))</formula>
    </cfRule>
    <cfRule type="containsText" dxfId="4172" priority="3379" operator="containsText" text="改紡">
      <formula>NOT(ISERROR(SEARCH("改紡",X230)))</formula>
    </cfRule>
  </conditionalFormatting>
  <conditionalFormatting sqref="X232">
    <cfRule type="containsText" dxfId="4171" priority="3377" operator="containsText" text="了機">
      <formula>NOT(ISERROR(SEARCH("了機",X232)))</formula>
    </cfRule>
  </conditionalFormatting>
  <conditionalFormatting sqref="X232">
    <cfRule type="containsText" dxfId="4170" priority="3375" operator="containsText" text="清車">
      <formula>NOT(ISERROR(SEARCH("清車",X232)))</formula>
    </cfRule>
    <cfRule type="containsText" dxfId="4169" priority="3376" operator="containsText" text="改紡">
      <formula>NOT(ISERROR(SEARCH("改紡",X232)))</formula>
    </cfRule>
  </conditionalFormatting>
  <conditionalFormatting sqref="X233">
    <cfRule type="containsText" dxfId="4168" priority="3374" operator="containsText" text="了機">
      <formula>NOT(ISERROR(SEARCH("了機",X233)))</formula>
    </cfRule>
  </conditionalFormatting>
  <conditionalFormatting sqref="X233">
    <cfRule type="containsText" dxfId="4167" priority="3372" operator="containsText" text="清車">
      <formula>NOT(ISERROR(SEARCH("清車",X233)))</formula>
    </cfRule>
    <cfRule type="containsText" dxfId="4166" priority="3373" operator="containsText" text="改紡">
      <formula>NOT(ISERROR(SEARCH("改紡",X233)))</formula>
    </cfRule>
  </conditionalFormatting>
  <conditionalFormatting sqref="X234">
    <cfRule type="containsText" dxfId="4165" priority="3371" operator="containsText" text="了機">
      <formula>NOT(ISERROR(SEARCH("了機",X234)))</formula>
    </cfRule>
  </conditionalFormatting>
  <conditionalFormatting sqref="X234">
    <cfRule type="containsText" dxfId="4164" priority="3369" operator="containsText" text="清車">
      <formula>NOT(ISERROR(SEARCH("清車",X234)))</formula>
    </cfRule>
    <cfRule type="containsText" dxfId="4163" priority="3370" operator="containsText" text="改紡">
      <formula>NOT(ISERROR(SEARCH("改紡",X234)))</formula>
    </cfRule>
  </conditionalFormatting>
  <conditionalFormatting sqref="X235">
    <cfRule type="containsText" dxfId="4162" priority="3368" operator="containsText" text="了機">
      <formula>NOT(ISERROR(SEARCH("了機",X235)))</formula>
    </cfRule>
  </conditionalFormatting>
  <conditionalFormatting sqref="X235">
    <cfRule type="containsText" dxfId="4161" priority="3366" operator="containsText" text="清車">
      <formula>NOT(ISERROR(SEARCH("清車",X235)))</formula>
    </cfRule>
    <cfRule type="containsText" dxfId="4160" priority="3367" operator="containsText" text="改紡">
      <formula>NOT(ISERROR(SEARCH("改紡",X235)))</formula>
    </cfRule>
  </conditionalFormatting>
  <conditionalFormatting sqref="X236">
    <cfRule type="containsText" dxfId="4159" priority="3365" operator="containsText" text="了機">
      <formula>NOT(ISERROR(SEARCH("了機",X236)))</formula>
    </cfRule>
  </conditionalFormatting>
  <conditionalFormatting sqref="X236">
    <cfRule type="containsText" dxfId="4158" priority="3363" operator="containsText" text="清車">
      <formula>NOT(ISERROR(SEARCH("清車",X236)))</formula>
    </cfRule>
    <cfRule type="containsText" dxfId="4157" priority="3364" operator="containsText" text="改紡">
      <formula>NOT(ISERROR(SEARCH("改紡",X236)))</formula>
    </cfRule>
  </conditionalFormatting>
  <conditionalFormatting sqref="X237">
    <cfRule type="containsText" dxfId="4156" priority="3362" operator="containsText" text="了機">
      <formula>NOT(ISERROR(SEARCH("了機",X237)))</formula>
    </cfRule>
  </conditionalFormatting>
  <conditionalFormatting sqref="X237">
    <cfRule type="containsText" dxfId="4155" priority="3360" operator="containsText" text="清車">
      <formula>NOT(ISERROR(SEARCH("清車",X237)))</formula>
    </cfRule>
    <cfRule type="containsText" dxfId="4154" priority="3361" operator="containsText" text="改紡">
      <formula>NOT(ISERROR(SEARCH("改紡",X237)))</formula>
    </cfRule>
  </conditionalFormatting>
  <conditionalFormatting sqref="X239">
    <cfRule type="containsText" dxfId="4153" priority="3359" operator="containsText" text="了機">
      <formula>NOT(ISERROR(SEARCH("了機",X239)))</formula>
    </cfRule>
  </conditionalFormatting>
  <conditionalFormatting sqref="X239">
    <cfRule type="containsText" dxfId="4152" priority="3357" operator="containsText" text="清車">
      <formula>NOT(ISERROR(SEARCH("清車",X239)))</formula>
    </cfRule>
    <cfRule type="containsText" dxfId="4151" priority="3358" operator="containsText" text="改紡">
      <formula>NOT(ISERROR(SEARCH("改紡",X239)))</formula>
    </cfRule>
  </conditionalFormatting>
  <conditionalFormatting sqref="X247">
    <cfRule type="containsText" dxfId="4150" priority="3356" operator="containsText" text="了機">
      <formula>NOT(ISERROR(SEARCH("了機",X247)))</formula>
    </cfRule>
  </conditionalFormatting>
  <conditionalFormatting sqref="X247">
    <cfRule type="containsText" dxfId="4149" priority="3354" operator="containsText" text="清車">
      <formula>NOT(ISERROR(SEARCH("清車",X247)))</formula>
    </cfRule>
    <cfRule type="containsText" dxfId="4148" priority="3355" operator="containsText" text="改紡">
      <formula>NOT(ISERROR(SEARCH("改紡",X247)))</formula>
    </cfRule>
  </conditionalFormatting>
  <conditionalFormatting sqref="F248">
    <cfRule type="containsText" dxfId="4147" priority="3349" operator="containsText" text="×2">
      <formula>NOT(ISERROR(SEARCH("×2",F248)))</formula>
    </cfRule>
  </conditionalFormatting>
  <conditionalFormatting sqref="L229 P229 T229">
    <cfRule type="containsText" dxfId="4146" priority="3306" operator="containsText" text="了機">
      <formula>NOT(ISERROR(SEARCH("了機",L229)))</formula>
    </cfRule>
  </conditionalFormatting>
  <conditionalFormatting sqref="L229 P229 T229">
    <cfRule type="containsText" dxfId="4145" priority="3304" operator="containsText" text="清車">
      <formula>NOT(ISERROR(SEARCH("清車",L229)))</formula>
    </cfRule>
    <cfRule type="containsText" dxfId="4144" priority="3305" operator="containsText" text="改紡">
      <formula>NOT(ISERROR(SEARCH("改紡",L229)))</formula>
    </cfRule>
  </conditionalFormatting>
  <conditionalFormatting sqref="L230 P230 T230">
    <cfRule type="containsText" dxfId="4143" priority="3303" operator="containsText" text="了機">
      <formula>NOT(ISERROR(SEARCH("了機",L230)))</formula>
    </cfRule>
  </conditionalFormatting>
  <conditionalFormatting sqref="L230 P230 T230">
    <cfRule type="containsText" dxfId="4142" priority="3301" operator="containsText" text="清車">
      <formula>NOT(ISERROR(SEARCH("清車",L230)))</formula>
    </cfRule>
    <cfRule type="containsText" dxfId="4141" priority="3302" operator="containsText" text="改紡">
      <formula>NOT(ISERROR(SEARCH("改紡",L230)))</formula>
    </cfRule>
  </conditionalFormatting>
  <conditionalFormatting sqref="L232 P232 T232">
    <cfRule type="containsText" dxfId="4140" priority="3300" operator="containsText" text="了機">
      <formula>NOT(ISERROR(SEARCH("了機",L232)))</formula>
    </cfRule>
  </conditionalFormatting>
  <conditionalFormatting sqref="L232 P232 T232">
    <cfRule type="containsText" dxfId="4139" priority="3298" operator="containsText" text="清車">
      <formula>NOT(ISERROR(SEARCH("清車",L232)))</formula>
    </cfRule>
    <cfRule type="containsText" dxfId="4138" priority="3299" operator="containsText" text="改紡">
      <formula>NOT(ISERROR(SEARCH("改紡",L232)))</formula>
    </cfRule>
  </conditionalFormatting>
  <conditionalFormatting sqref="X228">
    <cfRule type="containsText" dxfId="4137" priority="3342" operator="containsText" text="了機">
      <formula>NOT(ISERROR(SEARCH("了機",X228)))</formula>
    </cfRule>
  </conditionalFormatting>
  <conditionalFormatting sqref="X228">
    <cfRule type="containsText" dxfId="4136" priority="3340" operator="containsText" text="清車">
      <formula>NOT(ISERROR(SEARCH("清車",X228)))</formula>
    </cfRule>
    <cfRule type="containsText" dxfId="4135" priority="3341" operator="containsText" text="改紡">
      <formula>NOT(ISERROR(SEARCH("改紡",X228)))</formula>
    </cfRule>
  </conditionalFormatting>
  <conditionalFormatting sqref="L234 P234 T234">
    <cfRule type="containsText" dxfId="4134" priority="3294" operator="containsText" text="了機">
      <formula>NOT(ISERROR(SEARCH("了機",L234)))</formula>
    </cfRule>
  </conditionalFormatting>
  <conditionalFormatting sqref="L234 P234 T234">
    <cfRule type="containsText" dxfId="4133" priority="3292" operator="containsText" text="清車">
      <formula>NOT(ISERROR(SEARCH("清車",L234)))</formula>
    </cfRule>
    <cfRule type="containsText" dxfId="4132" priority="3293" operator="containsText" text="改紡">
      <formula>NOT(ISERROR(SEARCH("改紡",L234)))</formula>
    </cfRule>
  </conditionalFormatting>
  <conditionalFormatting sqref="L235 P235 T235">
    <cfRule type="containsText" dxfId="4131" priority="3291" operator="containsText" text="了機">
      <formula>NOT(ISERROR(SEARCH("了機",L235)))</formula>
    </cfRule>
  </conditionalFormatting>
  <conditionalFormatting sqref="L235 P235 T235">
    <cfRule type="containsText" dxfId="4130" priority="3289" operator="containsText" text="清車">
      <formula>NOT(ISERROR(SEARCH("清車",L235)))</formula>
    </cfRule>
    <cfRule type="containsText" dxfId="4129" priority="3290" operator="containsText" text="改紡">
      <formula>NOT(ISERROR(SEARCH("改紡",L235)))</formula>
    </cfRule>
  </conditionalFormatting>
  <conditionalFormatting sqref="L237 P237 T237">
    <cfRule type="containsText" dxfId="4128" priority="3285" operator="containsText" text="了機">
      <formula>NOT(ISERROR(SEARCH("了機",L237)))</formula>
    </cfRule>
  </conditionalFormatting>
  <conditionalFormatting sqref="L237 P237 T237">
    <cfRule type="containsText" dxfId="4127" priority="3283" operator="containsText" text="清車">
      <formula>NOT(ISERROR(SEARCH("清車",L237)))</formula>
    </cfRule>
    <cfRule type="containsText" dxfId="4126" priority="3284" operator="containsText" text="改紡">
      <formula>NOT(ISERROR(SEARCH("改紡",L237)))</formula>
    </cfRule>
  </conditionalFormatting>
  <conditionalFormatting sqref="X244">
    <cfRule type="containsText" dxfId="4125" priority="3339" operator="containsText" text="了機">
      <formula>NOT(ISERROR(SEARCH("了機",X244)))</formula>
    </cfRule>
  </conditionalFormatting>
  <conditionalFormatting sqref="X244">
    <cfRule type="containsText" dxfId="4124" priority="3337" operator="containsText" text="清車">
      <formula>NOT(ISERROR(SEARCH("清車",X244)))</formula>
    </cfRule>
    <cfRule type="containsText" dxfId="4123" priority="3338" operator="containsText" text="改紡">
      <formula>NOT(ISERROR(SEARCH("改紡",X244)))</formula>
    </cfRule>
  </conditionalFormatting>
  <conditionalFormatting sqref="L239 P239 T239">
    <cfRule type="containsText" dxfId="4122" priority="3282" operator="containsText" text="了機">
      <formula>NOT(ISERROR(SEARCH("了機",L239)))</formula>
    </cfRule>
  </conditionalFormatting>
  <conditionalFormatting sqref="L239 P239 T239">
    <cfRule type="containsText" dxfId="4121" priority="3280" operator="containsText" text="清車">
      <formula>NOT(ISERROR(SEARCH("清車",L239)))</formula>
    </cfRule>
    <cfRule type="containsText" dxfId="4120" priority="3281" operator="containsText" text="改紡">
      <formula>NOT(ISERROR(SEARCH("改紡",L239)))</formula>
    </cfRule>
  </conditionalFormatting>
  <conditionalFormatting sqref="L247 P247 T247">
    <cfRule type="containsText" dxfId="4119" priority="3279" operator="containsText" text="了機">
      <formula>NOT(ISERROR(SEARCH("了機",L247)))</formula>
    </cfRule>
  </conditionalFormatting>
  <conditionalFormatting sqref="L247 P247 T247">
    <cfRule type="containsText" dxfId="4118" priority="3277" operator="containsText" text="清車">
      <formula>NOT(ISERROR(SEARCH("清車",L247)))</formula>
    </cfRule>
    <cfRule type="containsText" dxfId="4117" priority="3278" operator="containsText" text="改紡">
      <formula>NOT(ISERROR(SEARCH("改紡",L247)))</formula>
    </cfRule>
  </conditionalFormatting>
  <conditionalFormatting sqref="X238">
    <cfRule type="containsText" dxfId="4116" priority="3336" operator="containsText" text="了機">
      <formula>NOT(ISERROR(SEARCH("了機",X238)))</formula>
    </cfRule>
  </conditionalFormatting>
  <conditionalFormatting sqref="X238">
    <cfRule type="containsText" dxfId="4115" priority="3334" operator="containsText" text="清車">
      <formula>NOT(ISERROR(SEARCH("清車",X238)))</formula>
    </cfRule>
    <cfRule type="containsText" dxfId="4114" priority="3335" operator="containsText" text="改紡">
      <formula>NOT(ISERROR(SEARCH("改紡",X238)))</formula>
    </cfRule>
  </conditionalFormatting>
  <conditionalFormatting sqref="M248 Q248 U248">
    <cfRule type="containsText" dxfId="4113" priority="3273" operator="containsText" text="了機">
      <formula>NOT(ISERROR(SEARCH("了機",M248)))</formula>
    </cfRule>
  </conditionalFormatting>
  <conditionalFormatting sqref="M248 Q248 U248">
    <cfRule type="containsText" dxfId="4112" priority="3271" operator="containsText" text="清車">
      <formula>NOT(ISERROR(SEARCH("清車",M248)))</formula>
    </cfRule>
    <cfRule type="containsText" dxfId="4111" priority="3272" operator="containsText" text="改紡">
      <formula>NOT(ISERROR(SEARCH("改紡",M248)))</formula>
    </cfRule>
  </conditionalFormatting>
  <conditionalFormatting sqref="L248 P248 T248">
    <cfRule type="containsText" dxfId="4110" priority="3270" operator="containsText" text="了機">
      <formula>NOT(ISERROR(SEARCH("了機",L248)))</formula>
    </cfRule>
  </conditionalFormatting>
  <conditionalFormatting sqref="L248 P248 T248">
    <cfRule type="containsText" dxfId="4109" priority="3268" operator="containsText" text="清車">
      <formula>NOT(ISERROR(SEARCH("清車",L248)))</formula>
    </cfRule>
    <cfRule type="containsText" dxfId="4108" priority="3269" operator="containsText" text="改紡">
      <formula>NOT(ISERROR(SEARCH("改紡",L248)))</formula>
    </cfRule>
  </conditionalFormatting>
  <conditionalFormatting sqref="L228 P228 T228">
    <cfRule type="containsText" dxfId="4107" priority="3267" operator="containsText" text="了機">
      <formula>NOT(ISERROR(SEARCH("了機",L228)))</formula>
    </cfRule>
  </conditionalFormatting>
  <conditionalFormatting sqref="L228 P228 T228">
    <cfRule type="containsText" dxfId="4106" priority="3265" operator="containsText" text="清車">
      <formula>NOT(ISERROR(SEARCH("清車",L228)))</formula>
    </cfRule>
    <cfRule type="containsText" dxfId="4105" priority="3266" operator="containsText" text="改紡">
      <formula>NOT(ISERROR(SEARCH("改紡",L228)))</formula>
    </cfRule>
  </conditionalFormatting>
  <conditionalFormatting sqref="X231">
    <cfRule type="containsText" dxfId="4104" priority="3333" operator="containsText" text="了機">
      <formula>NOT(ISERROR(SEARCH("了機",X231)))</formula>
    </cfRule>
  </conditionalFormatting>
  <conditionalFormatting sqref="X231">
    <cfRule type="containsText" dxfId="4103" priority="3331" operator="containsText" text="清車">
      <formula>NOT(ISERROR(SEARCH("清車",X231)))</formula>
    </cfRule>
    <cfRule type="containsText" dxfId="4102" priority="3332" operator="containsText" text="改紡">
      <formula>NOT(ISERROR(SEARCH("改紡",X231)))</formula>
    </cfRule>
  </conditionalFormatting>
  <conditionalFormatting sqref="L238 P238 T238">
    <cfRule type="containsText" dxfId="4101" priority="3261" operator="containsText" text="了機">
      <formula>NOT(ISERROR(SEARCH("了機",L238)))</formula>
    </cfRule>
  </conditionalFormatting>
  <conditionalFormatting sqref="L238 P238 T238">
    <cfRule type="containsText" dxfId="4100" priority="3259" operator="containsText" text="清車">
      <formula>NOT(ISERROR(SEARCH("清車",L238)))</formula>
    </cfRule>
    <cfRule type="containsText" dxfId="4099" priority="3260" operator="containsText" text="改紡">
      <formula>NOT(ISERROR(SEARCH("改紡",L238)))</formula>
    </cfRule>
  </conditionalFormatting>
  <conditionalFormatting sqref="L231 P231 T231">
    <cfRule type="containsText" dxfId="4098" priority="3258" operator="containsText" text="了機">
      <formula>NOT(ISERROR(SEARCH("了機",L231)))</formula>
    </cfRule>
  </conditionalFormatting>
  <conditionalFormatting sqref="L231 P231 T231">
    <cfRule type="containsText" dxfId="4097" priority="3256" operator="containsText" text="清車">
      <formula>NOT(ISERROR(SEARCH("清車",L231)))</formula>
    </cfRule>
    <cfRule type="containsText" dxfId="4096" priority="3257" operator="containsText" text="改紡">
      <formula>NOT(ISERROR(SEARCH("改紡",L231)))</formula>
    </cfRule>
  </conditionalFormatting>
  <conditionalFormatting sqref="X240">
    <cfRule type="containsText" dxfId="4095" priority="3330" operator="containsText" text="了機">
      <formula>NOT(ISERROR(SEARCH("了機",X240)))</formula>
    </cfRule>
  </conditionalFormatting>
  <conditionalFormatting sqref="X240">
    <cfRule type="containsText" dxfId="4094" priority="3328" operator="containsText" text="清車">
      <formula>NOT(ISERROR(SEARCH("清車",X240)))</formula>
    </cfRule>
    <cfRule type="containsText" dxfId="4093" priority="3329" operator="containsText" text="改紡">
      <formula>NOT(ISERROR(SEARCH("改紡",X240)))</formula>
    </cfRule>
  </conditionalFormatting>
  <conditionalFormatting sqref="X241">
    <cfRule type="containsText" dxfId="4092" priority="3327" operator="containsText" text="了機">
      <formula>NOT(ISERROR(SEARCH("了機",X241)))</formula>
    </cfRule>
  </conditionalFormatting>
  <conditionalFormatting sqref="X241">
    <cfRule type="containsText" dxfId="4091" priority="3325" operator="containsText" text="清車">
      <formula>NOT(ISERROR(SEARCH("清車",X241)))</formula>
    </cfRule>
    <cfRule type="containsText" dxfId="4090" priority="3326"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4089" priority="3324"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4088" priority="3322" operator="containsText" text="清車">
      <formula>NOT(ISERROR(SEARCH("清車",L219)))</formula>
    </cfRule>
    <cfRule type="containsText" dxfId="4087" priority="3323" operator="containsText" text="改紡">
      <formula>NOT(ISERROR(SEARCH("改紡",L219)))</formula>
    </cfRule>
  </conditionalFormatting>
  <conditionalFormatting sqref="M228:M231 Q228:Q231 U228:U231">
    <cfRule type="containsText" dxfId="4086" priority="3321" operator="containsText" text="了機">
      <formula>NOT(ISERROR(SEARCH("了機",M228)))</formula>
    </cfRule>
  </conditionalFormatting>
  <conditionalFormatting sqref="M228:M231 Q228:Q231 U228:U231">
    <cfRule type="containsText" dxfId="4085" priority="3319" operator="containsText" text="清車">
      <formula>NOT(ISERROR(SEARCH("清車",M228)))</formula>
    </cfRule>
    <cfRule type="containsText" dxfId="4084" priority="3320" operator="containsText" text="改紡">
      <formula>NOT(ISERROR(SEARCH("改紡",M228)))</formula>
    </cfRule>
  </conditionalFormatting>
  <conditionalFormatting sqref="L221 P221 T221">
    <cfRule type="containsText" dxfId="4083" priority="3318" operator="containsText" text="了機">
      <formula>NOT(ISERROR(SEARCH("了機",L221)))</formula>
    </cfRule>
  </conditionalFormatting>
  <conditionalFormatting sqref="L221 P221 T221">
    <cfRule type="containsText" dxfId="4082" priority="3316" operator="containsText" text="清車">
      <formula>NOT(ISERROR(SEARCH("清車",L221)))</formula>
    </cfRule>
    <cfRule type="containsText" dxfId="4081" priority="3317" operator="containsText" text="改紡">
      <formula>NOT(ISERROR(SEARCH("改紡",L221)))</formula>
    </cfRule>
  </conditionalFormatting>
  <conditionalFormatting sqref="L222 P222 T222">
    <cfRule type="containsText" dxfId="4080" priority="3315" operator="containsText" text="了機">
      <formula>NOT(ISERROR(SEARCH("了機",L222)))</formula>
    </cfRule>
  </conditionalFormatting>
  <conditionalFormatting sqref="L222 P222 T222">
    <cfRule type="containsText" dxfId="4079" priority="3313" operator="containsText" text="清車">
      <formula>NOT(ISERROR(SEARCH("清車",L222)))</formula>
    </cfRule>
    <cfRule type="containsText" dxfId="4078" priority="3314" operator="containsText" text="改紡">
      <formula>NOT(ISERROR(SEARCH("改紡",L222)))</formula>
    </cfRule>
  </conditionalFormatting>
  <conditionalFormatting sqref="L224 P224 T224">
    <cfRule type="containsText" dxfId="4077" priority="3312" operator="containsText" text="了機">
      <formula>NOT(ISERROR(SEARCH("了機",L224)))</formula>
    </cfRule>
  </conditionalFormatting>
  <conditionalFormatting sqref="L224 P224 T224">
    <cfRule type="containsText" dxfId="4076" priority="3310" operator="containsText" text="清車">
      <formula>NOT(ISERROR(SEARCH("清車",L224)))</formula>
    </cfRule>
    <cfRule type="containsText" dxfId="4075" priority="3311" operator="containsText" text="改紡">
      <formula>NOT(ISERROR(SEARCH("改紡",L224)))</formula>
    </cfRule>
  </conditionalFormatting>
  <conditionalFormatting sqref="L226 P226 T226">
    <cfRule type="containsText" dxfId="4074" priority="3309" operator="containsText" text="了機">
      <formula>NOT(ISERROR(SEARCH("了機",L226)))</formula>
    </cfRule>
  </conditionalFormatting>
  <conditionalFormatting sqref="L226 P226 T226">
    <cfRule type="containsText" dxfId="4073" priority="3307" operator="containsText" text="清車">
      <formula>NOT(ISERROR(SEARCH("清車",L226)))</formula>
    </cfRule>
    <cfRule type="containsText" dxfId="4072" priority="3308" operator="containsText" text="改紡">
      <formula>NOT(ISERROR(SEARCH("改紡",L226)))</formula>
    </cfRule>
  </conditionalFormatting>
  <conditionalFormatting sqref="L233 P233 T233">
    <cfRule type="containsText" dxfId="4071" priority="3297" operator="containsText" text="了機">
      <formula>NOT(ISERROR(SEARCH("了機",L233)))</formula>
    </cfRule>
  </conditionalFormatting>
  <conditionalFormatting sqref="L233 P233 T233">
    <cfRule type="containsText" dxfId="4070" priority="3295" operator="containsText" text="清車">
      <formula>NOT(ISERROR(SEARCH("清車",L233)))</formula>
    </cfRule>
    <cfRule type="containsText" dxfId="4069" priority="3296" operator="containsText" text="改紡">
      <formula>NOT(ISERROR(SEARCH("改紡",L233)))</formula>
    </cfRule>
  </conditionalFormatting>
  <conditionalFormatting sqref="L236 P236 T236">
    <cfRule type="containsText" dxfId="4068" priority="3288" operator="containsText" text="了機">
      <formula>NOT(ISERROR(SEARCH("了機",L236)))</formula>
    </cfRule>
  </conditionalFormatting>
  <conditionalFormatting sqref="L236 P236 T236">
    <cfRule type="containsText" dxfId="4067" priority="3286" operator="containsText" text="清車">
      <formula>NOT(ISERROR(SEARCH("清車",L236)))</formula>
    </cfRule>
    <cfRule type="containsText" dxfId="4066" priority="3287" operator="containsText" text="改紡">
      <formula>NOT(ISERROR(SEARCH("改紡",L236)))</formula>
    </cfRule>
  </conditionalFormatting>
  <conditionalFormatting sqref="L244 T244 P244">
    <cfRule type="containsText" dxfId="4065" priority="3264" operator="containsText" text="了機">
      <formula>NOT(ISERROR(SEARCH("了機",L244)))</formula>
    </cfRule>
  </conditionalFormatting>
  <conditionalFormatting sqref="L244 T244 P244">
    <cfRule type="containsText" dxfId="4064" priority="3262" operator="containsText" text="清車">
      <formula>NOT(ISERROR(SEARCH("清車",L244)))</formula>
    </cfRule>
    <cfRule type="containsText" dxfId="4063" priority="3263" operator="containsText" text="改紡">
      <formula>NOT(ISERROR(SEARCH("改紡",L244)))</formula>
    </cfRule>
  </conditionalFormatting>
  <conditionalFormatting sqref="L240 P240 T240">
    <cfRule type="containsText" dxfId="4062" priority="3255" operator="containsText" text="了機">
      <formula>NOT(ISERROR(SEARCH("了機",L240)))</formula>
    </cfRule>
  </conditionalFormatting>
  <conditionalFormatting sqref="L240 P240 T240">
    <cfRule type="containsText" dxfId="4061" priority="3253" operator="containsText" text="清車">
      <formula>NOT(ISERROR(SEARCH("清車",L240)))</formula>
    </cfRule>
    <cfRule type="containsText" dxfId="4060" priority="3254" operator="containsText" text="改紡">
      <formula>NOT(ISERROR(SEARCH("改紡",L240)))</formula>
    </cfRule>
  </conditionalFormatting>
  <conditionalFormatting sqref="L241 P241 T241">
    <cfRule type="containsText" dxfId="4059" priority="3252" operator="containsText" text="了機">
      <formula>NOT(ISERROR(SEARCH("了機",L241)))</formula>
    </cfRule>
  </conditionalFormatting>
  <conditionalFormatting sqref="L241 P241 T241">
    <cfRule type="containsText" dxfId="4058" priority="3250" operator="containsText" text="清車">
      <formula>NOT(ISERROR(SEARCH("清車",L241)))</formula>
    </cfRule>
    <cfRule type="containsText" dxfId="4057" priority="3251" operator="containsText" text="改紡">
      <formula>NOT(ISERROR(SEARCH("改紡",L241)))</formula>
    </cfRule>
  </conditionalFormatting>
  <conditionalFormatting sqref="X246">
    <cfRule type="containsText" dxfId="4056" priority="3249" operator="containsText" text="了機">
      <formula>NOT(ISERROR(SEARCH("了機",X246)))</formula>
    </cfRule>
  </conditionalFormatting>
  <conditionalFormatting sqref="X246">
    <cfRule type="containsText" dxfId="4055" priority="3247" operator="containsText" text="清車">
      <formula>NOT(ISERROR(SEARCH("清車",X246)))</formula>
    </cfRule>
    <cfRule type="containsText" dxfId="4054" priority="3248" operator="containsText" text="改紡">
      <formula>NOT(ISERROR(SEARCH("改紡",X246)))</formula>
    </cfRule>
  </conditionalFormatting>
  <conditionalFormatting sqref="L227">
    <cfRule type="containsText" dxfId="4053" priority="3246" operator="containsText" text="了機">
      <formula>NOT(ISERROR(SEARCH("了機",L227)))</formula>
    </cfRule>
  </conditionalFormatting>
  <conditionalFormatting sqref="L227">
    <cfRule type="containsText" dxfId="4052" priority="3244" operator="containsText" text="清車">
      <formula>NOT(ISERROR(SEARCH("清車",L227)))</formula>
    </cfRule>
    <cfRule type="containsText" dxfId="4051" priority="3245" operator="containsText" text="改紡">
      <formula>NOT(ISERROR(SEARCH("改紡",L227)))</formula>
    </cfRule>
  </conditionalFormatting>
  <conditionalFormatting sqref="Y245">
    <cfRule type="containsText" dxfId="4050" priority="3243" operator="containsText" text="了機">
      <formula>NOT(ISERROR(SEARCH("了機",Y245)))</formula>
    </cfRule>
  </conditionalFormatting>
  <conditionalFormatting sqref="Y245">
    <cfRule type="containsText" dxfId="4049" priority="3241" operator="containsText" text="清車">
      <formula>NOT(ISERROR(SEARCH("清車",Y245)))</formula>
    </cfRule>
    <cfRule type="containsText" dxfId="4048" priority="3242" operator="containsText" text="改紡">
      <formula>NOT(ISERROR(SEARCH("改紡",Y245)))</formula>
    </cfRule>
  </conditionalFormatting>
  <conditionalFormatting sqref="X245">
    <cfRule type="containsText" dxfId="4047" priority="3240" operator="containsText" text="了機">
      <formula>NOT(ISERROR(SEARCH("了機",X245)))</formula>
    </cfRule>
  </conditionalFormatting>
  <conditionalFormatting sqref="X245">
    <cfRule type="containsText" dxfId="4046" priority="3238" operator="containsText" text="清車">
      <formula>NOT(ISERROR(SEARCH("清車",X245)))</formula>
    </cfRule>
    <cfRule type="containsText" dxfId="4045" priority="3239" operator="containsText" text="改紡">
      <formula>NOT(ISERROR(SEARCH("改紡",X245)))</formula>
    </cfRule>
  </conditionalFormatting>
  <conditionalFormatting sqref="F250:F258 F280 F263:F278">
    <cfRule type="containsText" dxfId="4044" priority="3237" operator="containsText" text="×2">
      <formula>NOT(ISERROR(SEARCH("×2",F250)))</formula>
    </cfRule>
  </conditionalFormatting>
  <conditionalFormatting sqref="X250:Y251 X254:Y254 Y252:Y253 X256:Y256 Y255 X258:Y258 Y257 Y263:Y272 X273:Y274 X280:Y280 Y275 Y277:Y278">
    <cfRule type="containsText" dxfId="4043" priority="3236" operator="containsText" text="了機">
      <formula>NOT(ISERROR(SEARCH("了機",X250)))</formula>
    </cfRule>
  </conditionalFormatting>
  <conditionalFormatting sqref="X250:Y251 X254:Y254 Y252:Y253 X256:Y256 Y255 X258:Y258 Y257 Y263:Y272 X273:Y274 X280:Y280 Y275 Y277:Y278">
    <cfRule type="containsText" dxfId="4042" priority="3234" operator="containsText" text="清車">
      <formula>NOT(ISERROR(SEARCH("清車",X250)))</formula>
    </cfRule>
    <cfRule type="containsText" dxfId="4041" priority="3235" operator="containsText" text="改紡">
      <formula>NOT(ISERROR(SEARCH("改紡",X250)))</formula>
    </cfRule>
  </conditionalFormatting>
  <conditionalFormatting sqref="Y279">
    <cfRule type="containsText" dxfId="4040" priority="3182" operator="containsText" text="了機">
      <formula>NOT(ISERROR(SEARCH("了機",Y279)))</formula>
    </cfRule>
  </conditionalFormatting>
  <conditionalFormatting sqref="Y279">
    <cfRule type="containsText" dxfId="4039" priority="3180" operator="containsText" text="清車">
      <formula>NOT(ISERROR(SEARCH("清車",Y279)))</formula>
    </cfRule>
    <cfRule type="containsText" dxfId="4038" priority="3181" operator="containsText" text="改紡">
      <formula>NOT(ISERROR(SEARCH("改紡",Y279)))</formula>
    </cfRule>
  </conditionalFormatting>
  <conditionalFormatting sqref="X279">
    <cfRule type="containsText" dxfId="4037" priority="3179" operator="containsText" text="了機">
      <formula>NOT(ISERROR(SEARCH("了機",X279)))</formula>
    </cfRule>
  </conditionalFormatting>
  <conditionalFormatting sqref="X279">
    <cfRule type="containsText" dxfId="4036" priority="3177" operator="containsText" text="清車">
      <formula>NOT(ISERROR(SEARCH("清車",X279)))</formula>
    </cfRule>
    <cfRule type="containsText" dxfId="4035" priority="3178" operator="containsText" text="改紡">
      <formula>NOT(ISERROR(SEARCH("改紡",X279)))</formula>
    </cfRule>
  </conditionalFormatting>
  <conditionalFormatting sqref="F259:F262">
    <cfRule type="containsText" dxfId="4034" priority="3233" operator="containsText" text="×2">
      <formula>NOT(ISERROR(SEARCH("×2",F259)))</formula>
    </cfRule>
  </conditionalFormatting>
  <conditionalFormatting sqref="Y259:Y262">
    <cfRule type="containsText" dxfId="4033" priority="3232" operator="containsText" text="了機">
      <formula>NOT(ISERROR(SEARCH("了機",Y259)))</formula>
    </cfRule>
  </conditionalFormatting>
  <conditionalFormatting sqref="Y259:Y262">
    <cfRule type="containsText" dxfId="4032" priority="3230" operator="containsText" text="清車">
      <formula>NOT(ISERROR(SEARCH("清車",Y259)))</formula>
    </cfRule>
    <cfRule type="containsText" dxfId="4031" priority="3231" operator="containsText" text="改紡">
      <formula>NOT(ISERROR(SEARCH("改紡",Y259)))</formula>
    </cfRule>
  </conditionalFormatting>
  <conditionalFormatting sqref="X252">
    <cfRule type="containsText" dxfId="4030" priority="3229" operator="containsText" text="了機">
      <formula>NOT(ISERROR(SEARCH("了機",X252)))</formula>
    </cfRule>
  </conditionalFormatting>
  <conditionalFormatting sqref="X252">
    <cfRule type="containsText" dxfId="4029" priority="3227" operator="containsText" text="清車">
      <formula>NOT(ISERROR(SEARCH("清車",X252)))</formula>
    </cfRule>
    <cfRule type="containsText" dxfId="4028" priority="3228" operator="containsText" text="改紡">
      <formula>NOT(ISERROR(SEARCH("改紡",X252)))</formula>
    </cfRule>
  </conditionalFormatting>
  <conditionalFormatting sqref="X253">
    <cfRule type="containsText" dxfId="4027" priority="3226" operator="containsText" text="了機">
      <formula>NOT(ISERROR(SEARCH("了機",X253)))</formula>
    </cfRule>
  </conditionalFormatting>
  <conditionalFormatting sqref="X253">
    <cfRule type="containsText" dxfId="4026" priority="3224" operator="containsText" text="清車">
      <formula>NOT(ISERROR(SEARCH("清車",X253)))</formula>
    </cfRule>
    <cfRule type="containsText" dxfId="4025" priority="3225" operator="containsText" text="改紡">
      <formula>NOT(ISERROR(SEARCH("改紡",X253)))</formula>
    </cfRule>
  </conditionalFormatting>
  <conditionalFormatting sqref="X255">
    <cfRule type="containsText" dxfId="4024" priority="3223" operator="containsText" text="了機">
      <formula>NOT(ISERROR(SEARCH("了機",X255)))</formula>
    </cfRule>
  </conditionalFormatting>
  <conditionalFormatting sqref="X255">
    <cfRule type="containsText" dxfId="4023" priority="3221" operator="containsText" text="清車">
      <formula>NOT(ISERROR(SEARCH("清車",X255)))</formula>
    </cfRule>
    <cfRule type="containsText" dxfId="4022" priority="3222" operator="containsText" text="改紡">
      <formula>NOT(ISERROR(SEARCH("改紡",X255)))</formula>
    </cfRule>
  </conditionalFormatting>
  <conditionalFormatting sqref="X257">
    <cfRule type="containsText" dxfId="4021" priority="3220" operator="containsText" text="了機">
      <formula>NOT(ISERROR(SEARCH("了機",X257)))</formula>
    </cfRule>
  </conditionalFormatting>
  <conditionalFormatting sqref="X257">
    <cfRule type="containsText" dxfId="4020" priority="3218" operator="containsText" text="清車">
      <formula>NOT(ISERROR(SEARCH("清車",X257)))</formula>
    </cfRule>
    <cfRule type="containsText" dxfId="4019" priority="3219" operator="containsText" text="改紡">
      <formula>NOT(ISERROR(SEARCH("改紡",X257)))</formula>
    </cfRule>
  </conditionalFormatting>
  <conditionalFormatting sqref="X260">
    <cfRule type="containsText" dxfId="4018" priority="3217" operator="containsText" text="了機">
      <formula>NOT(ISERROR(SEARCH("了機",X260)))</formula>
    </cfRule>
  </conditionalFormatting>
  <conditionalFormatting sqref="X260">
    <cfRule type="containsText" dxfId="4017" priority="3215" operator="containsText" text="清車">
      <formula>NOT(ISERROR(SEARCH("清車",X260)))</formula>
    </cfRule>
    <cfRule type="containsText" dxfId="4016" priority="3216" operator="containsText" text="改紡">
      <formula>NOT(ISERROR(SEARCH("改紡",X260)))</formula>
    </cfRule>
  </conditionalFormatting>
  <conditionalFormatting sqref="X261">
    <cfRule type="containsText" dxfId="4015" priority="3214" operator="containsText" text="了機">
      <formula>NOT(ISERROR(SEARCH("了機",X261)))</formula>
    </cfRule>
  </conditionalFormatting>
  <conditionalFormatting sqref="X261">
    <cfRule type="containsText" dxfId="4014" priority="3212" operator="containsText" text="清車">
      <formula>NOT(ISERROR(SEARCH("清車",X261)))</formula>
    </cfRule>
    <cfRule type="containsText" dxfId="4013" priority="3213" operator="containsText" text="改紡">
      <formula>NOT(ISERROR(SEARCH("改紡",X261)))</formula>
    </cfRule>
  </conditionalFormatting>
  <conditionalFormatting sqref="X263">
    <cfRule type="containsText" dxfId="4012" priority="3211" operator="containsText" text="了機">
      <formula>NOT(ISERROR(SEARCH("了機",X263)))</formula>
    </cfRule>
  </conditionalFormatting>
  <conditionalFormatting sqref="X263">
    <cfRule type="containsText" dxfId="4011" priority="3209" operator="containsText" text="清車">
      <formula>NOT(ISERROR(SEARCH("清車",X263)))</formula>
    </cfRule>
    <cfRule type="containsText" dxfId="4010" priority="3210" operator="containsText" text="改紡">
      <formula>NOT(ISERROR(SEARCH("改紡",X263)))</formula>
    </cfRule>
  </conditionalFormatting>
  <conditionalFormatting sqref="X264">
    <cfRule type="containsText" dxfId="4009" priority="3208" operator="containsText" text="了機">
      <formula>NOT(ISERROR(SEARCH("了機",X264)))</formula>
    </cfRule>
  </conditionalFormatting>
  <conditionalFormatting sqref="X264">
    <cfRule type="containsText" dxfId="4008" priority="3206" operator="containsText" text="清車">
      <formula>NOT(ISERROR(SEARCH("清車",X264)))</formula>
    </cfRule>
    <cfRule type="containsText" dxfId="4007" priority="3207" operator="containsText" text="改紡">
      <formula>NOT(ISERROR(SEARCH("改紡",X264)))</formula>
    </cfRule>
  </conditionalFormatting>
  <conditionalFormatting sqref="X265">
    <cfRule type="containsText" dxfId="4006" priority="3205" operator="containsText" text="了機">
      <formula>NOT(ISERROR(SEARCH("了機",X265)))</formula>
    </cfRule>
  </conditionalFormatting>
  <conditionalFormatting sqref="X265">
    <cfRule type="containsText" dxfId="4005" priority="3203" operator="containsText" text="清車">
      <formula>NOT(ISERROR(SEARCH("清車",X265)))</formula>
    </cfRule>
    <cfRule type="containsText" dxfId="4004" priority="3204" operator="containsText" text="改紡">
      <formula>NOT(ISERROR(SEARCH("改紡",X265)))</formula>
    </cfRule>
  </conditionalFormatting>
  <conditionalFormatting sqref="X266">
    <cfRule type="containsText" dxfId="4003" priority="3202" operator="containsText" text="了機">
      <formula>NOT(ISERROR(SEARCH("了機",X266)))</formula>
    </cfRule>
  </conditionalFormatting>
  <conditionalFormatting sqref="X266">
    <cfRule type="containsText" dxfId="4002" priority="3200" operator="containsText" text="清車">
      <formula>NOT(ISERROR(SEARCH("清車",X266)))</formula>
    </cfRule>
    <cfRule type="containsText" dxfId="4001" priority="3201" operator="containsText" text="改紡">
      <formula>NOT(ISERROR(SEARCH("改紡",X266)))</formula>
    </cfRule>
  </conditionalFormatting>
  <conditionalFormatting sqref="X267">
    <cfRule type="containsText" dxfId="4000" priority="3199" operator="containsText" text="了機">
      <formula>NOT(ISERROR(SEARCH("了機",X267)))</formula>
    </cfRule>
  </conditionalFormatting>
  <conditionalFormatting sqref="X267">
    <cfRule type="containsText" dxfId="3999" priority="3197" operator="containsText" text="清車">
      <formula>NOT(ISERROR(SEARCH("清車",X267)))</formula>
    </cfRule>
    <cfRule type="containsText" dxfId="3998" priority="3198" operator="containsText" text="改紡">
      <formula>NOT(ISERROR(SEARCH("改紡",X267)))</formula>
    </cfRule>
  </conditionalFormatting>
  <conditionalFormatting sqref="X268">
    <cfRule type="containsText" dxfId="3997" priority="3196" operator="containsText" text="了機">
      <formula>NOT(ISERROR(SEARCH("了機",X268)))</formula>
    </cfRule>
  </conditionalFormatting>
  <conditionalFormatting sqref="X268">
    <cfRule type="containsText" dxfId="3996" priority="3194" operator="containsText" text="清車">
      <formula>NOT(ISERROR(SEARCH("清車",X268)))</formula>
    </cfRule>
    <cfRule type="containsText" dxfId="3995" priority="3195" operator="containsText" text="改紡">
      <formula>NOT(ISERROR(SEARCH("改紡",X268)))</formula>
    </cfRule>
  </conditionalFormatting>
  <conditionalFormatting sqref="X270">
    <cfRule type="containsText" dxfId="3994" priority="3193" operator="containsText" text="了機">
      <formula>NOT(ISERROR(SEARCH("了機",X270)))</formula>
    </cfRule>
  </conditionalFormatting>
  <conditionalFormatting sqref="X270">
    <cfRule type="containsText" dxfId="3993" priority="3191" operator="containsText" text="清車">
      <formula>NOT(ISERROR(SEARCH("清車",X270)))</formula>
    </cfRule>
    <cfRule type="containsText" dxfId="3992" priority="3192" operator="containsText" text="改紡">
      <formula>NOT(ISERROR(SEARCH("改紡",X270)))</formula>
    </cfRule>
  </conditionalFormatting>
  <conditionalFormatting sqref="X278">
    <cfRule type="containsText" dxfId="3991" priority="3190" operator="containsText" text="了機">
      <formula>NOT(ISERROR(SEARCH("了機",X278)))</formula>
    </cfRule>
  </conditionalFormatting>
  <conditionalFormatting sqref="X278">
    <cfRule type="containsText" dxfId="3990" priority="3188" operator="containsText" text="清車">
      <formula>NOT(ISERROR(SEARCH("清車",X278)))</formula>
    </cfRule>
    <cfRule type="containsText" dxfId="3989" priority="3189" operator="containsText" text="改紡">
      <formula>NOT(ISERROR(SEARCH("改紡",X278)))</formula>
    </cfRule>
  </conditionalFormatting>
  <conditionalFormatting sqref="F279">
    <cfRule type="containsText" dxfId="3988" priority="3183" operator="containsText" text="×2">
      <formula>NOT(ISERROR(SEARCH("×2",F279)))</formula>
    </cfRule>
  </conditionalFormatting>
  <conditionalFormatting sqref="L260 P260 T260">
    <cfRule type="containsText" dxfId="3987" priority="3140" operator="containsText" text="了機">
      <formula>NOT(ISERROR(SEARCH("了機",L260)))</formula>
    </cfRule>
  </conditionalFormatting>
  <conditionalFormatting sqref="L260 P260 T260">
    <cfRule type="containsText" dxfId="3986" priority="3138" operator="containsText" text="清車">
      <formula>NOT(ISERROR(SEARCH("清車",L260)))</formula>
    </cfRule>
    <cfRule type="containsText" dxfId="3985" priority="3139" operator="containsText" text="改紡">
      <formula>NOT(ISERROR(SEARCH("改紡",L260)))</formula>
    </cfRule>
  </conditionalFormatting>
  <conditionalFormatting sqref="L261 P261 T261">
    <cfRule type="containsText" dxfId="3984" priority="3137" operator="containsText" text="了機">
      <formula>NOT(ISERROR(SEARCH("了機",L261)))</formula>
    </cfRule>
  </conditionalFormatting>
  <conditionalFormatting sqref="L261 P261 T261">
    <cfRule type="containsText" dxfId="3983" priority="3135" operator="containsText" text="清車">
      <formula>NOT(ISERROR(SEARCH("清車",L261)))</formula>
    </cfRule>
    <cfRule type="containsText" dxfId="3982" priority="3136" operator="containsText" text="改紡">
      <formula>NOT(ISERROR(SEARCH("改紡",L261)))</formula>
    </cfRule>
  </conditionalFormatting>
  <conditionalFormatting sqref="L263 P263 T263">
    <cfRule type="containsText" dxfId="3981" priority="3134" operator="containsText" text="了機">
      <formula>NOT(ISERROR(SEARCH("了機",L263)))</formula>
    </cfRule>
  </conditionalFormatting>
  <conditionalFormatting sqref="L263 P263 T263">
    <cfRule type="containsText" dxfId="3980" priority="3132" operator="containsText" text="清車">
      <formula>NOT(ISERROR(SEARCH("清車",L263)))</formula>
    </cfRule>
    <cfRule type="containsText" dxfId="3979" priority="3133" operator="containsText" text="改紡">
      <formula>NOT(ISERROR(SEARCH("改紡",L263)))</formula>
    </cfRule>
  </conditionalFormatting>
  <conditionalFormatting sqref="X259">
    <cfRule type="containsText" dxfId="3978" priority="3176" operator="containsText" text="了機">
      <formula>NOT(ISERROR(SEARCH("了機",X259)))</formula>
    </cfRule>
  </conditionalFormatting>
  <conditionalFormatting sqref="X259">
    <cfRule type="containsText" dxfId="3977" priority="3174" operator="containsText" text="清車">
      <formula>NOT(ISERROR(SEARCH("清車",X259)))</formula>
    </cfRule>
    <cfRule type="containsText" dxfId="3976" priority="3175" operator="containsText" text="改紡">
      <formula>NOT(ISERROR(SEARCH("改紡",X259)))</formula>
    </cfRule>
  </conditionalFormatting>
  <conditionalFormatting sqref="L265 P265 T265">
    <cfRule type="containsText" dxfId="3975" priority="3128" operator="containsText" text="了機">
      <formula>NOT(ISERROR(SEARCH("了機",L265)))</formula>
    </cfRule>
  </conditionalFormatting>
  <conditionalFormatting sqref="L265 P265 T265">
    <cfRule type="containsText" dxfId="3974" priority="3126" operator="containsText" text="清車">
      <formula>NOT(ISERROR(SEARCH("清車",L265)))</formula>
    </cfRule>
    <cfRule type="containsText" dxfId="3973" priority="3127" operator="containsText" text="改紡">
      <formula>NOT(ISERROR(SEARCH("改紡",L265)))</formula>
    </cfRule>
  </conditionalFormatting>
  <conditionalFormatting sqref="L266 P266 T266">
    <cfRule type="containsText" dxfId="3972" priority="3125" operator="containsText" text="了機">
      <formula>NOT(ISERROR(SEARCH("了機",L266)))</formula>
    </cfRule>
  </conditionalFormatting>
  <conditionalFormatting sqref="L266 P266 T266">
    <cfRule type="containsText" dxfId="3971" priority="3123" operator="containsText" text="清車">
      <formula>NOT(ISERROR(SEARCH("清車",L266)))</formula>
    </cfRule>
    <cfRule type="containsText" dxfId="3970" priority="3124" operator="containsText" text="改紡">
      <formula>NOT(ISERROR(SEARCH("改紡",L266)))</formula>
    </cfRule>
  </conditionalFormatting>
  <conditionalFormatting sqref="L268 P268 T268">
    <cfRule type="containsText" dxfId="3969" priority="3119" operator="containsText" text="了機">
      <formula>NOT(ISERROR(SEARCH("了機",L268)))</formula>
    </cfRule>
  </conditionalFormatting>
  <conditionalFormatting sqref="L268 P268 T268">
    <cfRule type="containsText" dxfId="3968" priority="3117" operator="containsText" text="清車">
      <formula>NOT(ISERROR(SEARCH("清車",L268)))</formula>
    </cfRule>
    <cfRule type="containsText" dxfId="3967" priority="3118" operator="containsText" text="改紡">
      <formula>NOT(ISERROR(SEARCH("改紡",L268)))</formula>
    </cfRule>
  </conditionalFormatting>
  <conditionalFormatting sqref="X269">
    <cfRule type="containsText" dxfId="3966" priority="3170" operator="containsText" text="了機">
      <formula>NOT(ISERROR(SEARCH("了機",X269)))</formula>
    </cfRule>
  </conditionalFormatting>
  <conditionalFormatting sqref="X269">
    <cfRule type="containsText" dxfId="3965" priority="3168" operator="containsText" text="清車">
      <formula>NOT(ISERROR(SEARCH("清車",X269)))</formula>
    </cfRule>
    <cfRule type="containsText" dxfId="3964" priority="3169" operator="containsText" text="改紡">
      <formula>NOT(ISERROR(SEARCH("改紡",X269)))</formula>
    </cfRule>
  </conditionalFormatting>
  <conditionalFormatting sqref="L270 P270 T270">
    <cfRule type="containsText" dxfId="3963" priority="3116" operator="containsText" text="了機">
      <formula>NOT(ISERROR(SEARCH("了機",L270)))</formula>
    </cfRule>
  </conditionalFormatting>
  <conditionalFormatting sqref="L270 P270 T270">
    <cfRule type="containsText" dxfId="3962" priority="3114" operator="containsText" text="清車">
      <formula>NOT(ISERROR(SEARCH("清車",L270)))</formula>
    </cfRule>
    <cfRule type="containsText" dxfId="3961" priority="3115" operator="containsText" text="改紡">
      <formula>NOT(ISERROR(SEARCH("改紡",L270)))</formula>
    </cfRule>
  </conditionalFormatting>
  <conditionalFormatting sqref="L278 P278 T278">
    <cfRule type="containsText" dxfId="3960" priority="3113" operator="containsText" text="了機">
      <formula>NOT(ISERROR(SEARCH("了機",L278)))</formula>
    </cfRule>
  </conditionalFormatting>
  <conditionalFormatting sqref="L278 P278 T278">
    <cfRule type="containsText" dxfId="3959" priority="3111" operator="containsText" text="清車">
      <formula>NOT(ISERROR(SEARCH("清車",L278)))</formula>
    </cfRule>
    <cfRule type="containsText" dxfId="3958" priority="3112" operator="containsText" text="改紡">
      <formula>NOT(ISERROR(SEARCH("改紡",L278)))</formula>
    </cfRule>
  </conditionalFormatting>
  <conditionalFormatting sqref="M279 Q279 U279">
    <cfRule type="containsText" dxfId="3957" priority="3107" operator="containsText" text="了機">
      <formula>NOT(ISERROR(SEARCH("了機",M279)))</formula>
    </cfRule>
  </conditionalFormatting>
  <conditionalFormatting sqref="M279 Q279 U279">
    <cfRule type="containsText" dxfId="3956" priority="3105" operator="containsText" text="清車">
      <formula>NOT(ISERROR(SEARCH("清車",M279)))</formula>
    </cfRule>
    <cfRule type="containsText" dxfId="3955" priority="3106" operator="containsText" text="改紡">
      <formula>NOT(ISERROR(SEARCH("改紡",M279)))</formula>
    </cfRule>
  </conditionalFormatting>
  <conditionalFormatting sqref="L279 P279 T279">
    <cfRule type="containsText" dxfId="3954" priority="3104" operator="containsText" text="了機">
      <formula>NOT(ISERROR(SEARCH("了機",L279)))</formula>
    </cfRule>
  </conditionalFormatting>
  <conditionalFormatting sqref="L279 P279 T279">
    <cfRule type="containsText" dxfId="3953" priority="3102" operator="containsText" text="清車">
      <formula>NOT(ISERROR(SEARCH("清車",L279)))</formula>
    </cfRule>
    <cfRule type="containsText" dxfId="3952" priority="3103" operator="containsText" text="改紡">
      <formula>NOT(ISERROR(SEARCH("改紡",L279)))</formula>
    </cfRule>
  </conditionalFormatting>
  <conditionalFormatting sqref="L259 P259 T259">
    <cfRule type="containsText" dxfId="3951" priority="3101" operator="containsText" text="了機">
      <formula>NOT(ISERROR(SEARCH("了機",L259)))</formula>
    </cfRule>
  </conditionalFormatting>
  <conditionalFormatting sqref="L259 P259 T259">
    <cfRule type="containsText" dxfId="3950" priority="3099" operator="containsText" text="清車">
      <formula>NOT(ISERROR(SEARCH("清車",L259)))</formula>
    </cfRule>
    <cfRule type="containsText" dxfId="3949" priority="3100" operator="containsText" text="改紡">
      <formula>NOT(ISERROR(SEARCH("改紡",L259)))</formula>
    </cfRule>
  </conditionalFormatting>
  <conditionalFormatting sqref="X262">
    <cfRule type="containsText" dxfId="3948" priority="3167" operator="containsText" text="了機">
      <formula>NOT(ISERROR(SEARCH("了機",X262)))</formula>
    </cfRule>
  </conditionalFormatting>
  <conditionalFormatting sqref="X262">
    <cfRule type="containsText" dxfId="3947" priority="3165" operator="containsText" text="清車">
      <formula>NOT(ISERROR(SEARCH("清車",X262)))</formula>
    </cfRule>
    <cfRule type="containsText" dxfId="3946" priority="3166" operator="containsText" text="改紡">
      <formula>NOT(ISERROR(SEARCH("改紡",X262)))</formula>
    </cfRule>
  </conditionalFormatting>
  <conditionalFormatting sqref="L269 P269 T269">
    <cfRule type="containsText" dxfId="3945" priority="3095" operator="containsText" text="了機">
      <formula>NOT(ISERROR(SEARCH("了機",L269)))</formula>
    </cfRule>
  </conditionalFormatting>
  <conditionalFormatting sqref="L269 P269 T269">
    <cfRule type="containsText" dxfId="3944" priority="3093" operator="containsText" text="清車">
      <formula>NOT(ISERROR(SEARCH("清車",L269)))</formula>
    </cfRule>
    <cfRule type="containsText" dxfId="3943" priority="3094" operator="containsText" text="改紡">
      <formula>NOT(ISERROR(SEARCH("改紡",L269)))</formula>
    </cfRule>
  </conditionalFormatting>
  <conditionalFormatting sqref="L262 P262 T262">
    <cfRule type="containsText" dxfId="3942" priority="3092" operator="containsText" text="了機">
      <formula>NOT(ISERROR(SEARCH("了機",L262)))</formula>
    </cfRule>
  </conditionalFormatting>
  <conditionalFormatting sqref="L262 P262 T262">
    <cfRule type="containsText" dxfId="3941" priority="3090" operator="containsText" text="清車">
      <formula>NOT(ISERROR(SEARCH("清車",L262)))</formula>
    </cfRule>
    <cfRule type="containsText" dxfId="3940" priority="3091" operator="containsText" text="改紡">
      <formula>NOT(ISERROR(SEARCH("改紡",L262)))</formula>
    </cfRule>
  </conditionalFormatting>
  <conditionalFormatting sqref="X271">
    <cfRule type="containsText" dxfId="3939" priority="3164" operator="containsText" text="了機">
      <formula>NOT(ISERROR(SEARCH("了機",X271)))</formula>
    </cfRule>
  </conditionalFormatting>
  <conditionalFormatting sqref="X271">
    <cfRule type="containsText" dxfId="3938" priority="3162" operator="containsText" text="清車">
      <formula>NOT(ISERROR(SEARCH("清車",X271)))</formula>
    </cfRule>
    <cfRule type="containsText" dxfId="3937" priority="3163" operator="containsText" text="改紡">
      <formula>NOT(ISERROR(SEARCH("改紡",X271)))</formula>
    </cfRule>
  </conditionalFormatting>
  <conditionalFormatting sqref="X272">
    <cfRule type="containsText" dxfId="3936" priority="3161" operator="containsText" text="了機">
      <formula>NOT(ISERROR(SEARCH("了機",X272)))</formula>
    </cfRule>
  </conditionalFormatting>
  <conditionalFormatting sqref="X272">
    <cfRule type="containsText" dxfId="3935" priority="3159" operator="containsText" text="清車">
      <formula>NOT(ISERROR(SEARCH("清車",X272)))</formula>
    </cfRule>
    <cfRule type="containsText" dxfId="3934" priority="3160"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3933" priority="3158"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3932" priority="3156" operator="containsText" text="清車">
      <formula>NOT(ISERROR(SEARCH("清車",L250)))</formula>
    </cfRule>
    <cfRule type="containsText" dxfId="3931" priority="3157" operator="containsText" text="改紡">
      <formula>NOT(ISERROR(SEARCH("改紡",L250)))</formula>
    </cfRule>
  </conditionalFormatting>
  <conditionalFormatting sqref="M259:M262 Q259:Q262 U259:U262">
    <cfRule type="containsText" dxfId="3930" priority="3155" operator="containsText" text="了機">
      <formula>NOT(ISERROR(SEARCH("了機",M259)))</formula>
    </cfRule>
  </conditionalFormatting>
  <conditionalFormatting sqref="M259:M262 Q259:Q262 U259:U262">
    <cfRule type="containsText" dxfId="3929" priority="3153" operator="containsText" text="清車">
      <formula>NOT(ISERROR(SEARCH("清車",M259)))</formula>
    </cfRule>
    <cfRule type="containsText" dxfId="3928" priority="3154" operator="containsText" text="改紡">
      <formula>NOT(ISERROR(SEARCH("改紡",M259)))</formula>
    </cfRule>
  </conditionalFormatting>
  <conditionalFormatting sqref="L252 P252 T252">
    <cfRule type="containsText" dxfId="3927" priority="3152" operator="containsText" text="了機">
      <formula>NOT(ISERROR(SEARCH("了機",L252)))</formula>
    </cfRule>
  </conditionalFormatting>
  <conditionalFormatting sqref="L252 P252 T252">
    <cfRule type="containsText" dxfId="3926" priority="3150" operator="containsText" text="清車">
      <formula>NOT(ISERROR(SEARCH("清車",L252)))</formula>
    </cfRule>
    <cfRule type="containsText" dxfId="3925" priority="3151" operator="containsText" text="改紡">
      <formula>NOT(ISERROR(SEARCH("改紡",L252)))</formula>
    </cfRule>
  </conditionalFormatting>
  <conditionalFormatting sqref="L253 P253 T253">
    <cfRule type="containsText" dxfId="3924" priority="3149" operator="containsText" text="了機">
      <formula>NOT(ISERROR(SEARCH("了機",L253)))</formula>
    </cfRule>
  </conditionalFormatting>
  <conditionalFormatting sqref="L253 P253 T253">
    <cfRule type="containsText" dxfId="3923" priority="3147" operator="containsText" text="清車">
      <formula>NOT(ISERROR(SEARCH("清車",L253)))</formula>
    </cfRule>
    <cfRule type="containsText" dxfId="3922" priority="3148" operator="containsText" text="改紡">
      <formula>NOT(ISERROR(SEARCH("改紡",L253)))</formula>
    </cfRule>
  </conditionalFormatting>
  <conditionalFormatting sqref="L255 T255 P255">
    <cfRule type="containsText" dxfId="3921" priority="3146" operator="containsText" text="了機">
      <formula>NOT(ISERROR(SEARCH("了機",L255)))</formula>
    </cfRule>
  </conditionalFormatting>
  <conditionalFormatting sqref="L255 T255 P255">
    <cfRule type="containsText" dxfId="3920" priority="3144" operator="containsText" text="清車">
      <formula>NOT(ISERROR(SEARCH("清車",L255)))</formula>
    </cfRule>
    <cfRule type="containsText" dxfId="3919" priority="3145" operator="containsText" text="改紡">
      <formula>NOT(ISERROR(SEARCH("改紡",L255)))</formula>
    </cfRule>
  </conditionalFormatting>
  <conditionalFormatting sqref="L257 P257 T257">
    <cfRule type="containsText" dxfId="3918" priority="3143" operator="containsText" text="了機">
      <formula>NOT(ISERROR(SEARCH("了機",L257)))</formula>
    </cfRule>
  </conditionalFormatting>
  <conditionalFormatting sqref="L257 P257 T257">
    <cfRule type="containsText" dxfId="3917" priority="3141" operator="containsText" text="清車">
      <formula>NOT(ISERROR(SEARCH("清車",L257)))</formula>
    </cfRule>
    <cfRule type="containsText" dxfId="3916" priority="3142" operator="containsText" text="改紡">
      <formula>NOT(ISERROR(SEARCH("改紡",L257)))</formula>
    </cfRule>
  </conditionalFormatting>
  <conditionalFormatting sqref="L264 P264 T264">
    <cfRule type="containsText" dxfId="3915" priority="3131" operator="containsText" text="了機">
      <formula>NOT(ISERROR(SEARCH("了機",L264)))</formula>
    </cfRule>
  </conditionalFormatting>
  <conditionalFormatting sqref="L264 P264 T264">
    <cfRule type="containsText" dxfId="3914" priority="3129" operator="containsText" text="清車">
      <formula>NOT(ISERROR(SEARCH("清車",L264)))</formula>
    </cfRule>
    <cfRule type="containsText" dxfId="3913" priority="3130" operator="containsText" text="改紡">
      <formula>NOT(ISERROR(SEARCH("改紡",L264)))</formula>
    </cfRule>
  </conditionalFormatting>
  <conditionalFormatting sqref="L267 P267 T267">
    <cfRule type="containsText" dxfId="3912" priority="3122" operator="containsText" text="了機">
      <formula>NOT(ISERROR(SEARCH("了機",L267)))</formula>
    </cfRule>
  </conditionalFormatting>
  <conditionalFormatting sqref="L267 P267 T267">
    <cfRule type="containsText" dxfId="3911" priority="3120" operator="containsText" text="清車">
      <formula>NOT(ISERROR(SEARCH("清車",L267)))</formula>
    </cfRule>
    <cfRule type="containsText" dxfId="3910" priority="3121" operator="containsText" text="改紡">
      <formula>NOT(ISERROR(SEARCH("改紡",L267)))</formula>
    </cfRule>
  </conditionalFormatting>
  <conditionalFormatting sqref="L271 P271 T271">
    <cfRule type="containsText" dxfId="3909" priority="3089" operator="containsText" text="了機">
      <formula>NOT(ISERROR(SEARCH("了機",L271)))</formula>
    </cfRule>
  </conditionalFormatting>
  <conditionalFormatting sqref="L271 P271 T271">
    <cfRule type="containsText" dxfId="3908" priority="3087" operator="containsText" text="清車">
      <formula>NOT(ISERROR(SEARCH("清車",L271)))</formula>
    </cfRule>
    <cfRule type="containsText" dxfId="3907" priority="3088" operator="containsText" text="改紡">
      <formula>NOT(ISERROR(SEARCH("改紡",L271)))</formula>
    </cfRule>
  </conditionalFormatting>
  <conditionalFormatting sqref="L272 P272 T272">
    <cfRule type="containsText" dxfId="3906" priority="3086" operator="containsText" text="了機">
      <formula>NOT(ISERROR(SEARCH("了機",L272)))</formula>
    </cfRule>
  </conditionalFormatting>
  <conditionalFormatting sqref="L272 P272 T272">
    <cfRule type="containsText" dxfId="3905" priority="3084" operator="containsText" text="清車">
      <formula>NOT(ISERROR(SEARCH("清車",L272)))</formula>
    </cfRule>
    <cfRule type="containsText" dxfId="3904" priority="3085" operator="containsText" text="改紡">
      <formula>NOT(ISERROR(SEARCH("改紡",L272)))</formula>
    </cfRule>
  </conditionalFormatting>
  <conditionalFormatting sqref="X277">
    <cfRule type="containsText" dxfId="3903" priority="3083" operator="containsText" text="了機">
      <formula>NOT(ISERROR(SEARCH("了機",X277)))</formula>
    </cfRule>
  </conditionalFormatting>
  <conditionalFormatting sqref="X277">
    <cfRule type="containsText" dxfId="3902" priority="3081" operator="containsText" text="清車">
      <formula>NOT(ISERROR(SEARCH("清車",X277)))</formula>
    </cfRule>
    <cfRule type="containsText" dxfId="3901" priority="3082" operator="containsText" text="改紡">
      <formula>NOT(ISERROR(SEARCH("改紡",X277)))</formula>
    </cfRule>
  </conditionalFormatting>
  <conditionalFormatting sqref="L258">
    <cfRule type="containsText" dxfId="3900" priority="3080" operator="containsText" text="了機">
      <formula>NOT(ISERROR(SEARCH("了機",L258)))</formula>
    </cfRule>
  </conditionalFormatting>
  <conditionalFormatting sqref="L258">
    <cfRule type="containsText" dxfId="3899" priority="3078" operator="containsText" text="清車">
      <formula>NOT(ISERROR(SEARCH("清車",L258)))</formula>
    </cfRule>
    <cfRule type="containsText" dxfId="3898" priority="3079" operator="containsText" text="改紡">
      <formula>NOT(ISERROR(SEARCH("改紡",L258)))</formula>
    </cfRule>
  </conditionalFormatting>
  <conditionalFormatting sqref="Y276">
    <cfRule type="containsText" dxfId="3897" priority="3077" operator="containsText" text="了機">
      <formula>NOT(ISERROR(SEARCH("了機",Y276)))</formula>
    </cfRule>
  </conditionalFormatting>
  <conditionalFormatting sqref="Y276">
    <cfRule type="containsText" dxfId="3896" priority="3075" operator="containsText" text="清車">
      <formula>NOT(ISERROR(SEARCH("清車",Y276)))</formula>
    </cfRule>
    <cfRule type="containsText" dxfId="3895" priority="3076" operator="containsText" text="改紡">
      <formula>NOT(ISERROR(SEARCH("改紡",Y276)))</formula>
    </cfRule>
  </conditionalFormatting>
  <conditionalFormatting sqref="X276">
    <cfRule type="containsText" dxfId="3894" priority="3074" operator="containsText" text="了機">
      <formula>NOT(ISERROR(SEARCH("了機",X276)))</formula>
    </cfRule>
  </conditionalFormatting>
  <conditionalFormatting sqref="X276">
    <cfRule type="containsText" dxfId="3893" priority="3072" operator="containsText" text="清車">
      <formula>NOT(ISERROR(SEARCH("清車",X276)))</formula>
    </cfRule>
    <cfRule type="containsText" dxfId="3892" priority="3073" operator="containsText" text="改紡">
      <formula>NOT(ISERROR(SEARCH("改紡",X276)))</formula>
    </cfRule>
  </conditionalFormatting>
  <conditionalFormatting sqref="X275">
    <cfRule type="containsText" dxfId="3891" priority="3060" operator="containsText" text="清車">
      <formula>NOT(ISERROR(SEARCH("清車",X275)))</formula>
    </cfRule>
    <cfRule type="containsText" dxfId="3890" priority="3061" operator="containsText" text="改紡">
      <formula>NOT(ISERROR(SEARCH("改紡",X275)))</formula>
    </cfRule>
  </conditionalFormatting>
  <conditionalFormatting sqref="L275">
    <cfRule type="containsText" dxfId="3889" priority="3071" operator="containsText" text="了機">
      <formula>NOT(ISERROR(SEARCH("了機",L275)))</formula>
    </cfRule>
  </conditionalFormatting>
  <conditionalFormatting sqref="L275">
    <cfRule type="containsText" dxfId="3888" priority="3069" operator="containsText" text="清車">
      <formula>NOT(ISERROR(SEARCH("清車",L275)))</formula>
    </cfRule>
    <cfRule type="containsText" dxfId="3887" priority="3070" operator="containsText" text="改紡">
      <formula>NOT(ISERROR(SEARCH("改紡",L275)))</formula>
    </cfRule>
  </conditionalFormatting>
  <conditionalFormatting sqref="P275">
    <cfRule type="containsText" dxfId="3886" priority="3068" operator="containsText" text="了機">
      <formula>NOT(ISERROR(SEARCH("了機",P275)))</formula>
    </cfRule>
  </conditionalFormatting>
  <conditionalFormatting sqref="P275">
    <cfRule type="containsText" dxfId="3885" priority="3066" operator="containsText" text="清車">
      <formula>NOT(ISERROR(SEARCH("清車",P275)))</formula>
    </cfRule>
    <cfRule type="containsText" dxfId="3884" priority="3067" operator="containsText" text="改紡">
      <formula>NOT(ISERROR(SEARCH("改紡",P275)))</formula>
    </cfRule>
  </conditionalFormatting>
  <conditionalFormatting sqref="T275">
    <cfRule type="containsText" dxfId="3883" priority="3065" operator="containsText" text="了機">
      <formula>NOT(ISERROR(SEARCH("了機",T275)))</formula>
    </cfRule>
  </conditionalFormatting>
  <conditionalFormatting sqref="T275">
    <cfRule type="containsText" dxfId="3882" priority="3063" operator="containsText" text="清車">
      <formula>NOT(ISERROR(SEARCH("清車",T275)))</formula>
    </cfRule>
    <cfRule type="containsText" dxfId="3881" priority="3064" operator="containsText" text="改紡">
      <formula>NOT(ISERROR(SEARCH("改紡",T275)))</formula>
    </cfRule>
  </conditionalFormatting>
  <conditionalFormatting sqref="X275">
    <cfRule type="containsText" dxfId="3880" priority="3062" operator="containsText" text="了機">
      <formula>NOT(ISERROR(SEARCH("了機",X275)))</formula>
    </cfRule>
  </conditionalFormatting>
  <conditionalFormatting sqref="F281:F289 F311 F294:F309">
    <cfRule type="containsText" dxfId="3879" priority="3059" operator="containsText" text="×2">
      <formula>NOT(ISERROR(SEARCH("×2",F281)))</formula>
    </cfRule>
  </conditionalFormatting>
  <conditionalFormatting sqref="X281:Y282 X285:Y285 Y283:Y284 X287:Y287 Y286 X289:Y289 Y288 X305:Y305 X311:Y311 Y306 Y308:Y309 Y294:Y304">
    <cfRule type="containsText" dxfId="3878" priority="3058" operator="containsText" text="了機">
      <formula>NOT(ISERROR(SEARCH("了機",X281)))</formula>
    </cfRule>
  </conditionalFormatting>
  <conditionalFormatting sqref="X281:Y282 X285:Y285 Y283:Y284 X287:Y287 Y286 X289:Y289 Y288 X305:Y305 X311:Y311 Y306 Y308:Y309 Y294:Y304">
    <cfRule type="containsText" dxfId="3877" priority="3056" operator="containsText" text="清車">
      <formula>NOT(ISERROR(SEARCH("清車",X281)))</formula>
    </cfRule>
    <cfRule type="containsText" dxfId="3876" priority="3057" operator="containsText" text="改紡">
      <formula>NOT(ISERROR(SEARCH("改紡",X281)))</formula>
    </cfRule>
  </conditionalFormatting>
  <conditionalFormatting sqref="Y310">
    <cfRule type="containsText" dxfId="3875" priority="3004" operator="containsText" text="了機">
      <formula>NOT(ISERROR(SEARCH("了機",Y310)))</formula>
    </cfRule>
  </conditionalFormatting>
  <conditionalFormatting sqref="Y310">
    <cfRule type="containsText" dxfId="3874" priority="3002" operator="containsText" text="清車">
      <formula>NOT(ISERROR(SEARCH("清車",Y310)))</formula>
    </cfRule>
    <cfRule type="containsText" dxfId="3873" priority="3003" operator="containsText" text="改紡">
      <formula>NOT(ISERROR(SEARCH("改紡",Y310)))</formula>
    </cfRule>
  </conditionalFormatting>
  <conditionalFormatting sqref="X310">
    <cfRule type="containsText" dxfId="3872" priority="3001" operator="containsText" text="了機">
      <formula>NOT(ISERROR(SEARCH("了機",X310)))</formula>
    </cfRule>
  </conditionalFormatting>
  <conditionalFormatting sqref="X310">
    <cfRule type="containsText" dxfId="3871" priority="2999" operator="containsText" text="清車">
      <formula>NOT(ISERROR(SEARCH("清車",X310)))</formula>
    </cfRule>
    <cfRule type="containsText" dxfId="3870" priority="3000" operator="containsText" text="改紡">
      <formula>NOT(ISERROR(SEARCH("改紡",X310)))</formula>
    </cfRule>
  </conditionalFormatting>
  <conditionalFormatting sqref="F290:F293">
    <cfRule type="containsText" dxfId="3869" priority="3055" operator="containsText" text="×2">
      <formula>NOT(ISERROR(SEARCH("×2",F290)))</formula>
    </cfRule>
  </conditionalFormatting>
  <conditionalFormatting sqref="Y290:Y293">
    <cfRule type="containsText" dxfId="3868" priority="3054" operator="containsText" text="了機">
      <formula>NOT(ISERROR(SEARCH("了機",Y290)))</formula>
    </cfRule>
  </conditionalFormatting>
  <conditionalFormatting sqref="Y290:Y293">
    <cfRule type="containsText" dxfId="3867" priority="3052" operator="containsText" text="清車">
      <formula>NOT(ISERROR(SEARCH("清車",Y290)))</formula>
    </cfRule>
    <cfRule type="containsText" dxfId="3866" priority="3053" operator="containsText" text="改紡">
      <formula>NOT(ISERROR(SEARCH("改紡",Y290)))</formula>
    </cfRule>
  </conditionalFormatting>
  <conditionalFormatting sqref="X283">
    <cfRule type="containsText" dxfId="3865" priority="3051" operator="containsText" text="了機">
      <formula>NOT(ISERROR(SEARCH("了機",X283)))</formula>
    </cfRule>
  </conditionalFormatting>
  <conditionalFormatting sqref="X283">
    <cfRule type="containsText" dxfId="3864" priority="3049" operator="containsText" text="清車">
      <formula>NOT(ISERROR(SEARCH("清車",X283)))</formula>
    </cfRule>
    <cfRule type="containsText" dxfId="3863" priority="3050" operator="containsText" text="改紡">
      <formula>NOT(ISERROR(SEARCH("改紡",X283)))</formula>
    </cfRule>
  </conditionalFormatting>
  <conditionalFormatting sqref="X284">
    <cfRule type="containsText" dxfId="3862" priority="3048" operator="containsText" text="了機">
      <formula>NOT(ISERROR(SEARCH("了機",X284)))</formula>
    </cfRule>
  </conditionalFormatting>
  <conditionalFormatting sqref="X284">
    <cfRule type="containsText" dxfId="3861" priority="3046" operator="containsText" text="清車">
      <formula>NOT(ISERROR(SEARCH("清車",X284)))</formula>
    </cfRule>
    <cfRule type="containsText" dxfId="3860" priority="3047" operator="containsText" text="改紡">
      <formula>NOT(ISERROR(SEARCH("改紡",X284)))</formula>
    </cfRule>
  </conditionalFormatting>
  <conditionalFormatting sqref="X286">
    <cfRule type="containsText" dxfId="3859" priority="3045" operator="containsText" text="了機">
      <formula>NOT(ISERROR(SEARCH("了機",X286)))</formula>
    </cfRule>
  </conditionalFormatting>
  <conditionalFormatting sqref="X286">
    <cfRule type="containsText" dxfId="3858" priority="3043" operator="containsText" text="清車">
      <formula>NOT(ISERROR(SEARCH("清車",X286)))</formula>
    </cfRule>
    <cfRule type="containsText" dxfId="3857" priority="3044" operator="containsText" text="改紡">
      <formula>NOT(ISERROR(SEARCH("改紡",X286)))</formula>
    </cfRule>
  </conditionalFormatting>
  <conditionalFormatting sqref="X288">
    <cfRule type="containsText" dxfId="3856" priority="3042" operator="containsText" text="了機">
      <formula>NOT(ISERROR(SEARCH("了機",X288)))</formula>
    </cfRule>
  </conditionalFormatting>
  <conditionalFormatting sqref="X288">
    <cfRule type="containsText" dxfId="3855" priority="3040" operator="containsText" text="清車">
      <formula>NOT(ISERROR(SEARCH("清車",X288)))</formula>
    </cfRule>
    <cfRule type="containsText" dxfId="3854" priority="3041" operator="containsText" text="改紡">
      <formula>NOT(ISERROR(SEARCH("改紡",X288)))</formula>
    </cfRule>
  </conditionalFormatting>
  <conditionalFormatting sqref="X291">
    <cfRule type="containsText" dxfId="3853" priority="3039" operator="containsText" text="了機">
      <formula>NOT(ISERROR(SEARCH("了機",X291)))</formula>
    </cfRule>
  </conditionalFormatting>
  <conditionalFormatting sqref="X291">
    <cfRule type="containsText" dxfId="3852" priority="3037" operator="containsText" text="清車">
      <formula>NOT(ISERROR(SEARCH("清車",X291)))</formula>
    </cfRule>
    <cfRule type="containsText" dxfId="3851" priority="3038" operator="containsText" text="改紡">
      <formula>NOT(ISERROR(SEARCH("改紡",X291)))</formula>
    </cfRule>
  </conditionalFormatting>
  <conditionalFormatting sqref="X292">
    <cfRule type="containsText" dxfId="3850" priority="3036" operator="containsText" text="了機">
      <formula>NOT(ISERROR(SEARCH("了機",X292)))</formula>
    </cfRule>
  </conditionalFormatting>
  <conditionalFormatting sqref="X292">
    <cfRule type="containsText" dxfId="3849" priority="3034" operator="containsText" text="清車">
      <formula>NOT(ISERROR(SEARCH("清車",X292)))</formula>
    </cfRule>
    <cfRule type="containsText" dxfId="3848" priority="3035" operator="containsText" text="改紡">
      <formula>NOT(ISERROR(SEARCH("改紡",X292)))</formula>
    </cfRule>
  </conditionalFormatting>
  <conditionalFormatting sqref="X294">
    <cfRule type="containsText" dxfId="3847" priority="3033" operator="containsText" text="了機">
      <formula>NOT(ISERROR(SEARCH("了機",X294)))</formula>
    </cfRule>
  </conditionalFormatting>
  <conditionalFormatting sqref="X294">
    <cfRule type="containsText" dxfId="3846" priority="3031" operator="containsText" text="清車">
      <formula>NOT(ISERROR(SEARCH("清車",X294)))</formula>
    </cfRule>
    <cfRule type="containsText" dxfId="3845" priority="3032" operator="containsText" text="改紡">
      <formula>NOT(ISERROR(SEARCH("改紡",X294)))</formula>
    </cfRule>
  </conditionalFormatting>
  <conditionalFormatting sqref="X295">
    <cfRule type="containsText" dxfId="3844" priority="3030" operator="containsText" text="了機">
      <formula>NOT(ISERROR(SEARCH("了機",X295)))</formula>
    </cfRule>
  </conditionalFormatting>
  <conditionalFormatting sqref="X295">
    <cfRule type="containsText" dxfId="3843" priority="3028" operator="containsText" text="清車">
      <formula>NOT(ISERROR(SEARCH("清車",X295)))</formula>
    </cfRule>
    <cfRule type="containsText" dxfId="3842" priority="3029" operator="containsText" text="改紡">
      <formula>NOT(ISERROR(SEARCH("改紡",X295)))</formula>
    </cfRule>
  </conditionalFormatting>
  <conditionalFormatting sqref="X296">
    <cfRule type="containsText" dxfId="3841" priority="3027" operator="containsText" text="了機">
      <formula>NOT(ISERROR(SEARCH("了機",X296)))</formula>
    </cfRule>
  </conditionalFormatting>
  <conditionalFormatting sqref="X296">
    <cfRule type="containsText" dxfId="3840" priority="3025" operator="containsText" text="清車">
      <formula>NOT(ISERROR(SEARCH("清車",X296)))</formula>
    </cfRule>
    <cfRule type="containsText" dxfId="3839" priority="3026" operator="containsText" text="改紡">
      <formula>NOT(ISERROR(SEARCH("改紡",X296)))</formula>
    </cfRule>
  </conditionalFormatting>
  <conditionalFormatting sqref="X297">
    <cfRule type="containsText" dxfId="3838" priority="3024" operator="containsText" text="了機">
      <formula>NOT(ISERROR(SEARCH("了機",X297)))</formula>
    </cfRule>
  </conditionalFormatting>
  <conditionalFormatting sqref="X297">
    <cfRule type="containsText" dxfId="3837" priority="3022" operator="containsText" text="清車">
      <formula>NOT(ISERROR(SEARCH("清車",X297)))</formula>
    </cfRule>
    <cfRule type="containsText" dxfId="3836" priority="3023" operator="containsText" text="改紡">
      <formula>NOT(ISERROR(SEARCH("改紡",X297)))</formula>
    </cfRule>
  </conditionalFormatting>
  <conditionalFormatting sqref="X298">
    <cfRule type="containsText" dxfId="3835" priority="3021" operator="containsText" text="了機">
      <formula>NOT(ISERROR(SEARCH("了機",X298)))</formula>
    </cfRule>
  </conditionalFormatting>
  <conditionalFormatting sqref="X298">
    <cfRule type="containsText" dxfId="3834" priority="3019" operator="containsText" text="清車">
      <formula>NOT(ISERROR(SEARCH("清車",X298)))</formula>
    </cfRule>
    <cfRule type="containsText" dxfId="3833" priority="3020" operator="containsText" text="改紡">
      <formula>NOT(ISERROR(SEARCH("改紡",X298)))</formula>
    </cfRule>
  </conditionalFormatting>
  <conditionalFormatting sqref="X299">
    <cfRule type="containsText" dxfId="3832" priority="3018" operator="containsText" text="了機">
      <formula>NOT(ISERROR(SEARCH("了機",X299)))</formula>
    </cfRule>
  </conditionalFormatting>
  <conditionalFormatting sqref="X299">
    <cfRule type="containsText" dxfId="3831" priority="3016" operator="containsText" text="清車">
      <formula>NOT(ISERROR(SEARCH("清車",X299)))</formula>
    </cfRule>
    <cfRule type="containsText" dxfId="3830" priority="3017" operator="containsText" text="改紡">
      <formula>NOT(ISERROR(SEARCH("改紡",X299)))</formula>
    </cfRule>
  </conditionalFormatting>
  <conditionalFormatting sqref="X301">
    <cfRule type="containsText" dxfId="3829" priority="3015" operator="containsText" text="了機">
      <formula>NOT(ISERROR(SEARCH("了機",X301)))</formula>
    </cfRule>
  </conditionalFormatting>
  <conditionalFormatting sqref="X301">
    <cfRule type="containsText" dxfId="3828" priority="3013" operator="containsText" text="清車">
      <formula>NOT(ISERROR(SEARCH("清車",X301)))</formula>
    </cfRule>
    <cfRule type="containsText" dxfId="3827" priority="3014" operator="containsText" text="改紡">
      <formula>NOT(ISERROR(SEARCH("改紡",X301)))</formula>
    </cfRule>
  </conditionalFormatting>
  <conditionalFormatting sqref="X309">
    <cfRule type="containsText" dxfId="3826" priority="3012" operator="containsText" text="了機">
      <formula>NOT(ISERROR(SEARCH("了機",X309)))</formula>
    </cfRule>
  </conditionalFormatting>
  <conditionalFormatting sqref="X309">
    <cfRule type="containsText" dxfId="3825" priority="3010" operator="containsText" text="清車">
      <formula>NOT(ISERROR(SEARCH("清車",X309)))</formula>
    </cfRule>
    <cfRule type="containsText" dxfId="3824" priority="3011" operator="containsText" text="改紡">
      <formula>NOT(ISERROR(SEARCH("改紡",X309)))</formula>
    </cfRule>
  </conditionalFormatting>
  <conditionalFormatting sqref="F310">
    <cfRule type="containsText" dxfId="3823" priority="3005" operator="containsText" text="×2">
      <formula>NOT(ISERROR(SEARCH("×2",F310)))</formula>
    </cfRule>
  </conditionalFormatting>
  <conditionalFormatting sqref="L291 P291 T291">
    <cfRule type="containsText" dxfId="3822" priority="2965" operator="containsText" text="了機">
      <formula>NOT(ISERROR(SEARCH("了機",L291)))</formula>
    </cfRule>
  </conditionalFormatting>
  <conditionalFormatting sqref="L291 P291 T291">
    <cfRule type="containsText" dxfId="3821" priority="2963" operator="containsText" text="清車">
      <formula>NOT(ISERROR(SEARCH("清車",L291)))</formula>
    </cfRule>
    <cfRule type="containsText" dxfId="3820" priority="2964" operator="containsText" text="改紡">
      <formula>NOT(ISERROR(SEARCH("改紡",L291)))</formula>
    </cfRule>
  </conditionalFormatting>
  <conditionalFormatting sqref="L292 P292 T292">
    <cfRule type="containsText" dxfId="3819" priority="2962" operator="containsText" text="了機">
      <formula>NOT(ISERROR(SEARCH("了機",L292)))</formula>
    </cfRule>
  </conditionalFormatting>
  <conditionalFormatting sqref="L292 P292 T292">
    <cfRule type="containsText" dxfId="3818" priority="2960" operator="containsText" text="清車">
      <formula>NOT(ISERROR(SEARCH("清車",L292)))</formula>
    </cfRule>
    <cfRule type="containsText" dxfId="3817" priority="2961" operator="containsText" text="改紡">
      <formula>NOT(ISERROR(SEARCH("改紡",L292)))</formula>
    </cfRule>
  </conditionalFormatting>
  <conditionalFormatting sqref="L294 P294 T294">
    <cfRule type="containsText" dxfId="3816" priority="2959" operator="containsText" text="了機">
      <formula>NOT(ISERROR(SEARCH("了機",L294)))</formula>
    </cfRule>
  </conditionalFormatting>
  <conditionalFormatting sqref="L294 P294 T294">
    <cfRule type="containsText" dxfId="3815" priority="2957" operator="containsText" text="清車">
      <formula>NOT(ISERROR(SEARCH("清車",L294)))</formula>
    </cfRule>
    <cfRule type="containsText" dxfId="3814" priority="2958" operator="containsText" text="改紡">
      <formula>NOT(ISERROR(SEARCH("改紡",L294)))</formula>
    </cfRule>
  </conditionalFormatting>
  <conditionalFormatting sqref="X290">
    <cfRule type="containsText" dxfId="3813" priority="2998" operator="containsText" text="了機">
      <formula>NOT(ISERROR(SEARCH("了機",X290)))</formula>
    </cfRule>
  </conditionalFormatting>
  <conditionalFormatting sqref="X290">
    <cfRule type="containsText" dxfId="3812" priority="2996" operator="containsText" text="清車">
      <formula>NOT(ISERROR(SEARCH("清車",X290)))</formula>
    </cfRule>
    <cfRule type="containsText" dxfId="3811" priority="2997" operator="containsText" text="改紡">
      <formula>NOT(ISERROR(SEARCH("改紡",X290)))</formula>
    </cfRule>
  </conditionalFormatting>
  <conditionalFormatting sqref="L296 P296 T296">
    <cfRule type="containsText" dxfId="3810" priority="2953" operator="containsText" text="了機">
      <formula>NOT(ISERROR(SEARCH("了機",L296)))</formula>
    </cfRule>
  </conditionalFormatting>
  <conditionalFormatting sqref="L296 P296 T296">
    <cfRule type="containsText" dxfId="3809" priority="2951" operator="containsText" text="清車">
      <formula>NOT(ISERROR(SEARCH("清車",L296)))</formula>
    </cfRule>
    <cfRule type="containsText" dxfId="3808" priority="2952" operator="containsText" text="改紡">
      <formula>NOT(ISERROR(SEARCH("改紡",L296)))</formula>
    </cfRule>
  </conditionalFormatting>
  <conditionalFormatting sqref="L297 P297 T297">
    <cfRule type="containsText" dxfId="3807" priority="2950" operator="containsText" text="了機">
      <formula>NOT(ISERROR(SEARCH("了機",L297)))</formula>
    </cfRule>
  </conditionalFormatting>
  <conditionalFormatting sqref="L297 P297 T297">
    <cfRule type="containsText" dxfId="3806" priority="2948" operator="containsText" text="清車">
      <formula>NOT(ISERROR(SEARCH("清車",L297)))</formula>
    </cfRule>
    <cfRule type="containsText" dxfId="3805" priority="2949" operator="containsText" text="改紡">
      <formula>NOT(ISERROR(SEARCH("改紡",L297)))</formula>
    </cfRule>
  </conditionalFormatting>
  <conditionalFormatting sqref="L299 P299 T299">
    <cfRule type="containsText" dxfId="3804" priority="2944" operator="containsText" text="了機">
      <formula>NOT(ISERROR(SEARCH("了機",L299)))</formula>
    </cfRule>
  </conditionalFormatting>
  <conditionalFormatting sqref="L299 P299 T299">
    <cfRule type="containsText" dxfId="3803" priority="2942" operator="containsText" text="清車">
      <formula>NOT(ISERROR(SEARCH("清車",L299)))</formula>
    </cfRule>
    <cfRule type="containsText" dxfId="3802" priority="2943" operator="containsText" text="改紡">
      <formula>NOT(ISERROR(SEARCH("改紡",L299)))</formula>
    </cfRule>
  </conditionalFormatting>
  <conditionalFormatting sqref="X300">
    <cfRule type="containsText" dxfId="3801" priority="2995" operator="containsText" text="了機">
      <formula>NOT(ISERROR(SEARCH("了機",X300)))</formula>
    </cfRule>
  </conditionalFormatting>
  <conditionalFormatting sqref="X300">
    <cfRule type="containsText" dxfId="3800" priority="2993" operator="containsText" text="清車">
      <formula>NOT(ISERROR(SEARCH("清車",X300)))</formula>
    </cfRule>
    <cfRule type="containsText" dxfId="3799" priority="2994" operator="containsText" text="改紡">
      <formula>NOT(ISERROR(SEARCH("改紡",X300)))</formula>
    </cfRule>
  </conditionalFormatting>
  <conditionalFormatting sqref="L301 P301 T301">
    <cfRule type="containsText" dxfId="3798" priority="2941" operator="containsText" text="了機">
      <formula>NOT(ISERROR(SEARCH("了機",L301)))</formula>
    </cfRule>
  </conditionalFormatting>
  <conditionalFormatting sqref="L301 P301 T301">
    <cfRule type="containsText" dxfId="3797" priority="2939" operator="containsText" text="清車">
      <formula>NOT(ISERROR(SEARCH("清車",L301)))</formula>
    </cfRule>
    <cfRule type="containsText" dxfId="3796" priority="2940" operator="containsText" text="改紡">
      <formula>NOT(ISERROR(SEARCH("改紡",L301)))</formula>
    </cfRule>
  </conditionalFormatting>
  <conditionalFormatting sqref="L309 P309 T309">
    <cfRule type="containsText" dxfId="3795" priority="2938" operator="containsText" text="了機">
      <formula>NOT(ISERROR(SEARCH("了機",L309)))</formula>
    </cfRule>
  </conditionalFormatting>
  <conditionalFormatting sqref="L309 P309 T309">
    <cfRule type="containsText" dxfId="3794" priority="2936" operator="containsText" text="清車">
      <formula>NOT(ISERROR(SEARCH("清車",L309)))</formula>
    </cfRule>
    <cfRule type="containsText" dxfId="3793" priority="2937" operator="containsText" text="改紡">
      <formula>NOT(ISERROR(SEARCH("改紡",L309)))</formula>
    </cfRule>
  </conditionalFormatting>
  <conditionalFormatting sqref="M310 Q310 U310">
    <cfRule type="containsText" dxfId="3792" priority="2932" operator="containsText" text="了機">
      <formula>NOT(ISERROR(SEARCH("了機",M310)))</formula>
    </cfRule>
  </conditionalFormatting>
  <conditionalFormatting sqref="M310 Q310 U310">
    <cfRule type="containsText" dxfId="3791" priority="2930" operator="containsText" text="清車">
      <formula>NOT(ISERROR(SEARCH("清車",M310)))</formula>
    </cfRule>
    <cfRule type="containsText" dxfId="3790" priority="2931" operator="containsText" text="改紡">
      <formula>NOT(ISERROR(SEARCH("改紡",M310)))</formula>
    </cfRule>
  </conditionalFormatting>
  <conditionalFormatting sqref="L310 P310 T310">
    <cfRule type="containsText" dxfId="3789" priority="2929" operator="containsText" text="了機">
      <formula>NOT(ISERROR(SEARCH("了機",L310)))</formula>
    </cfRule>
  </conditionalFormatting>
  <conditionalFormatting sqref="L310 P310 T310">
    <cfRule type="containsText" dxfId="3788" priority="2927" operator="containsText" text="清車">
      <formula>NOT(ISERROR(SEARCH("清車",L310)))</formula>
    </cfRule>
    <cfRule type="containsText" dxfId="3787" priority="2928" operator="containsText" text="改紡">
      <formula>NOT(ISERROR(SEARCH("改紡",L310)))</formula>
    </cfRule>
  </conditionalFormatting>
  <conditionalFormatting sqref="P290 T290">
    <cfRule type="containsText" dxfId="3786" priority="2926" operator="containsText" text="了機">
      <formula>NOT(ISERROR(SEARCH("了機",P290)))</formula>
    </cfRule>
  </conditionalFormatting>
  <conditionalFormatting sqref="P290 T290">
    <cfRule type="containsText" dxfId="3785" priority="2924" operator="containsText" text="清車">
      <formula>NOT(ISERROR(SEARCH("清車",P290)))</formula>
    </cfRule>
    <cfRule type="containsText" dxfId="3784" priority="2925" operator="containsText" text="改紡">
      <formula>NOT(ISERROR(SEARCH("改紡",P290)))</formula>
    </cfRule>
  </conditionalFormatting>
  <conditionalFormatting sqref="X293">
    <cfRule type="containsText" dxfId="3783" priority="2992" operator="containsText" text="了機">
      <formula>NOT(ISERROR(SEARCH("了機",X293)))</formula>
    </cfRule>
  </conditionalFormatting>
  <conditionalFormatting sqref="X293">
    <cfRule type="containsText" dxfId="3782" priority="2990" operator="containsText" text="清車">
      <formula>NOT(ISERROR(SEARCH("清車",X293)))</formula>
    </cfRule>
    <cfRule type="containsText" dxfId="3781" priority="2991" operator="containsText" text="改紡">
      <formula>NOT(ISERROR(SEARCH("改紡",X293)))</formula>
    </cfRule>
  </conditionalFormatting>
  <conditionalFormatting sqref="L300 P300 T300">
    <cfRule type="containsText" dxfId="3780" priority="2923" operator="containsText" text="了機">
      <formula>NOT(ISERROR(SEARCH("了機",L300)))</formula>
    </cfRule>
  </conditionalFormatting>
  <conditionalFormatting sqref="L300 P300 T300">
    <cfRule type="containsText" dxfId="3779" priority="2921" operator="containsText" text="清車">
      <formula>NOT(ISERROR(SEARCH("清車",L300)))</formula>
    </cfRule>
    <cfRule type="containsText" dxfId="3778" priority="2922" operator="containsText" text="改紡">
      <formula>NOT(ISERROR(SEARCH("改紡",L300)))</formula>
    </cfRule>
  </conditionalFormatting>
  <conditionalFormatting sqref="L293 P293 T293">
    <cfRule type="containsText" dxfId="3777" priority="2920" operator="containsText" text="了機">
      <formula>NOT(ISERROR(SEARCH("了機",L293)))</formula>
    </cfRule>
  </conditionalFormatting>
  <conditionalFormatting sqref="L293 P293 T293">
    <cfRule type="containsText" dxfId="3776" priority="2918" operator="containsText" text="清車">
      <formula>NOT(ISERROR(SEARCH("清車",L293)))</formula>
    </cfRule>
    <cfRule type="containsText" dxfId="3775" priority="2919" operator="containsText" text="改紡">
      <formula>NOT(ISERROR(SEARCH("改紡",L293)))</formula>
    </cfRule>
  </conditionalFormatting>
  <conditionalFormatting sqref="X302">
    <cfRule type="containsText" dxfId="3774" priority="2989" operator="containsText" text="了機">
      <formula>NOT(ISERROR(SEARCH("了機",X302)))</formula>
    </cfRule>
  </conditionalFormatting>
  <conditionalFormatting sqref="X302">
    <cfRule type="containsText" dxfId="3773" priority="2987" operator="containsText" text="清車">
      <formula>NOT(ISERROR(SEARCH("清車",X302)))</formula>
    </cfRule>
    <cfRule type="containsText" dxfId="3772" priority="2988" operator="containsText" text="改紡">
      <formula>NOT(ISERROR(SEARCH("改紡",X302)))</formula>
    </cfRule>
  </conditionalFormatting>
  <conditionalFormatting sqref="X303">
    <cfRule type="containsText" dxfId="3771" priority="2986" operator="containsText" text="了機">
      <formula>NOT(ISERROR(SEARCH("了機",X303)))</formula>
    </cfRule>
  </conditionalFormatting>
  <conditionalFormatting sqref="X303">
    <cfRule type="containsText" dxfId="3770" priority="2984" operator="containsText" text="清車">
      <formula>NOT(ISERROR(SEARCH("清車",X303)))</formula>
    </cfRule>
    <cfRule type="containsText" dxfId="3769" priority="2985"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3768" priority="2983"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3767" priority="2981" operator="containsText" text="清車">
      <formula>NOT(ISERROR(SEARCH("清車",L281)))</formula>
    </cfRule>
    <cfRule type="containsText" dxfId="3766" priority="2982" operator="containsText" text="改紡">
      <formula>NOT(ISERROR(SEARCH("改紡",L281)))</formula>
    </cfRule>
  </conditionalFormatting>
  <conditionalFormatting sqref="M290:M293 Q290:Q293 U290:U293">
    <cfRule type="containsText" dxfId="3765" priority="2980" operator="containsText" text="了機">
      <formula>NOT(ISERROR(SEARCH("了機",M290)))</formula>
    </cfRule>
  </conditionalFormatting>
  <conditionalFormatting sqref="M290:M293 Q290:Q293 U290:U293">
    <cfRule type="containsText" dxfId="3764" priority="2978" operator="containsText" text="清車">
      <formula>NOT(ISERROR(SEARCH("清車",M290)))</formula>
    </cfRule>
    <cfRule type="containsText" dxfId="3763" priority="2979" operator="containsText" text="改紡">
      <formula>NOT(ISERROR(SEARCH("改紡",M290)))</formula>
    </cfRule>
  </conditionalFormatting>
  <conditionalFormatting sqref="L283 P283 T283">
    <cfRule type="containsText" dxfId="3762" priority="2977" operator="containsText" text="了機">
      <formula>NOT(ISERROR(SEARCH("了機",L283)))</formula>
    </cfRule>
  </conditionalFormatting>
  <conditionalFormatting sqref="L283 P283 T283">
    <cfRule type="containsText" dxfId="3761" priority="2975" operator="containsText" text="清車">
      <formula>NOT(ISERROR(SEARCH("清車",L283)))</formula>
    </cfRule>
    <cfRule type="containsText" dxfId="3760" priority="2976" operator="containsText" text="改紡">
      <formula>NOT(ISERROR(SEARCH("改紡",L283)))</formula>
    </cfRule>
  </conditionalFormatting>
  <conditionalFormatting sqref="L284 P284 T284">
    <cfRule type="containsText" dxfId="3759" priority="2974" operator="containsText" text="了機">
      <formula>NOT(ISERROR(SEARCH("了機",L284)))</formula>
    </cfRule>
  </conditionalFormatting>
  <conditionalFormatting sqref="L284 P284 T284">
    <cfRule type="containsText" dxfId="3758" priority="2972" operator="containsText" text="清車">
      <formula>NOT(ISERROR(SEARCH("清車",L284)))</formula>
    </cfRule>
    <cfRule type="containsText" dxfId="3757" priority="2973" operator="containsText" text="改紡">
      <formula>NOT(ISERROR(SEARCH("改紡",L284)))</formula>
    </cfRule>
  </conditionalFormatting>
  <conditionalFormatting sqref="L286 T286 P286">
    <cfRule type="containsText" dxfId="3756" priority="2971" operator="containsText" text="了機">
      <formula>NOT(ISERROR(SEARCH("了機",L286)))</formula>
    </cfRule>
  </conditionalFormatting>
  <conditionalFormatting sqref="L286 T286 P286">
    <cfRule type="containsText" dxfId="3755" priority="2969" operator="containsText" text="清車">
      <formula>NOT(ISERROR(SEARCH("清車",L286)))</formula>
    </cfRule>
    <cfRule type="containsText" dxfId="3754" priority="2970" operator="containsText" text="改紡">
      <formula>NOT(ISERROR(SEARCH("改紡",L286)))</formula>
    </cfRule>
  </conditionalFormatting>
  <conditionalFormatting sqref="L288 P288 T288">
    <cfRule type="containsText" dxfId="3753" priority="2968" operator="containsText" text="了機">
      <formula>NOT(ISERROR(SEARCH("了機",L288)))</formula>
    </cfRule>
  </conditionalFormatting>
  <conditionalFormatting sqref="L288 P288 T288">
    <cfRule type="containsText" dxfId="3752" priority="2966" operator="containsText" text="清車">
      <formula>NOT(ISERROR(SEARCH("清車",L288)))</formula>
    </cfRule>
    <cfRule type="containsText" dxfId="3751" priority="2967" operator="containsText" text="改紡">
      <formula>NOT(ISERROR(SEARCH("改紡",L288)))</formula>
    </cfRule>
  </conditionalFormatting>
  <conditionalFormatting sqref="L295 P295 T295">
    <cfRule type="containsText" dxfId="3750" priority="2956" operator="containsText" text="了機">
      <formula>NOT(ISERROR(SEARCH("了機",L295)))</formula>
    </cfRule>
  </conditionalFormatting>
  <conditionalFormatting sqref="L295 P295 T295">
    <cfRule type="containsText" dxfId="3749" priority="2954" operator="containsText" text="清車">
      <formula>NOT(ISERROR(SEARCH("清車",L295)))</formula>
    </cfRule>
    <cfRule type="containsText" dxfId="3748" priority="2955" operator="containsText" text="改紡">
      <formula>NOT(ISERROR(SEARCH("改紡",L295)))</formula>
    </cfRule>
  </conditionalFormatting>
  <conditionalFormatting sqref="L298 P298 T298">
    <cfRule type="containsText" dxfId="3747" priority="2947" operator="containsText" text="了機">
      <formula>NOT(ISERROR(SEARCH("了機",L298)))</formula>
    </cfRule>
  </conditionalFormatting>
  <conditionalFormatting sqref="L298 P298 T298">
    <cfRule type="containsText" dxfId="3746" priority="2945" operator="containsText" text="清車">
      <formula>NOT(ISERROR(SEARCH("清車",L298)))</formula>
    </cfRule>
    <cfRule type="containsText" dxfId="3745" priority="2946" operator="containsText" text="改紡">
      <formula>NOT(ISERROR(SEARCH("改紡",L298)))</formula>
    </cfRule>
  </conditionalFormatting>
  <conditionalFormatting sqref="L302 P302 T302">
    <cfRule type="containsText" dxfId="3744" priority="2917" operator="containsText" text="了機">
      <formula>NOT(ISERROR(SEARCH("了機",L302)))</formula>
    </cfRule>
  </conditionalFormatting>
  <conditionalFormatting sqref="L302 P302 T302">
    <cfRule type="containsText" dxfId="3743" priority="2915" operator="containsText" text="清車">
      <formula>NOT(ISERROR(SEARCH("清車",L302)))</formula>
    </cfRule>
    <cfRule type="containsText" dxfId="3742" priority="2916" operator="containsText" text="改紡">
      <formula>NOT(ISERROR(SEARCH("改紡",L302)))</formula>
    </cfRule>
  </conditionalFormatting>
  <conditionalFormatting sqref="L303 P303 T303">
    <cfRule type="containsText" dxfId="3741" priority="2914" operator="containsText" text="了機">
      <formula>NOT(ISERROR(SEARCH("了機",L303)))</formula>
    </cfRule>
  </conditionalFormatting>
  <conditionalFormatting sqref="L303 P303 T303">
    <cfRule type="containsText" dxfId="3740" priority="2912" operator="containsText" text="清車">
      <formula>NOT(ISERROR(SEARCH("清車",L303)))</formula>
    </cfRule>
    <cfRule type="containsText" dxfId="3739" priority="2913" operator="containsText" text="改紡">
      <formula>NOT(ISERROR(SEARCH("改紡",L303)))</formula>
    </cfRule>
  </conditionalFormatting>
  <conditionalFormatting sqref="X308">
    <cfRule type="containsText" dxfId="3738" priority="2911" operator="containsText" text="了機">
      <formula>NOT(ISERROR(SEARCH("了機",X308)))</formula>
    </cfRule>
  </conditionalFormatting>
  <conditionalFormatting sqref="X308">
    <cfRule type="containsText" dxfId="3737" priority="2909" operator="containsText" text="清車">
      <formula>NOT(ISERROR(SEARCH("清車",X308)))</formula>
    </cfRule>
    <cfRule type="containsText" dxfId="3736" priority="2910" operator="containsText" text="改紡">
      <formula>NOT(ISERROR(SEARCH("改紡",X308)))</formula>
    </cfRule>
  </conditionalFormatting>
  <conditionalFormatting sqref="L289">
    <cfRule type="containsText" dxfId="3735" priority="2908" operator="containsText" text="了機">
      <formula>NOT(ISERROR(SEARCH("了機",L289)))</formula>
    </cfRule>
  </conditionalFormatting>
  <conditionalFormatting sqref="L289">
    <cfRule type="containsText" dxfId="3734" priority="2906" operator="containsText" text="清車">
      <formula>NOT(ISERROR(SEARCH("清車",L289)))</formula>
    </cfRule>
    <cfRule type="containsText" dxfId="3733" priority="2907" operator="containsText" text="改紡">
      <formula>NOT(ISERROR(SEARCH("改紡",L289)))</formula>
    </cfRule>
  </conditionalFormatting>
  <conditionalFormatting sqref="Y307">
    <cfRule type="containsText" dxfId="3732" priority="2905" operator="containsText" text="了機">
      <formula>NOT(ISERROR(SEARCH("了機",Y307)))</formula>
    </cfRule>
  </conditionalFormatting>
  <conditionalFormatting sqref="Y307">
    <cfRule type="containsText" dxfId="3731" priority="2903" operator="containsText" text="清車">
      <formula>NOT(ISERROR(SEARCH("清車",Y307)))</formula>
    </cfRule>
    <cfRule type="containsText" dxfId="3730" priority="2904" operator="containsText" text="改紡">
      <formula>NOT(ISERROR(SEARCH("改紡",Y307)))</formula>
    </cfRule>
  </conditionalFormatting>
  <conditionalFormatting sqref="X307">
    <cfRule type="containsText" dxfId="3729" priority="2902" operator="containsText" text="了機">
      <formula>NOT(ISERROR(SEARCH("了機",X307)))</formula>
    </cfRule>
  </conditionalFormatting>
  <conditionalFormatting sqref="X307">
    <cfRule type="containsText" dxfId="3728" priority="2900" operator="containsText" text="清車">
      <formula>NOT(ISERROR(SEARCH("清車",X307)))</formula>
    </cfRule>
    <cfRule type="containsText" dxfId="3727" priority="2901" operator="containsText" text="改紡">
      <formula>NOT(ISERROR(SEARCH("改紡",X307)))</formula>
    </cfRule>
  </conditionalFormatting>
  <conditionalFormatting sqref="X306">
    <cfRule type="containsText" dxfId="3726" priority="2888" operator="containsText" text="清車">
      <formula>NOT(ISERROR(SEARCH("清車",X306)))</formula>
    </cfRule>
    <cfRule type="containsText" dxfId="3725" priority="2889" operator="containsText" text="改紡">
      <formula>NOT(ISERROR(SEARCH("改紡",X306)))</formula>
    </cfRule>
  </conditionalFormatting>
  <conditionalFormatting sqref="L306">
    <cfRule type="containsText" dxfId="3724" priority="2899" operator="containsText" text="了機">
      <formula>NOT(ISERROR(SEARCH("了機",L306)))</formula>
    </cfRule>
  </conditionalFormatting>
  <conditionalFormatting sqref="L306">
    <cfRule type="containsText" dxfId="3723" priority="2897" operator="containsText" text="清車">
      <formula>NOT(ISERROR(SEARCH("清車",L306)))</formula>
    </cfRule>
    <cfRule type="containsText" dxfId="3722" priority="2898" operator="containsText" text="改紡">
      <formula>NOT(ISERROR(SEARCH("改紡",L306)))</formula>
    </cfRule>
  </conditionalFormatting>
  <conditionalFormatting sqref="P306">
    <cfRule type="containsText" dxfId="3721" priority="2896" operator="containsText" text="了機">
      <formula>NOT(ISERROR(SEARCH("了機",P306)))</formula>
    </cfRule>
  </conditionalFormatting>
  <conditionalFormatting sqref="P306">
    <cfRule type="containsText" dxfId="3720" priority="2894" operator="containsText" text="清車">
      <formula>NOT(ISERROR(SEARCH("清車",P306)))</formula>
    </cfRule>
    <cfRule type="containsText" dxfId="3719" priority="2895" operator="containsText" text="改紡">
      <formula>NOT(ISERROR(SEARCH("改紡",P306)))</formula>
    </cfRule>
  </conditionalFormatting>
  <conditionalFormatting sqref="T306">
    <cfRule type="containsText" dxfId="3718" priority="2893" operator="containsText" text="了機">
      <formula>NOT(ISERROR(SEARCH("了機",T306)))</formula>
    </cfRule>
  </conditionalFormatting>
  <conditionalFormatting sqref="T306">
    <cfRule type="containsText" dxfId="3717" priority="2891" operator="containsText" text="清車">
      <formula>NOT(ISERROR(SEARCH("清車",T306)))</formula>
    </cfRule>
    <cfRule type="containsText" dxfId="3716" priority="2892" operator="containsText" text="改紡">
      <formula>NOT(ISERROR(SEARCH("改紡",T306)))</formula>
    </cfRule>
  </conditionalFormatting>
  <conditionalFormatting sqref="X306">
    <cfRule type="containsText" dxfId="3715" priority="2890" operator="containsText" text="了機">
      <formula>NOT(ISERROR(SEARCH("了機",X306)))</formula>
    </cfRule>
  </conditionalFormatting>
  <conditionalFormatting sqref="L304">
    <cfRule type="containsText" dxfId="3714" priority="2887" operator="containsText" text="了機">
      <formula>NOT(ISERROR(SEARCH("了機",L304)))</formula>
    </cfRule>
  </conditionalFormatting>
  <conditionalFormatting sqref="L304">
    <cfRule type="containsText" dxfId="3713" priority="2885" operator="containsText" text="清車">
      <formula>NOT(ISERROR(SEARCH("清車",L304)))</formula>
    </cfRule>
    <cfRule type="containsText" dxfId="3712" priority="2886" operator="containsText" text="改紡">
      <formula>NOT(ISERROR(SEARCH("改紡",L304)))</formula>
    </cfRule>
  </conditionalFormatting>
  <conditionalFormatting sqref="P304">
    <cfRule type="containsText" dxfId="3711" priority="2884" operator="containsText" text="了機">
      <formula>NOT(ISERROR(SEARCH("了機",P304)))</formula>
    </cfRule>
  </conditionalFormatting>
  <conditionalFormatting sqref="P304">
    <cfRule type="containsText" dxfId="3710" priority="2882" operator="containsText" text="清車">
      <formula>NOT(ISERROR(SEARCH("清車",P304)))</formula>
    </cfRule>
    <cfRule type="containsText" dxfId="3709" priority="2883" operator="containsText" text="改紡">
      <formula>NOT(ISERROR(SEARCH("改紡",P304)))</formula>
    </cfRule>
  </conditionalFormatting>
  <conditionalFormatting sqref="T304">
    <cfRule type="containsText" dxfId="3708" priority="2881" operator="containsText" text="了機">
      <formula>NOT(ISERROR(SEARCH("了機",T304)))</formula>
    </cfRule>
  </conditionalFormatting>
  <conditionalFormatting sqref="T304">
    <cfRule type="containsText" dxfId="3707" priority="2879" operator="containsText" text="清車">
      <formula>NOT(ISERROR(SEARCH("清車",T304)))</formula>
    </cfRule>
    <cfRule type="containsText" dxfId="3706" priority="2880" operator="containsText" text="改紡">
      <formula>NOT(ISERROR(SEARCH("改紡",T304)))</formula>
    </cfRule>
  </conditionalFormatting>
  <conditionalFormatting sqref="X304">
    <cfRule type="containsText" dxfId="3705" priority="2878" operator="containsText" text="了機">
      <formula>NOT(ISERROR(SEARCH("了機",X304)))</formula>
    </cfRule>
  </conditionalFormatting>
  <conditionalFormatting sqref="X304">
    <cfRule type="containsText" dxfId="3704" priority="2876" operator="containsText" text="清車">
      <formula>NOT(ISERROR(SEARCH("清車",X304)))</formula>
    </cfRule>
    <cfRule type="containsText" dxfId="3703" priority="2877" operator="containsText" text="改紡">
      <formula>NOT(ISERROR(SEARCH("改紡",X304)))</formula>
    </cfRule>
  </conditionalFormatting>
  <conditionalFormatting sqref="F312:F320 F342 F325:F340">
    <cfRule type="containsText" dxfId="3702" priority="2875" operator="containsText" text="×2">
      <formula>NOT(ISERROR(SEARCH("×2",F312)))</formula>
    </cfRule>
  </conditionalFormatting>
  <conditionalFormatting sqref="X312:Y313 X316:Y316 Y314:Y315 X318:Y318 Y317 X320:Y320 Y319 X336:Y336 X342:Y342 Y337 Y339:Y340 Y325:Y335">
    <cfRule type="containsText" dxfId="3701" priority="2874" operator="containsText" text="了機">
      <formula>NOT(ISERROR(SEARCH("了機",X312)))</formula>
    </cfRule>
  </conditionalFormatting>
  <conditionalFormatting sqref="X312:Y313 X316:Y316 Y314:Y315 X318:Y318 Y317 X320:Y320 Y319 X336:Y336 X342:Y342 Y337 Y339:Y340 Y325:Y335">
    <cfRule type="containsText" dxfId="3700" priority="2872" operator="containsText" text="清車">
      <formula>NOT(ISERROR(SEARCH("清車",X312)))</formula>
    </cfRule>
    <cfRule type="containsText" dxfId="3699" priority="2873" operator="containsText" text="改紡">
      <formula>NOT(ISERROR(SEARCH("改紡",X312)))</formula>
    </cfRule>
  </conditionalFormatting>
  <conditionalFormatting sqref="Y341">
    <cfRule type="containsText" dxfId="3698" priority="2820" operator="containsText" text="了機">
      <formula>NOT(ISERROR(SEARCH("了機",Y341)))</formula>
    </cfRule>
  </conditionalFormatting>
  <conditionalFormatting sqref="Y341">
    <cfRule type="containsText" dxfId="3697" priority="2818" operator="containsText" text="清車">
      <formula>NOT(ISERROR(SEARCH("清車",Y341)))</formula>
    </cfRule>
    <cfRule type="containsText" dxfId="3696" priority="2819" operator="containsText" text="改紡">
      <formula>NOT(ISERROR(SEARCH("改紡",Y341)))</formula>
    </cfRule>
  </conditionalFormatting>
  <conditionalFormatting sqref="X341">
    <cfRule type="containsText" dxfId="3695" priority="2817" operator="containsText" text="了機">
      <formula>NOT(ISERROR(SEARCH("了機",X341)))</formula>
    </cfRule>
  </conditionalFormatting>
  <conditionalFormatting sqref="X341">
    <cfRule type="containsText" dxfId="3694" priority="2815" operator="containsText" text="清車">
      <formula>NOT(ISERROR(SEARCH("清車",X341)))</formula>
    </cfRule>
    <cfRule type="containsText" dxfId="3693" priority="2816" operator="containsText" text="改紡">
      <formula>NOT(ISERROR(SEARCH("改紡",X341)))</formula>
    </cfRule>
  </conditionalFormatting>
  <conditionalFormatting sqref="F321:F324">
    <cfRule type="containsText" dxfId="3692" priority="2871" operator="containsText" text="×2">
      <formula>NOT(ISERROR(SEARCH("×2",F321)))</formula>
    </cfRule>
  </conditionalFormatting>
  <conditionalFormatting sqref="Y321:Y324">
    <cfRule type="containsText" dxfId="3691" priority="2870" operator="containsText" text="了機">
      <formula>NOT(ISERROR(SEARCH("了機",Y321)))</formula>
    </cfRule>
  </conditionalFormatting>
  <conditionalFormatting sqref="Y321:Y324">
    <cfRule type="containsText" dxfId="3690" priority="2868" operator="containsText" text="清車">
      <formula>NOT(ISERROR(SEARCH("清車",Y321)))</formula>
    </cfRule>
    <cfRule type="containsText" dxfId="3689" priority="2869" operator="containsText" text="改紡">
      <formula>NOT(ISERROR(SEARCH("改紡",Y321)))</formula>
    </cfRule>
  </conditionalFormatting>
  <conditionalFormatting sqref="X314">
    <cfRule type="containsText" dxfId="3688" priority="2867" operator="containsText" text="了機">
      <formula>NOT(ISERROR(SEARCH("了機",X314)))</formula>
    </cfRule>
  </conditionalFormatting>
  <conditionalFormatting sqref="X314">
    <cfRule type="containsText" dxfId="3687" priority="2865" operator="containsText" text="清車">
      <formula>NOT(ISERROR(SEARCH("清車",X314)))</formula>
    </cfRule>
    <cfRule type="containsText" dxfId="3686" priority="2866" operator="containsText" text="改紡">
      <formula>NOT(ISERROR(SEARCH("改紡",X314)))</formula>
    </cfRule>
  </conditionalFormatting>
  <conditionalFormatting sqref="X315">
    <cfRule type="containsText" dxfId="3685" priority="2864" operator="containsText" text="了機">
      <formula>NOT(ISERROR(SEARCH("了機",X315)))</formula>
    </cfRule>
  </conditionalFormatting>
  <conditionalFormatting sqref="X315">
    <cfRule type="containsText" dxfId="3684" priority="2862" operator="containsText" text="清車">
      <formula>NOT(ISERROR(SEARCH("清車",X315)))</formula>
    </cfRule>
    <cfRule type="containsText" dxfId="3683" priority="2863" operator="containsText" text="改紡">
      <formula>NOT(ISERROR(SEARCH("改紡",X315)))</formula>
    </cfRule>
  </conditionalFormatting>
  <conditionalFormatting sqref="X317">
    <cfRule type="containsText" dxfId="3682" priority="2861" operator="containsText" text="了機">
      <formula>NOT(ISERROR(SEARCH("了機",X317)))</formula>
    </cfRule>
  </conditionalFormatting>
  <conditionalFormatting sqref="X317">
    <cfRule type="containsText" dxfId="3681" priority="2859" operator="containsText" text="清車">
      <formula>NOT(ISERROR(SEARCH("清車",X317)))</formula>
    </cfRule>
    <cfRule type="containsText" dxfId="3680" priority="2860" operator="containsText" text="改紡">
      <formula>NOT(ISERROR(SEARCH("改紡",X317)))</formula>
    </cfRule>
  </conditionalFormatting>
  <conditionalFormatting sqref="X319">
    <cfRule type="containsText" dxfId="3679" priority="2858" operator="containsText" text="了機">
      <formula>NOT(ISERROR(SEARCH("了機",X319)))</formula>
    </cfRule>
  </conditionalFormatting>
  <conditionalFormatting sqref="X319">
    <cfRule type="containsText" dxfId="3678" priority="2856" operator="containsText" text="清車">
      <formula>NOT(ISERROR(SEARCH("清車",X319)))</formula>
    </cfRule>
    <cfRule type="containsText" dxfId="3677" priority="2857" operator="containsText" text="改紡">
      <formula>NOT(ISERROR(SEARCH("改紡",X319)))</formula>
    </cfRule>
  </conditionalFormatting>
  <conditionalFormatting sqref="X322">
    <cfRule type="containsText" dxfId="3676" priority="2855" operator="containsText" text="了機">
      <formula>NOT(ISERROR(SEARCH("了機",X322)))</formula>
    </cfRule>
  </conditionalFormatting>
  <conditionalFormatting sqref="X322">
    <cfRule type="containsText" dxfId="3675" priority="2853" operator="containsText" text="清車">
      <formula>NOT(ISERROR(SEARCH("清車",X322)))</formula>
    </cfRule>
    <cfRule type="containsText" dxfId="3674" priority="2854" operator="containsText" text="改紡">
      <formula>NOT(ISERROR(SEARCH("改紡",X322)))</formula>
    </cfRule>
  </conditionalFormatting>
  <conditionalFormatting sqref="X323">
    <cfRule type="containsText" dxfId="3673" priority="2852" operator="containsText" text="了機">
      <formula>NOT(ISERROR(SEARCH("了機",X323)))</formula>
    </cfRule>
  </conditionalFormatting>
  <conditionalFormatting sqref="X323">
    <cfRule type="containsText" dxfId="3672" priority="2850" operator="containsText" text="清車">
      <formula>NOT(ISERROR(SEARCH("清車",X323)))</formula>
    </cfRule>
    <cfRule type="containsText" dxfId="3671" priority="2851" operator="containsText" text="改紡">
      <formula>NOT(ISERROR(SEARCH("改紡",X323)))</formula>
    </cfRule>
  </conditionalFormatting>
  <conditionalFormatting sqref="X325">
    <cfRule type="containsText" dxfId="3670" priority="2849" operator="containsText" text="了機">
      <formula>NOT(ISERROR(SEARCH("了機",X325)))</formula>
    </cfRule>
  </conditionalFormatting>
  <conditionalFormatting sqref="X325">
    <cfRule type="containsText" dxfId="3669" priority="2847" operator="containsText" text="清車">
      <formula>NOT(ISERROR(SEARCH("清車",X325)))</formula>
    </cfRule>
    <cfRule type="containsText" dxfId="3668" priority="2848" operator="containsText" text="改紡">
      <formula>NOT(ISERROR(SEARCH("改紡",X325)))</formula>
    </cfRule>
  </conditionalFormatting>
  <conditionalFormatting sqref="X326">
    <cfRule type="containsText" dxfId="3667" priority="2846" operator="containsText" text="了機">
      <formula>NOT(ISERROR(SEARCH("了機",X326)))</formula>
    </cfRule>
  </conditionalFormatting>
  <conditionalFormatting sqref="X326">
    <cfRule type="containsText" dxfId="3666" priority="2844" operator="containsText" text="清車">
      <formula>NOT(ISERROR(SEARCH("清車",X326)))</formula>
    </cfRule>
    <cfRule type="containsText" dxfId="3665" priority="2845" operator="containsText" text="改紡">
      <formula>NOT(ISERROR(SEARCH("改紡",X326)))</formula>
    </cfRule>
  </conditionalFormatting>
  <conditionalFormatting sqref="X327">
    <cfRule type="containsText" dxfId="3664" priority="2843" operator="containsText" text="了機">
      <formula>NOT(ISERROR(SEARCH("了機",X327)))</formula>
    </cfRule>
  </conditionalFormatting>
  <conditionalFormatting sqref="X327">
    <cfRule type="containsText" dxfId="3663" priority="2841" operator="containsText" text="清車">
      <formula>NOT(ISERROR(SEARCH("清車",X327)))</formula>
    </cfRule>
    <cfRule type="containsText" dxfId="3662" priority="2842" operator="containsText" text="改紡">
      <formula>NOT(ISERROR(SEARCH("改紡",X327)))</formula>
    </cfRule>
  </conditionalFormatting>
  <conditionalFormatting sqref="X328">
    <cfRule type="containsText" dxfId="3661" priority="2840" operator="containsText" text="了機">
      <formula>NOT(ISERROR(SEARCH("了機",X328)))</formula>
    </cfRule>
  </conditionalFormatting>
  <conditionalFormatting sqref="X328">
    <cfRule type="containsText" dxfId="3660" priority="2838" operator="containsText" text="清車">
      <formula>NOT(ISERROR(SEARCH("清車",X328)))</formula>
    </cfRule>
    <cfRule type="containsText" dxfId="3659" priority="2839" operator="containsText" text="改紡">
      <formula>NOT(ISERROR(SEARCH("改紡",X328)))</formula>
    </cfRule>
  </conditionalFormatting>
  <conditionalFormatting sqref="X329">
    <cfRule type="containsText" dxfId="3658" priority="2837" operator="containsText" text="了機">
      <formula>NOT(ISERROR(SEARCH("了機",X329)))</formula>
    </cfRule>
  </conditionalFormatting>
  <conditionalFormatting sqref="X329">
    <cfRule type="containsText" dxfId="3657" priority="2835" operator="containsText" text="清車">
      <formula>NOT(ISERROR(SEARCH("清車",X329)))</formula>
    </cfRule>
    <cfRule type="containsText" dxfId="3656" priority="2836" operator="containsText" text="改紡">
      <formula>NOT(ISERROR(SEARCH("改紡",X329)))</formula>
    </cfRule>
  </conditionalFormatting>
  <conditionalFormatting sqref="X330">
    <cfRule type="containsText" dxfId="3655" priority="2834" operator="containsText" text="了機">
      <formula>NOT(ISERROR(SEARCH("了機",X330)))</formula>
    </cfRule>
  </conditionalFormatting>
  <conditionalFormatting sqref="X330">
    <cfRule type="containsText" dxfId="3654" priority="2832" operator="containsText" text="清車">
      <formula>NOT(ISERROR(SEARCH("清車",X330)))</formula>
    </cfRule>
    <cfRule type="containsText" dxfId="3653" priority="2833" operator="containsText" text="改紡">
      <formula>NOT(ISERROR(SEARCH("改紡",X330)))</formula>
    </cfRule>
  </conditionalFormatting>
  <conditionalFormatting sqref="X332">
    <cfRule type="containsText" dxfId="3652" priority="2831" operator="containsText" text="了機">
      <formula>NOT(ISERROR(SEARCH("了機",X332)))</formula>
    </cfRule>
  </conditionalFormatting>
  <conditionalFormatting sqref="X332">
    <cfRule type="containsText" dxfId="3651" priority="2829" operator="containsText" text="清車">
      <formula>NOT(ISERROR(SEARCH("清車",X332)))</formula>
    </cfRule>
    <cfRule type="containsText" dxfId="3650" priority="2830" operator="containsText" text="改紡">
      <formula>NOT(ISERROR(SEARCH("改紡",X332)))</formula>
    </cfRule>
  </conditionalFormatting>
  <conditionalFormatting sqref="X340">
    <cfRule type="containsText" dxfId="3649" priority="2828" operator="containsText" text="了機">
      <formula>NOT(ISERROR(SEARCH("了機",X340)))</formula>
    </cfRule>
  </conditionalFormatting>
  <conditionalFormatting sqref="X340">
    <cfRule type="containsText" dxfId="3648" priority="2826" operator="containsText" text="清車">
      <formula>NOT(ISERROR(SEARCH("清車",X340)))</formula>
    </cfRule>
    <cfRule type="containsText" dxfId="3647" priority="2827" operator="containsText" text="改紡">
      <formula>NOT(ISERROR(SEARCH("改紡",X340)))</formula>
    </cfRule>
  </conditionalFormatting>
  <conditionalFormatting sqref="F341">
    <cfRule type="containsText" dxfId="3646" priority="2821" operator="containsText" text="×2">
      <formula>NOT(ISERROR(SEARCH("×2",F341)))</formula>
    </cfRule>
  </conditionalFormatting>
  <conditionalFormatting sqref="L322 P322 T322">
    <cfRule type="containsText" dxfId="3645" priority="2781" operator="containsText" text="了機">
      <formula>NOT(ISERROR(SEARCH("了機",L322)))</formula>
    </cfRule>
  </conditionalFormatting>
  <conditionalFormatting sqref="L322 P322 T322">
    <cfRule type="containsText" dxfId="3644" priority="2779" operator="containsText" text="清車">
      <formula>NOT(ISERROR(SEARCH("清車",L322)))</formula>
    </cfRule>
    <cfRule type="containsText" dxfId="3643" priority="2780" operator="containsText" text="改紡">
      <formula>NOT(ISERROR(SEARCH("改紡",L322)))</formula>
    </cfRule>
  </conditionalFormatting>
  <conditionalFormatting sqref="L323 P323 T323">
    <cfRule type="containsText" dxfId="3642" priority="2778" operator="containsText" text="了機">
      <formula>NOT(ISERROR(SEARCH("了機",L323)))</formula>
    </cfRule>
  </conditionalFormatting>
  <conditionalFormatting sqref="L323 P323 T323">
    <cfRule type="containsText" dxfId="3641" priority="2776" operator="containsText" text="清車">
      <formula>NOT(ISERROR(SEARCH("清車",L323)))</formula>
    </cfRule>
    <cfRule type="containsText" dxfId="3640" priority="2777" operator="containsText" text="改紡">
      <formula>NOT(ISERROR(SEARCH("改紡",L323)))</formula>
    </cfRule>
  </conditionalFormatting>
  <conditionalFormatting sqref="L325 P325 T325">
    <cfRule type="containsText" dxfId="3639" priority="2775" operator="containsText" text="了機">
      <formula>NOT(ISERROR(SEARCH("了機",L325)))</formula>
    </cfRule>
  </conditionalFormatting>
  <conditionalFormatting sqref="L325 P325 T325">
    <cfRule type="containsText" dxfId="3638" priority="2773" operator="containsText" text="清車">
      <formula>NOT(ISERROR(SEARCH("清車",L325)))</formula>
    </cfRule>
    <cfRule type="containsText" dxfId="3637" priority="2774" operator="containsText" text="改紡">
      <formula>NOT(ISERROR(SEARCH("改紡",L325)))</formula>
    </cfRule>
  </conditionalFormatting>
  <conditionalFormatting sqref="X321">
    <cfRule type="containsText" dxfId="3636" priority="2814" operator="containsText" text="了機">
      <formula>NOT(ISERROR(SEARCH("了機",X321)))</formula>
    </cfRule>
  </conditionalFormatting>
  <conditionalFormatting sqref="X321">
    <cfRule type="containsText" dxfId="3635" priority="2812" operator="containsText" text="清車">
      <formula>NOT(ISERROR(SEARCH("清車",X321)))</formula>
    </cfRule>
    <cfRule type="containsText" dxfId="3634" priority="2813" operator="containsText" text="改紡">
      <formula>NOT(ISERROR(SEARCH("改紡",X321)))</formula>
    </cfRule>
  </conditionalFormatting>
  <conditionalFormatting sqref="L327 P327 T327">
    <cfRule type="containsText" dxfId="3633" priority="2769" operator="containsText" text="了機">
      <formula>NOT(ISERROR(SEARCH("了機",L327)))</formula>
    </cfRule>
  </conditionalFormatting>
  <conditionalFormatting sqref="L327 P327 T327">
    <cfRule type="containsText" dxfId="3632" priority="2767" operator="containsText" text="清車">
      <formula>NOT(ISERROR(SEARCH("清車",L327)))</formula>
    </cfRule>
    <cfRule type="containsText" dxfId="3631" priority="2768" operator="containsText" text="改紡">
      <formula>NOT(ISERROR(SEARCH("改紡",L327)))</formula>
    </cfRule>
  </conditionalFormatting>
  <conditionalFormatting sqref="L328 P328 T328">
    <cfRule type="containsText" dxfId="3630" priority="2766" operator="containsText" text="了機">
      <formula>NOT(ISERROR(SEARCH("了機",L328)))</formula>
    </cfRule>
  </conditionalFormatting>
  <conditionalFormatting sqref="L328 P328 T328">
    <cfRule type="containsText" dxfId="3629" priority="2764" operator="containsText" text="清車">
      <formula>NOT(ISERROR(SEARCH("清車",L328)))</formula>
    </cfRule>
    <cfRule type="containsText" dxfId="3628" priority="2765" operator="containsText" text="改紡">
      <formula>NOT(ISERROR(SEARCH("改紡",L328)))</formula>
    </cfRule>
  </conditionalFormatting>
  <conditionalFormatting sqref="L330 P330 T330">
    <cfRule type="containsText" dxfId="3627" priority="2760" operator="containsText" text="了機">
      <formula>NOT(ISERROR(SEARCH("了機",L330)))</formula>
    </cfRule>
  </conditionalFormatting>
  <conditionalFormatting sqref="L330 P330 T330">
    <cfRule type="containsText" dxfId="3626" priority="2758" operator="containsText" text="清車">
      <formula>NOT(ISERROR(SEARCH("清車",L330)))</formula>
    </cfRule>
    <cfRule type="containsText" dxfId="3625" priority="2759" operator="containsText" text="改紡">
      <formula>NOT(ISERROR(SEARCH("改紡",L330)))</formula>
    </cfRule>
  </conditionalFormatting>
  <conditionalFormatting sqref="X331">
    <cfRule type="containsText" dxfId="3624" priority="2811" operator="containsText" text="了機">
      <formula>NOT(ISERROR(SEARCH("了機",X331)))</formula>
    </cfRule>
  </conditionalFormatting>
  <conditionalFormatting sqref="X331">
    <cfRule type="containsText" dxfId="3623" priority="2809" operator="containsText" text="清車">
      <formula>NOT(ISERROR(SEARCH("清車",X331)))</formula>
    </cfRule>
    <cfRule type="containsText" dxfId="3622" priority="2810" operator="containsText" text="改紡">
      <formula>NOT(ISERROR(SEARCH("改紡",X331)))</formula>
    </cfRule>
  </conditionalFormatting>
  <conditionalFormatting sqref="P332">
    <cfRule type="containsText" dxfId="3621" priority="2757" operator="containsText" text="了機">
      <formula>NOT(ISERROR(SEARCH("了機",P332)))</formula>
    </cfRule>
  </conditionalFormatting>
  <conditionalFormatting sqref="P332">
    <cfRule type="containsText" dxfId="3620" priority="2755" operator="containsText" text="清車">
      <formula>NOT(ISERROR(SEARCH("清車",P332)))</formula>
    </cfRule>
    <cfRule type="containsText" dxfId="3619" priority="2756" operator="containsText" text="改紡">
      <formula>NOT(ISERROR(SEARCH("改紡",P332)))</formula>
    </cfRule>
  </conditionalFormatting>
  <conditionalFormatting sqref="P340">
    <cfRule type="containsText" dxfId="3618" priority="2754" operator="containsText" text="了機">
      <formula>NOT(ISERROR(SEARCH("了機",P340)))</formula>
    </cfRule>
  </conditionalFormatting>
  <conditionalFormatting sqref="P340">
    <cfRule type="containsText" dxfId="3617" priority="2752" operator="containsText" text="清車">
      <formula>NOT(ISERROR(SEARCH("清車",P340)))</formula>
    </cfRule>
    <cfRule type="containsText" dxfId="3616" priority="2753" operator="containsText" text="改紡">
      <formula>NOT(ISERROR(SEARCH("改紡",P340)))</formula>
    </cfRule>
  </conditionalFormatting>
  <conditionalFormatting sqref="M341 Q341 U341">
    <cfRule type="containsText" dxfId="3615" priority="2748" operator="containsText" text="了機">
      <formula>NOT(ISERROR(SEARCH("了機",M341)))</formula>
    </cfRule>
  </conditionalFormatting>
  <conditionalFormatting sqref="M341 Q341 U341">
    <cfRule type="containsText" dxfId="3614" priority="2746" operator="containsText" text="清車">
      <formula>NOT(ISERROR(SEARCH("清車",M341)))</formula>
    </cfRule>
    <cfRule type="containsText" dxfId="3613" priority="2747" operator="containsText" text="改紡">
      <formula>NOT(ISERROR(SEARCH("改紡",M341)))</formula>
    </cfRule>
  </conditionalFormatting>
  <conditionalFormatting sqref="L341 P341 T341">
    <cfRule type="containsText" dxfId="3612" priority="2745" operator="containsText" text="了機">
      <formula>NOT(ISERROR(SEARCH("了機",L341)))</formula>
    </cfRule>
  </conditionalFormatting>
  <conditionalFormatting sqref="L341 P341 T341">
    <cfRule type="containsText" dxfId="3611" priority="2743" operator="containsText" text="清車">
      <formula>NOT(ISERROR(SEARCH("清車",L341)))</formula>
    </cfRule>
    <cfRule type="containsText" dxfId="3610" priority="2744" operator="containsText" text="改紡">
      <formula>NOT(ISERROR(SEARCH("改紡",L341)))</formula>
    </cfRule>
  </conditionalFormatting>
  <conditionalFormatting sqref="U338">
    <cfRule type="containsText" dxfId="3609" priority="2661" operator="containsText" text="了機">
      <formula>NOT(ISERROR(SEARCH("了機",U338)))</formula>
    </cfRule>
  </conditionalFormatting>
  <conditionalFormatting sqref="U338">
    <cfRule type="containsText" dxfId="3608" priority="2659" operator="containsText" text="清車">
      <formula>NOT(ISERROR(SEARCH("清車",U338)))</formula>
    </cfRule>
    <cfRule type="containsText" dxfId="3607" priority="2660" operator="containsText" text="改紡">
      <formula>NOT(ISERROR(SEARCH("改紡",U338)))</formula>
    </cfRule>
  </conditionalFormatting>
  <conditionalFormatting sqref="X324">
    <cfRule type="containsText" dxfId="3606" priority="2808" operator="containsText" text="了機">
      <formula>NOT(ISERROR(SEARCH("了機",X324)))</formula>
    </cfRule>
  </conditionalFormatting>
  <conditionalFormatting sqref="X324">
    <cfRule type="containsText" dxfId="3605" priority="2806" operator="containsText" text="清車">
      <formula>NOT(ISERROR(SEARCH("清車",X324)))</formula>
    </cfRule>
    <cfRule type="containsText" dxfId="3604" priority="2807" operator="containsText" text="改紡">
      <formula>NOT(ISERROR(SEARCH("改紡",X324)))</formula>
    </cfRule>
  </conditionalFormatting>
  <conditionalFormatting sqref="P331">
    <cfRule type="containsText" dxfId="3603" priority="2739" operator="containsText" text="了機">
      <formula>NOT(ISERROR(SEARCH("了機",P331)))</formula>
    </cfRule>
  </conditionalFormatting>
  <conditionalFormatting sqref="P331">
    <cfRule type="containsText" dxfId="3602" priority="2737" operator="containsText" text="清車">
      <formula>NOT(ISERROR(SEARCH("清車",P331)))</formula>
    </cfRule>
    <cfRule type="containsText" dxfId="3601" priority="2738" operator="containsText" text="改紡">
      <formula>NOT(ISERROR(SEARCH("改紡",P331)))</formula>
    </cfRule>
  </conditionalFormatting>
  <conditionalFormatting sqref="L324 P324 T324">
    <cfRule type="containsText" dxfId="3600" priority="2736" operator="containsText" text="了機">
      <formula>NOT(ISERROR(SEARCH("了機",L324)))</formula>
    </cfRule>
  </conditionalFormatting>
  <conditionalFormatting sqref="L324 P324 T324">
    <cfRule type="containsText" dxfId="3599" priority="2734" operator="containsText" text="清車">
      <formula>NOT(ISERROR(SEARCH("清車",L324)))</formula>
    </cfRule>
    <cfRule type="containsText" dxfId="3598" priority="2735" operator="containsText" text="改紡">
      <formula>NOT(ISERROR(SEARCH("改紡",L324)))</formula>
    </cfRule>
  </conditionalFormatting>
  <conditionalFormatting sqref="X333">
    <cfRule type="containsText" dxfId="3597" priority="2805" operator="containsText" text="了機">
      <formula>NOT(ISERROR(SEARCH("了機",X333)))</formula>
    </cfRule>
  </conditionalFormatting>
  <conditionalFormatting sqref="X333">
    <cfRule type="containsText" dxfId="3596" priority="2803" operator="containsText" text="清車">
      <formula>NOT(ISERROR(SEARCH("清車",X333)))</formula>
    </cfRule>
    <cfRule type="containsText" dxfId="3595" priority="2804" operator="containsText" text="改紡">
      <formula>NOT(ISERROR(SEARCH("改紡",X333)))</formula>
    </cfRule>
  </conditionalFormatting>
  <conditionalFormatting sqref="X334">
    <cfRule type="containsText" dxfId="3594" priority="2802" operator="containsText" text="了機">
      <formula>NOT(ISERROR(SEARCH("了機",X334)))</formula>
    </cfRule>
  </conditionalFormatting>
  <conditionalFormatting sqref="X334">
    <cfRule type="containsText" dxfId="3593" priority="2800" operator="containsText" text="清車">
      <formula>NOT(ISERROR(SEARCH("清車",X334)))</formula>
    </cfRule>
    <cfRule type="containsText" dxfId="3592" priority="2801"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3591" priority="2799"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3590" priority="2797" operator="containsText" text="清車">
      <formula>NOT(ISERROR(SEARCH("清車",L312)))</formula>
    </cfRule>
    <cfRule type="containsText" dxfId="3589" priority="2798" operator="containsText" text="改紡">
      <formula>NOT(ISERROR(SEARCH("改紡",L312)))</formula>
    </cfRule>
  </conditionalFormatting>
  <conditionalFormatting sqref="M321:M324 Q321:Q324 U321:U324">
    <cfRule type="containsText" dxfId="3588" priority="2796" operator="containsText" text="了機">
      <formula>NOT(ISERROR(SEARCH("了機",M321)))</formula>
    </cfRule>
  </conditionalFormatting>
  <conditionalFormatting sqref="M321:M324 Q321:Q324 U321:U324">
    <cfRule type="containsText" dxfId="3587" priority="2794" operator="containsText" text="清車">
      <formula>NOT(ISERROR(SEARCH("清車",M321)))</formula>
    </cfRule>
    <cfRule type="containsText" dxfId="3586" priority="2795" operator="containsText" text="改紡">
      <formula>NOT(ISERROR(SEARCH("改紡",M321)))</formula>
    </cfRule>
  </conditionalFormatting>
  <conditionalFormatting sqref="L314 P314 T314">
    <cfRule type="containsText" dxfId="3585" priority="2793" operator="containsText" text="了機">
      <formula>NOT(ISERROR(SEARCH("了機",L314)))</formula>
    </cfRule>
  </conditionalFormatting>
  <conditionalFormatting sqref="L314 P314 T314">
    <cfRule type="containsText" dxfId="3584" priority="2791" operator="containsText" text="清車">
      <formula>NOT(ISERROR(SEARCH("清車",L314)))</formula>
    </cfRule>
    <cfRule type="containsText" dxfId="3583" priority="2792" operator="containsText" text="改紡">
      <formula>NOT(ISERROR(SEARCH("改紡",L314)))</formula>
    </cfRule>
  </conditionalFormatting>
  <conditionalFormatting sqref="L315 P315 T315">
    <cfRule type="containsText" dxfId="3582" priority="2790" operator="containsText" text="了機">
      <formula>NOT(ISERROR(SEARCH("了機",L315)))</formula>
    </cfRule>
  </conditionalFormatting>
  <conditionalFormatting sqref="L315 P315 T315">
    <cfRule type="containsText" dxfId="3581" priority="2788" operator="containsText" text="清車">
      <formula>NOT(ISERROR(SEARCH("清車",L315)))</formula>
    </cfRule>
    <cfRule type="containsText" dxfId="3580" priority="2789" operator="containsText" text="改紡">
      <formula>NOT(ISERROR(SEARCH("改紡",L315)))</formula>
    </cfRule>
  </conditionalFormatting>
  <conditionalFormatting sqref="L317 T317 P317">
    <cfRule type="containsText" dxfId="3579" priority="2787" operator="containsText" text="了機">
      <formula>NOT(ISERROR(SEARCH("了機",L317)))</formula>
    </cfRule>
  </conditionalFormatting>
  <conditionalFormatting sqref="L317 T317 P317">
    <cfRule type="containsText" dxfId="3578" priority="2785" operator="containsText" text="清車">
      <formula>NOT(ISERROR(SEARCH("清車",L317)))</formula>
    </cfRule>
    <cfRule type="containsText" dxfId="3577" priority="2786" operator="containsText" text="改紡">
      <formula>NOT(ISERROR(SEARCH("改紡",L317)))</formula>
    </cfRule>
  </conditionalFormatting>
  <conditionalFormatting sqref="L319 P319 T319">
    <cfRule type="containsText" dxfId="3576" priority="2784" operator="containsText" text="了機">
      <formula>NOT(ISERROR(SEARCH("了機",L319)))</formula>
    </cfRule>
  </conditionalFormatting>
  <conditionalFormatting sqref="L319 P319 T319">
    <cfRule type="containsText" dxfId="3575" priority="2782" operator="containsText" text="清車">
      <formula>NOT(ISERROR(SEARCH("清車",L319)))</formula>
    </cfRule>
    <cfRule type="containsText" dxfId="3574" priority="2783" operator="containsText" text="改紡">
      <formula>NOT(ISERROR(SEARCH("改紡",L319)))</formula>
    </cfRule>
  </conditionalFormatting>
  <conditionalFormatting sqref="L326 P326 T326">
    <cfRule type="containsText" dxfId="3573" priority="2772" operator="containsText" text="了機">
      <formula>NOT(ISERROR(SEARCH("了機",L326)))</formula>
    </cfRule>
  </conditionalFormatting>
  <conditionalFormatting sqref="L326 P326 T326">
    <cfRule type="containsText" dxfId="3572" priority="2770" operator="containsText" text="清車">
      <formula>NOT(ISERROR(SEARCH("清車",L326)))</formula>
    </cfRule>
    <cfRule type="containsText" dxfId="3571" priority="2771" operator="containsText" text="改紡">
      <formula>NOT(ISERROR(SEARCH("改紡",L326)))</formula>
    </cfRule>
  </conditionalFormatting>
  <conditionalFormatting sqref="L329 P329 T329">
    <cfRule type="containsText" dxfId="3570" priority="2763" operator="containsText" text="了機">
      <formula>NOT(ISERROR(SEARCH("了機",L329)))</formula>
    </cfRule>
  </conditionalFormatting>
  <conditionalFormatting sqref="L329 P329 T329">
    <cfRule type="containsText" dxfId="3569" priority="2761" operator="containsText" text="清車">
      <formula>NOT(ISERROR(SEARCH("清車",L329)))</formula>
    </cfRule>
    <cfRule type="containsText" dxfId="3568" priority="2762" operator="containsText" text="改紡">
      <formula>NOT(ISERROR(SEARCH("改紡",L329)))</formula>
    </cfRule>
  </conditionalFormatting>
  <conditionalFormatting sqref="P333">
    <cfRule type="containsText" dxfId="3567" priority="2733" operator="containsText" text="了機">
      <formula>NOT(ISERROR(SEARCH("了機",P333)))</formula>
    </cfRule>
  </conditionalFormatting>
  <conditionalFormatting sqref="P333">
    <cfRule type="containsText" dxfId="3566" priority="2731" operator="containsText" text="清車">
      <formula>NOT(ISERROR(SEARCH("清車",P333)))</formula>
    </cfRule>
    <cfRule type="containsText" dxfId="3565" priority="2732" operator="containsText" text="改紡">
      <formula>NOT(ISERROR(SEARCH("改紡",P333)))</formula>
    </cfRule>
  </conditionalFormatting>
  <conditionalFormatting sqref="P334">
    <cfRule type="containsText" dxfId="3564" priority="2730" operator="containsText" text="了機">
      <formula>NOT(ISERROR(SEARCH("了機",P334)))</formula>
    </cfRule>
  </conditionalFormatting>
  <conditionalFormatting sqref="P334">
    <cfRule type="containsText" dxfId="3563" priority="2728" operator="containsText" text="清車">
      <formula>NOT(ISERROR(SEARCH("清車",P334)))</formula>
    </cfRule>
    <cfRule type="containsText" dxfId="3562" priority="2729" operator="containsText" text="改紡">
      <formula>NOT(ISERROR(SEARCH("改紡",P334)))</formula>
    </cfRule>
  </conditionalFormatting>
  <conditionalFormatting sqref="X339">
    <cfRule type="containsText" dxfId="3561" priority="2727" operator="containsText" text="了機">
      <formula>NOT(ISERROR(SEARCH("了機",X339)))</formula>
    </cfRule>
  </conditionalFormatting>
  <conditionalFormatting sqref="X339">
    <cfRule type="containsText" dxfId="3560" priority="2725" operator="containsText" text="清車">
      <formula>NOT(ISERROR(SEARCH("清車",X339)))</formula>
    </cfRule>
    <cfRule type="containsText" dxfId="3559" priority="2726" operator="containsText" text="改紡">
      <formula>NOT(ISERROR(SEARCH("改紡",X339)))</formula>
    </cfRule>
  </conditionalFormatting>
  <conditionalFormatting sqref="L320">
    <cfRule type="containsText" dxfId="3558" priority="2724" operator="containsText" text="了機">
      <formula>NOT(ISERROR(SEARCH("了機",L320)))</formula>
    </cfRule>
  </conditionalFormatting>
  <conditionalFormatting sqref="L320">
    <cfRule type="containsText" dxfId="3557" priority="2722" operator="containsText" text="清車">
      <formula>NOT(ISERROR(SEARCH("清車",L320)))</formula>
    </cfRule>
    <cfRule type="containsText" dxfId="3556" priority="2723" operator="containsText" text="改紡">
      <formula>NOT(ISERROR(SEARCH("改紡",L320)))</formula>
    </cfRule>
  </conditionalFormatting>
  <conditionalFormatting sqref="Y338">
    <cfRule type="containsText" dxfId="3555" priority="2721" operator="containsText" text="了機">
      <formula>NOT(ISERROR(SEARCH("了機",Y338)))</formula>
    </cfRule>
  </conditionalFormatting>
  <conditionalFormatting sqref="Y338">
    <cfRule type="containsText" dxfId="3554" priority="2719" operator="containsText" text="清車">
      <formula>NOT(ISERROR(SEARCH("清車",Y338)))</formula>
    </cfRule>
    <cfRule type="containsText" dxfId="3553" priority="2720" operator="containsText" text="改紡">
      <formula>NOT(ISERROR(SEARCH("改紡",Y338)))</formula>
    </cfRule>
  </conditionalFormatting>
  <conditionalFormatting sqref="X338">
    <cfRule type="containsText" dxfId="3552" priority="2718" operator="containsText" text="了機">
      <formula>NOT(ISERROR(SEARCH("了機",X338)))</formula>
    </cfRule>
  </conditionalFormatting>
  <conditionalFormatting sqref="X338">
    <cfRule type="containsText" dxfId="3551" priority="2716" operator="containsText" text="清車">
      <formula>NOT(ISERROR(SEARCH("清車",X338)))</formula>
    </cfRule>
    <cfRule type="containsText" dxfId="3550" priority="2717" operator="containsText" text="改紡">
      <formula>NOT(ISERROR(SEARCH("改紡",X338)))</formula>
    </cfRule>
  </conditionalFormatting>
  <conditionalFormatting sqref="X337">
    <cfRule type="containsText" dxfId="3549" priority="2704" operator="containsText" text="清車">
      <formula>NOT(ISERROR(SEARCH("清車",X337)))</formula>
    </cfRule>
    <cfRule type="containsText" dxfId="3548" priority="2705" operator="containsText" text="改紡">
      <formula>NOT(ISERROR(SEARCH("改紡",X337)))</formula>
    </cfRule>
  </conditionalFormatting>
  <conditionalFormatting sqref="T333">
    <cfRule type="containsText" dxfId="3547" priority="2670" operator="containsText" text="了機">
      <formula>NOT(ISERROR(SEARCH("了機",T333)))</formula>
    </cfRule>
  </conditionalFormatting>
  <conditionalFormatting sqref="T333">
    <cfRule type="containsText" dxfId="3546" priority="2668" operator="containsText" text="清車">
      <formula>NOT(ISERROR(SEARCH("清車",T333)))</formula>
    </cfRule>
    <cfRule type="containsText" dxfId="3545" priority="2669" operator="containsText" text="改紡">
      <formula>NOT(ISERROR(SEARCH("改紡",T333)))</formula>
    </cfRule>
  </conditionalFormatting>
  <conditionalFormatting sqref="P337">
    <cfRule type="containsText" dxfId="3544" priority="2712" operator="containsText" text="了機">
      <formula>NOT(ISERROR(SEARCH("了機",P337)))</formula>
    </cfRule>
  </conditionalFormatting>
  <conditionalFormatting sqref="P337">
    <cfRule type="containsText" dxfId="3543" priority="2710" operator="containsText" text="清車">
      <formula>NOT(ISERROR(SEARCH("清車",P337)))</formula>
    </cfRule>
    <cfRule type="containsText" dxfId="3542" priority="2711" operator="containsText" text="改紡">
      <formula>NOT(ISERROR(SEARCH("改紡",P337)))</formula>
    </cfRule>
  </conditionalFormatting>
  <conditionalFormatting sqref="L339">
    <cfRule type="containsText" dxfId="3541" priority="2631" operator="containsText" text="了機">
      <formula>NOT(ISERROR(SEARCH("了機",L339)))</formula>
    </cfRule>
  </conditionalFormatting>
  <conditionalFormatting sqref="L339">
    <cfRule type="containsText" dxfId="3540" priority="2629" operator="containsText" text="清車">
      <formula>NOT(ISERROR(SEARCH("清車",L339)))</formula>
    </cfRule>
    <cfRule type="containsText" dxfId="3539" priority="2630" operator="containsText" text="改紡">
      <formula>NOT(ISERROR(SEARCH("改紡",L339)))</formula>
    </cfRule>
  </conditionalFormatting>
  <conditionalFormatting sqref="X337">
    <cfRule type="containsText" dxfId="3538" priority="2706" operator="containsText" text="了機">
      <formula>NOT(ISERROR(SEARCH("了機",X337)))</formula>
    </cfRule>
  </conditionalFormatting>
  <conditionalFormatting sqref="T338">
    <cfRule type="containsText" dxfId="3537" priority="2658" operator="containsText" text="了機">
      <formula>NOT(ISERROR(SEARCH("了機",T338)))</formula>
    </cfRule>
  </conditionalFormatting>
  <conditionalFormatting sqref="T338">
    <cfRule type="containsText" dxfId="3536" priority="2656" operator="containsText" text="清車">
      <formula>NOT(ISERROR(SEARCH("清車",T338)))</formula>
    </cfRule>
    <cfRule type="containsText" dxfId="3535" priority="2657" operator="containsText" text="改紡">
      <formula>NOT(ISERROR(SEARCH("改紡",T338)))</formula>
    </cfRule>
  </conditionalFormatting>
  <conditionalFormatting sqref="P335">
    <cfRule type="containsText" dxfId="3534" priority="2700" operator="containsText" text="了機">
      <formula>NOT(ISERROR(SEARCH("了機",P335)))</formula>
    </cfRule>
  </conditionalFormatting>
  <conditionalFormatting sqref="P335">
    <cfRule type="containsText" dxfId="3533" priority="2698" operator="containsText" text="清車">
      <formula>NOT(ISERROR(SEARCH("清車",P335)))</formula>
    </cfRule>
    <cfRule type="containsText" dxfId="3532" priority="2699" operator="containsText" text="改紡">
      <formula>NOT(ISERROR(SEARCH("改紡",P335)))</formula>
    </cfRule>
  </conditionalFormatting>
  <conditionalFormatting sqref="L335">
    <cfRule type="containsText" dxfId="3531" priority="2619" operator="containsText" text="了機">
      <formula>NOT(ISERROR(SEARCH("了機",L335)))</formula>
    </cfRule>
  </conditionalFormatting>
  <conditionalFormatting sqref="L335">
    <cfRule type="containsText" dxfId="3530" priority="2617" operator="containsText" text="清車">
      <formula>NOT(ISERROR(SEARCH("清車",L335)))</formula>
    </cfRule>
    <cfRule type="containsText" dxfId="3529" priority="2618" operator="containsText" text="改紡">
      <formula>NOT(ISERROR(SEARCH("改紡",L335)))</formula>
    </cfRule>
  </conditionalFormatting>
  <conditionalFormatting sqref="X335">
    <cfRule type="containsText" dxfId="3528" priority="2694" operator="containsText" text="了機">
      <formula>NOT(ISERROR(SEARCH("了機",X335)))</formula>
    </cfRule>
  </conditionalFormatting>
  <conditionalFormatting sqref="X335">
    <cfRule type="containsText" dxfId="3527" priority="2692" operator="containsText" text="清車">
      <formula>NOT(ISERROR(SEARCH("清車",X335)))</formula>
    </cfRule>
    <cfRule type="containsText" dxfId="3526" priority="2693" operator="containsText" text="改紡">
      <formula>NOT(ISERROR(SEARCH("改紡",X335)))</formula>
    </cfRule>
  </conditionalFormatting>
  <conditionalFormatting sqref="L321">
    <cfRule type="containsText" dxfId="3525" priority="2691" operator="containsText" text="了機">
      <formula>NOT(ISERROR(SEARCH("了機",L321)))</formula>
    </cfRule>
  </conditionalFormatting>
  <conditionalFormatting sqref="L321">
    <cfRule type="containsText" dxfId="3524" priority="2689" operator="containsText" text="清車">
      <formula>NOT(ISERROR(SEARCH("清車",L321)))</formula>
    </cfRule>
    <cfRule type="containsText" dxfId="3523" priority="2690" operator="containsText" text="改紡">
      <formula>NOT(ISERROR(SEARCH("改紡",L321)))</formula>
    </cfRule>
  </conditionalFormatting>
  <conditionalFormatting sqref="P321">
    <cfRule type="containsText" dxfId="3522" priority="2688" operator="containsText" text="了機">
      <formula>NOT(ISERROR(SEARCH("了機",P321)))</formula>
    </cfRule>
  </conditionalFormatting>
  <conditionalFormatting sqref="P321">
    <cfRule type="containsText" dxfId="3521" priority="2686" operator="containsText" text="清車">
      <formula>NOT(ISERROR(SEARCH("清車",P321)))</formula>
    </cfRule>
    <cfRule type="containsText" dxfId="3520" priority="2687" operator="containsText" text="改紡">
      <formula>NOT(ISERROR(SEARCH("改紡",P321)))</formula>
    </cfRule>
  </conditionalFormatting>
  <conditionalFormatting sqref="T321">
    <cfRule type="containsText" dxfId="3519" priority="2685" operator="containsText" text="了機">
      <formula>NOT(ISERROR(SEARCH("了機",T321)))</formula>
    </cfRule>
  </conditionalFormatting>
  <conditionalFormatting sqref="T321">
    <cfRule type="containsText" dxfId="3518" priority="2683" operator="containsText" text="清車">
      <formula>NOT(ISERROR(SEARCH("清車",T321)))</formula>
    </cfRule>
    <cfRule type="containsText" dxfId="3517" priority="2684" operator="containsText" text="改紡">
      <formula>NOT(ISERROR(SEARCH("改紡",T321)))</formula>
    </cfRule>
  </conditionalFormatting>
  <conditionalFormatting sqref="T336:U336 U337 U339:U340 U331:U335">
    <cfRule type="containsText" dxfId="3516" priority="2682" operator="containsText" text="了機">
      <formula>NOT(ISERROR(SEARCH("了機",T331)))</formula>
    </cfRule>
  </conditionalFormatting>
  <conditionalFormatting sqref="T336:U336 U337 U339:U340 U331:U335">
    <cfRule type="containsText" dxfId="3515" priority="2680" operator="containsText" text="清車">
      <formula>NOT(ISERROR(SEARCH("清車",T331)))</formula>
    </cfRule>
    <cfRule type="containsText" dxfId="3514" priority="2681" operator="containsText" text="改紡">
      <formula>NOT(ISERROR(SEARCH("改紡",T331)))</formula>
    </cfRule>
  </conditionalFormatting>
  <conditionalFormatting sqref="T332">
    <cfRule type="containsText" dxfId="3513" priority="2679" operator="containsText" text="了機">
      <formula>NOT(ISERROR(SEARCH("了機",T332)))</formula>
    </cfRule>
  </conditionalFormatting>
  <conditionalFormatting sqref="T332">
    <cfRule type="containsText" dxfId="3512" priority="2677" operator="containsText" text="清車">
      <formula>NOT(ISERROR(SEARCH("清車",T332)))</formula>
    </cfRule>
    <cfRule type="containsText" dxfId="3511" priority="2678" operator="containsText" text="改紡">
      <formula>NOT(ISERROR(SEARCH("改紡",T332)))</formula>
    </cfRule>
  </conditionalFormatting>
  <conditionalFormatting sqref="T340">
    <cfRule type="containsText" dxfId="3510" priority="2676" operator="containsText" text="了機">
      <formula>NOT(ISERROR(SEARCH("了機",T340)))</formula>
    </cfRule>
  </conditionalFormatting>
  <conditionalFormatting sqref="T340">
    <cfRule type="containsText" dxfId="3509" priority="2674" operator="containsText" text="清車">
      <formula>NOT(ISERROR(SEARCH("清車",T340)))</formula>
    </cfRule>
    <cfRule type="containsText" dxfId="3508" priority="2675" operator="containsText" text="改紡">
      <formula>NOT(ISERROR(SEARCH("改紡",T340)))</formula>
    </cfRule>
  </conditionalFormatting>
  <conditionalFormatting sqref="T331">
    <cfRule type="containsText" dxfId="3507" priority="2673" operator="containsText" text="了機">
      <formula>NOT(ISERROR(SEARCH("了機",T331)))</formula>
    </cfRule>
  </conditionalFormatting>
  <conditionalFormatting sqref="T331">
    <cfRule type="containsText" dxfId="3506" priority="2671" operator="containsText" text="清車">
      <formula>NOT(ISERROR(SEARCH("清車",T331)))</formula>
    </cfRule>
    <cfRule type="containsText" dxfId="3505" priority="2672" operator="containsText" text="改紡">
      <formula>NOT(ISERROR(SEARCH("改紡",T331)))</formula>
    </cfRule>
  </conditionalFormatting>
  <conditionalFormatting sqref="T334">
    <cfRule type="containsText" dxfId="3504" priority="2667" operator="containsText" text="了機">
      <formula>NOT(ISERROR(SEARCH("了機",T334)))</formula>
    </cfRule>
  </conditionalFormatting>
  <conditionalFormatting sqref="T334">
    <cfRule type="containsText" dxfId="3503" priority="2665" operator="containsText" text="清車">
      <formula>NOT(ISERROR(SEARCH("清車",T334)))</formula>
    </cfRule>
    <cfRule type="containsText" dxfId="3502" priority="2666" operator="containsText" text="改紡">
      <formula>NOT(ISERROR(SEARCH("改紡",T334)))</formula>
    </cfRule>
  </conditionalFormatting>
  <conditionalFormatting sqref="T339">
    <cfRule type="containsText" dxfId="3501" priority="2664" operator="containsText" text="了機">
      <formula>NOT(ISERROR(SEARCH("了機",T339)))</formula>
    </cfRule>
  </conditionalFormatting>
  <conditionalFormatting sqref="T339">
    <cfRule type="containsText" dxfId="3500" priority="2662" operator="containsText" text="清車">
      <formula>NOT(ISERROR(SEARCH("清車",T339)))</formula>
    </cfRule>
    <cfRule type="containsText" dxfId="3499" priority="2663" operator="containsText" text="改紡">
      <formula>NOT(ISERROR(SEARCH("改紡",T339)))</formula>
    </cfRule>
  </conditionalFormatting>
  <conditionalFormatting sqref="T337">
    <cfRule type="containsText" dxfId="3498" priority="2653" operator="containsText" text="清車">
      <formula>NOT(ISERROR(SEARCH("清車",T337)))</formula>
    </cfRule>
    <cfRule type="containsText" dxfId="3497" priority="2654" operator="containsText" text="改紡">
      <formula>NOT(ISERROR(SEARCH("改紡",T337)))</formula>
    </cfRule>
  </conditionalFormatting>
  <conditionalFormatting sqref="T337">
    <cfRule type="containsText" dxfId="3496" priority="2655" operator="containsText" text="了機">
      <formula>NOT(ISERROR(SEARCH("了機",T337)))</formula>
    </cfRule>
  </conditionalFormatting>
  <conditionalFormatting sqref="T335">
    <cfRule type="containsText" dxfId="3495" priority="2652" operator="containsText" text="了機">
      <formula>NOT(ISERROR(SEARCH("了機",T335)))</formula>
    </cfRule>
  </conditionalFormatting>
  <conditionalFormatting sqref="T335">
    <cfRule type="containsText" dxfId="3494" priority="2650" operator="containsText" text="清車">
      <formula>NOT(ISERROR(SEARCH("清車",T335)))</formula>
    </cfRule>
    <cfRule type="containsText" dxfId="3493" priority="2651" operator="containsText" text="改紡">
      <formula>NOT(ISERROR(SEARCH("改紡",T335)))</formula>
    </cfRule>
  </conditionalFormatting>
  <conditionalFormatting sqref="L336:M336 M337 M339:M340 M331:M335">
    <cfRule type="containsText" dxfId="3492" priority="2649" operator="containsText" text="了機">
      <formula>NOT(ISERROR(SEARCH("了機",L331)))</formula>
    </cfRule>
  </conditionalFormatting>
  <conditionalFormatting sqref="L336:M336 M337 M339:M340 M331:M335">
    <cfRule type="containsText" dxfId="3491" priority="2647" operator="containsText" text="清車">
      <formula>NOT(ISERROR(SEARCH("清車",L331)))</formula>
    </cfRule>
    <cfRule type="containsText" dxfId="3490" priority="2648" operator="containsText" text="改紡">
      <formula>NOT(ISERROR(SEARCH("改紡",L331)))</formula>
    </cfRule>
  </conditionalFormatting>
  <conditionalFormatting sqref="L332">
    <cfRule type="containsText" dxfId="3489" priority="2646" operator="containsText" text="了機">
      <formula>NOT(ISERROR(SEARCH("了機",L332)))</formula>
    </cfRule>
  </conditionalFormatting>
  <conditionalFormatting sqref="L332">
    <cfRule type="containsText" dxfId="3488" priority="2644" operator="containsText" text="清車">
      <formula>NOT(ISERROR(SEARCH("清車",L332)))</formula>
    </cfRule>
    <cfRule type="containsText" dxfId="3487" priority="2645" operator="containsText" text="改紡">
      <formula>NOT(ISERROR(SEARCH("改紡",L332)))</formula>
    </cfRule>
  </conditionalFormatting>
  <conditionalFormatting sqref="L340">
    <cfRule type="containsText" dxfId="3486" priority="2643" operator="containsText" text="了機">
      <formula>NOT(ISERROR(SEARCH("了機",L340)))</formula>
    </cfRule>
  </conditionalFormatting>
  <conditionalFormatting sqref="L340">
    <cfRule type="containsText" dxfId="3485" priority="2641" operator="containsText" text="清車">
      <formula>NOT(ISERROR(SEARCH("清車",L340)))</formula>
    </cfRule>
    <cfRule type="containsText" dxfId="3484" priority="2642" operator="containsText" text="改紡">
      <formula>NOT(ISERROR(SEARCH("改紡",L340)))</formula>
    </cfRule>
  </conditionalFormatting>
  <conditionalFormatting sqref="L331">
    <cfRule type="containsText" dxfId="3483" priority="2640" operator="containsText" text="了機">
      <formula>NOT(ISERROR(SEARCH("了機",L331)))</formula>
    </cfRule>
  </conditionalFormatting>
  <conditionalFormatting sqref="L331">
    <cfRule type="containsText" dxfId="3482" priority="2638" operator="containsText" text="清車">
      <formula>NOT(ISERROR(SEARCH("清車",L331)))</formula>
    </cfRule>
    <cfRule type="containsText" dxfId="3481" priority="2639" operator="containsText" text="改紡">
      <formula>NOT(ISERROR(SEARCH("改紡",L331)))</formula>
    </cfRule>
  </conditionalFormatting>
  <conditionalFormatting sqref="L333">
    <cfRule type="containsText" dxfId="3480" priority="2637" operator="containsText" text="了機">
      <formula>NOT(ISERROR(SEARCH("了機",L333)))</formula>
    </cfRule>
  </conditionalFormatting>
  <conditionalFormatting sqref="L333">
    <cfRule type="containsText" dxfId="3479" priority="2635" operator="containsText" text="清車">
      <formula>NOT(ISERROR(SEARCH("清車",L333)))</formula>
    </cfRule>
    <cfRule type="containsText" dxfId="3478" priority="2636" operator="containsText" text="改紡">
      <formula>NOT(ISERROR(SEARCH("改紡",L333)))</formula>
    </cfRule>
  </conditionalFormatting>
  <conditionalFormatting sqref="L334">
    <cfRule type="containsText" dxfId="3477" priority="2634" operator="containsText" text="了機">
      <formula>NOT(ISERROR(SEARCH("了機",L334)))</formula>
    </cfRule>
  </conditionalFormatting>
  <conditionalFormatting sqref="L334">
    <cfRule type="containsText" dxfId="3476" priority="2632" operator="containsText" text="清車">
      <formula>NOT(ISERROR(SEARCH("清車",L334)))</formula>
    </cfRule>
    <cfRule type="containsText" dxfId="3475" priority="2633" operator="containsText" text="改紡">
      <formula>NOT(ISERROR(SEARCH("改紡",L334)))</formula>
    </cfRule>
  </conditionalFormatting>
  <conditionalFormatting sqref="M338">
    <cfRule type="containsText" dxfId="3474" priority="2628" operator="containsText" text="了機">
      <formula>NOT(ISERROR(SEARCH("了機",M338)))</formula>
    </cfRule>
  </conditionalFormatting>
  <conditionalFormatting sqref="M338">
    <cfRule type="containsText" dxfId="3473" priority="2626" operator="containsText" text="清車">
      <formula>NOT(ISERROR(SEARCH("清車",M338)))</formula>
    </cfRule>
    <cfRule type="containsText" dxfId="3472" priority="2627" operator="containsText" text="改紡">
      <formula>NOT(ISERROR(SEARCH("改紡",M338)))</formula>
    </cfRule>
  </conditionalFormatting>
  <conditionalFormatting sqref="L338">
    <cfRule type="containsText" dxfId="3471" priority="2625" operator="containsText" text="了機">
      <formula>NOT(ISERROR(SEARCH("了機",L338)))</formula>
    </cfRule>
  </conditionalFormatting>
  <conditionalFormatting sqref="L338">
    <cfRule type="containsText" dxfId="3470" priority="2623" operator="containsText" text="清車">
      <formula>NOT(ISERROR(SEARCH("清車",L338)))</formula>
    </cfRule>
    <cfRule type="containsText" dxfId="3469" priority="2624" operator="containsText" text="改紡">
      <formula>NOT(ISERROR(SEARCH("改紡",L338)))</formula>
    </cfRule>
  </conditionalFormatting>
  <conditionalFormatting sqref="L337">
    <cfRule type="containsText" dxfId="3468" priority="2620" operator="containsText" text="清車">
      <formula>NOT(ISERROR(SEARCH("清車",L337)))</formula>
    </cfRule>
    <cfRule type="containsText" dxfId="3467" priority="2621" operator="containsText" text="改紡">
      <formula>NOT(ISERROR(SEARCH("改紡",L337)))</formula>
    </cfRule>
  </conditionalFormatting>
  <conditionalFormatting sqref="L337">
    <cfRule type="containsText" dxfId="3466" priority="2622" operator="containsText" text="了機">
      <formula>NOT(ISERROR(SEARCH("了機",L337)))</formula>
    </cfRule>
  </conditionalFormatting>
  <conditionalFormatting sqref="P336">
    <cfRule type="containsText" dxfId="3465" priority="2616" operator="containsText" text="了機">
      <formula>NOT(ISERROR(SEARCH("了機",P336)))</formula>
    </cfRule>
  </conditionalFormatting>
  <conditionalFormatting sqref="P336">
    <cfRule type="containsText" dxfId="3464" priority="2614" operator="containsText" text="清車">
      <formula>NOT(ISERROR(SEARCH("清車",P336)))</formula>
    </cfRule>
    <cfRule type="containsText" dxfId="3463" priority="2615" operator="containsText" text="改紡">
      <formula>NOT(ISERROR(SEARCH("改紡",P336)))</formula>
    </cfRule>
  </conditionalFormatting>
  <conditionalFormatting sqref="P305">
    <cfRule type="containsText" dxfId="3462" priority="2613" operator="containsText" text="了機">
      <formula>NOT(ISERROR(SEARCH("了機",P305)))</formula>
    </cfRule>
  </conditionalFormatting>
  <conditionalFormatting sqref="P305">
    <cfRule type="containsText" dxfId="3461" priority="2611" operator="containsText" text="清車">
      <formula>NOT(ISERROR(SEARCH("清車",P305)))</formula>
    </cfRule>
    <cfRule type="containsText" dxfId="3460" priority="2612" operator="containsText" text="改紡">
      <formula>NOT(ISERROR(SEARCH("改紡",P305)))</formula>
    </cfRule>
  </conditionalFormatting>
  <conditionalFormatting sqref="L305">
    <cfRule type="containsText" dxfId="3459" priority="2610" operator="containsText" text="了機">
      <formula>NOT(ISERROR(SEARCH("了機",L305)))</formula>
    </cfRule>
  </conditionalFormatting>
  <conditionalFormatting sqref="L305">
    <cfRule type="containsText" dxfId="3458" priority="2608" operator="containsText" text="清車">
      <formula>NOT(ISERROR(SEARCH("清車",L305)))</formula>
    </cfRule>
    <cfRule type="containsText" dxfId="3457" priority="2609" operator="containsText" text="改紡">
      <formula>NOT(ISERROR(SEARCH("改紡",L305)))</formula>
    </cfRule>
  </conditionalFormatting>
  <conditionalFormatting sqref="L290">
    <cfRule type="containsText" dxfId="3456" priority="2607" operator="containsText" text="了機">
      <formula>NOT(ISERROR(SEARCH("了機",L290)))</formula>
    </cfRule>
  </conditionalFormatting>
  <conditionalFormatting sqref="L290">
    <cfRule type="containsText" dxfId="3455" priority="2605" operator="containsText" text="清車">
      <formula>NOT(ISERROR(SEARCH("清車",L290)))</formula>
    </cfRule>
    <cfRule type="containsText" dxfId="3454" priority="2606" operator="containsText" text="改紡">
      <formula>NOT(ISERROR(SEARCH("改紡",L290)))</formula>
    </cfRule>
  </conditionalFormatting>
  <conditionalFormatting sqref="F343:F351 F373 F356:F371">
    <cfRule type="containsText" dxfId="3453" priority="2604" operator="containsText" text="×2">
      <formula>NOT(ISERROR(SEARCH("×2",F343)))</formula>
    </cfRule>
  </conditionalFormatting>
  <conditionalFormatting sqref="X343:Y344 X347:Y347 Y345:Y346 X349:Y349 Y348 X351:Y351 Y350 X367:Y367 X373:Y373 Y368 Y370:Y371 Y356:Y366">
    <cfRule type="containsText" dxfId="3452" priority="2603" operator="containsText" text="了機">
      <formula>NOT(ISERROR(SEARCH("了機",X343)))</formula>
    </cfRule>
  </conditionalFormatting>
  <conditionalFormatting sqref="X343:Y344 X347:Y347 Y345:Y346 X349:Y349 Y348 X351:Y351 Y350 X367:Y367 X373:Y373 Y368 Y370:Y371 Y356:Y366">
    <cfRule type="containsText" dxfId="3451" priority="2601" operator="containsText" text="清車">
      <formula>NOT(ISERROR(SEARCH("清車",X343)))</formula>
    </cfRule>
    <cfRule type="containsText" dxfId="3450" priority="2602" operator="containsText" text="改紡">
      <formula>NOT(ISERROR(SEARCH("改紡",X343)))</formula>
    </cfRule>
  </conditionalFormatting>
  <conditionalFormatting sqref="Y372">
    <cfRule type="containsText" dxfId="3449" priority="2553" operator="containsText" text="了機">
      <formula>NOT(ISERROR(SEARCH("了機",Y372)))</formula>
    </cfRule>
  </conditionalFormatting>
  <conditionalFormatting sqref="Y372">
    <cfRule type="containsText" dxfId="3448" priority="2551" operator="containsText" text="清車">
      <formula>NOT(ISERROR(SEARCH("清車",Y372)))</formula>
    </cfRule>
    <cfRule type="containsText" dxfId="3447" priority="2552" operator="containsText" text="改紡">
      <formula>NOT(ISERROR(SEARCH("改紡",Y372)))</formula>
    </cfRule>
  </conditionalFormatting>
  <conditionalFormatting sqref="X372">
    <cfRule type="containsText" dxfId="3446" priority="2550" operator="containsText" text="了機">
      <formula>NOT(ISERROR(SEARCH("了機",X372)))</formula>
    </cfRule>
  </conditionalFormatting>
  <conditionalFormatting sqref="X372">
    <cfRule type="containsText" dxfId="3445" priority="2548" operator="containsText" text="清車">
      <formula>NOT(ISERROR(SEARCH("清車",X372)))</formula>
    </cfRule>
    <cfRule type="containsText" dxfId="3444" priority="2549" operator="containsText" text="改紡">
      <formula>NOT(ISERROR(SEARCH("改紡",X372)))</formula>
    </cfRule>
  </conditionalFormatting>
  <conditionalFormatting sqref="F352:F355">
    <cfRule type="containsText" dxfId="3443" priority="2600" operator="containsText" text="×2">
      <formula>NOT(ISERROR(SEARCH("×2",F352)))</formula>
    </cfRule>
  </conditionalFormatting>
  <conditionalFormatting sqref="Y352:Y355">
    <cfRule type="containsText" dxfId="3442" priority="2599" operator="containsText" text="了機">
      <formula>NOT(ISERROR(SEARCH("了機",Y352)))</formula>
    </cfRule>
  </conditionalFormatting>
  <conditionalFormatting sqref="Y352:Y355">
    <cfRule type="containsText" dxfId="3441" priority="2597" operator="containsText" text="清車">
      <formula>NOT(ISERROR(SEARCH("清車",Y352)))</formula>
    </cfRule>
    <cfRule type="containsText" dxfId="3440" priority="2598" operator="containsText" text="改紡">
      <formula>NOT(ISERROR(SEARCH("改紡",Y352)))</formula>
    </cfRule>
  </conditionalFormatting>
  <conditionalFormatting sqref="X345">
    <cfRule type="containsText" dxfId="3439" priority="2596" operator="containsText" text="了機">
      <formula>NOT(ISERROR(SEARCH("了機",X345)))</formula>
    </cfRule>
  </conditionalFormatting>
  <conditionalFormatting sqref="X345">
    <cfRule type="containsText" dxfId="3438" priority="2594" operator="containsText" text="清車">
      <formula>NOT(ISERROR(SEARCH("清車",X345)))</formula>
    </cfRule>
    <cfRule type="containsText" dxfId="3437" priority="2595" operator="containsText" text="改紡">
      <formula>NOT(ISERROR(SEARCH("改紡",X345)))</formula>
    </cfRule>
  </conditionalFormatting>
  <conditionalFormatting sqref="X346">
    <cfRule type="containsText" dxfId="3436" priority="2593" operator="containsText" text="了機">
      <formula>NOT(ISERROR(SEARCH("了機",X346)))</formula>
    </cfRule>
  </conditionalFormatting>
  <conditionalFormatting sqref="X346">
    <cfRule type="containsText" dxfId="3435" priority="2591" operator="containsText" text="清車">
      <formula>NOT(ISERROR(SEARCH("清車",X346)))</formula>
    </cfRule>
    <cfRule type="containsText" dxfId="3434" priority="2592" operator="containsText" text="改紡">
      <formula>NOT(ISERROR(SEARCH("改紡",X346)))</formula>
    </cfRule>
  </conditionalFormatting>
  <conditionalFormatting sqref="X348">
    <cfRule type="containsText" dxfId="3433" priority="2590" operator="containsText" text="了機">
      <formula>NOT(ISERROR(SEARCH("了機",X348)))</formula>
    </cfRule>
  </conditionalFormatting>
  <conditionalFormatting sqref="X348">
    <cfRule type="containsText" dxfId="3432" priority="2588" operator="containsText" text="清車">
      <formula>NOT(ISERROR(SEARCH("清車",X348)))</formula>
    </cfRule>
    <cfRule type="containsText" dxfId="3431" priority="2589" operator="containsText" text="改紡">
      <formula>NOT(ISERROR(SEARCH("改紡",X348)))</formula>
    </cfRule>
  </conditionalFormatting>
  <conditionalFormatting sqref="X350">
    <cfRule type="containsText" dxfId="3430" priority="2587" operator="containsText" text="了機">
      <formula>NOT(ISERROR(SEARCH("了機",X350)))</formula>
    </cfRule>
  </conditionalFormatting>
  <conditionalFormatting sqref="X350">
    <cfRule type="containsText" dxfId="3429" priority="2585" operator="containsText" text="清車">
      <formula>NOT(ISERROR(SEARCH("清車",X350)))</formula>
    </cfRule>
    <cfRule type="containsText" dxfId="3428" priority="2586" operator="containsText" text="改紡">
      <formula>NOT(ISERROR(SEARCH("改紡",X350)))</formula>
    </cfRule>
  </conditionalFormatting>
  <conditionalFormatting sqref="X353">
    <cfRule type="containsText" dxfId="3427" priority="2584" operator="containsText" text="了機">
      <formula>NOT(ISERROR(SEARCH("了機",X353)))</formula>
    </cfRule>
  </conditionalFormatting>
  <conditionalFormatting sqref="X353">
    <cfRule type="containsText" dxfId="3426" priority="2582" operator="containsText" text="清車">
      <formula>NOT(ISERROR(SEARCH("清車",X353)))</formula>
    </cfRule>
    <cfRule type="containsText" dxfId="3425" priority="2583" operator="containsText" text="改紡">
      <formula>NOT(ISERROR(SEARCH("改紡",X353)))</formula>
    </cfRule>
  </conditionalFormatting>
  <conditionalFormatting sqref="X354">
    <cfRule type="containsText" dxfId="3424" priority="2581" operator="containsText" text="了機">
      <formula>NOT(ISERROR(SEARCH("了機",X354)))</formula>
    </cfRule>
  </conditionalFormatting>
  <conditionalFormatting sqref="X354">
    <cfRule type="containsText" dxfId="3423" priority="2579" operator="containsText" text="清車">
      <formula>NOT(ISERROR(SEARCH("清車",X354)))</formula>
    </cfRule>
    <cfRule type="containsText" dxfId="3422" priority="2580" operator="containsText" text="改紡">
      <formula>NOT(ISERROR(SEARCH("改紡",X354)))</formula>
    </cfRule>
  </conditionalFormatting>
  <conditionalFormatting sqref="X356">
    <cfRule type="containsText" dxfId="3421" priority="2578" operator="containsText" text="了機">
      <formula>NOT(ISERROR(SEARCH("了機",X356)))</formula>
    </cfRule>
  </conditionalFormatting>
  <conditionalFormatting sqref="X356">
    <cfRule type="containsText" dxfId="3420" priority="2576" operator="containsText" text="清車">
      <formula>NOT(ISERROR(SEARCH("清車",X356)))</formula>
    </cfRule>
    <cfRule type="containsText" dxfId="3419" priority="2577" operator="containsText" text="改紡">
      <formula>NOT(ISERROR(SEARCH("改紡",X356)))</formula>
    </cfRule>
  </conditionalFormatting>
  <conditionalFormatting sqref="X357">
    <cfRule type="containsText" dxfId="3418" priority="2575" operator="containsText" text="了機">
      <formula>NOT(ISERROR(SEARCH("了機",X357)))</formula>
    </cfRule>
  </conditionalFormatting>
  <conditionalFormatting sqref="X357">
    <cfRule type="containsText" dxfId="3417" priority="2573" operator="containsText" text="清車">
      <formula>NOT(ISERROR(SEARCH("清車",X357)))</formula>
    </cfRule>
    <cfRule type="containsText" dxfId="3416" priority="2574" operator="containsText" text="改紡">
      <formula>NOT(ISERROR(SEARCH("改紡",X357)))</formula>
    </cfRule>
  </conditionalFormatting>
  <conditionalFormatting sqref="X358">
    <cfRule type="containsText" dxfId="3415" priority="2572" operator="containsText" text="了機">
      <formula>NOT(ISERROR(SEARCH("了機",X358)))</formula>
    </cfRule>
  </conditionalFormatting>
  <conditionalFormatting sqref="X358">
    <cfRule type="containsText" dxfId="3414" priority="2570" operator="containsText" text="清車">
      <formula>NOT(ISERROR(SEARCH("清車",X358)))</formula>
    </cfRule>
    <cfRule type="containsText" dxfId="3413" priority="2571" operator="containsText" text="改紡">
      <formula>NOT(ISERROR(SEARCH("改紡",X358)))</formula>
    </cfRule>
  </conditionalFormatting>
  <conditionalFormatting sqref="X359">
    <cfRule type="containsText" dxfId="3412" priority="2569" operator="containsText" text="了機">
      <formula>NOT(ISERROR(SEARCH("了機",X359)))</formula>
    </cfRule>
  </conditionalFormatting>
  <conditionalFormatting sqref="X359">
    <cfRule type="containsText" dxfId="3411" priority="2567" operator="containsText" text="清車">
      <formula>NOT(ISERROR(SEARCH("清車",X359)))</formula>
    </cfRule>
    <cfRule type="containsText" dxfId="3410" priority="2568" operator="containsText" text="改紡">
      <formula>NOT(ISERROR(SEARCH("改紡",X359)))</formula>
    </cfRule>
  </conditionalFormatting>
  <conditionalFormatting sqref="X360">
    <cfRule type="containsText" dxfId="3409" priority="2566" operator="containsText" text="了機">
      <formula>NOT(ISERROR(SEARCH("了機",X360)))</formula>
    </cfRule>
  </conditionalFormatting>
  <conditionalFormatting sqref="X360">
    <cfRule type="containsText" dxfId="3408" priority="2564" operator="containsText" text="清車">
      <formula>NOT(ISERROR(SEARCH("清車",X360)))</formula>
    </cfRule>
    <cfRule type="containsText" dxfId="3407" priority="2565" operator="containsText" text="改紡">
      <formula>NOT(ISERROR(SEARCH("改紡",X360)))</formula>
    </cfRule>
  </conditionalFormatting>
  <conditionalFormatting sqref="X361">
    <cfRule type="containsText" dxfId="3406" priority="2563" operator="containsText" text="了機">
      <formula>NOT(ISERROR(SEARCH("了機",X361)))</formula>
    </cfRule>
  </conditionalFormatting>
  <conditionalFormatting sqref="X361">
    <cfRule type="containsText" dxfId="3405" priority="2561" operator="containsText" text="清車">
      <formula>NOT(ISERROR(SEARCH("清車",X361)))</formula>
    </cfRule>
    <cfRule type="containsText" dxfId="3404" priority="2562" operator="containsText" text="改紡">
      <formula>NOT(ISERROR(SEARCH("改紡",X361)))</formula>
    </cfRule>
  </conditionalFormatting>
  <conditionalFormatting sqref="X363">
    <cfRule type="containsText" dxfId="3403" priority="2560" operator="containsText" text="了機">
      <formula>NOT(ISERROR(SEARCH("了機",X363)))</formula>
    </cfRule>
  </conditionalFormatting>
  <conditionalFormatting sqref="X363">
    <cfRule type="containsText" dxfId="3402" priority="2558" operator="containsText" text="清車">
      <formula>NOT(ISERROR(SEARCH("清車",X363)))</formula>
    </cfRule>
    <cfRule type="containsText" dxfId="3401" priority="2559" operator="containsText" text="改紡">
      <formula>NOT(ISERROR(SEARCH("改紡",X363)))</formula>
    </cfRule>
  </conditionalFormatting>
  <conditionalFormatting sqref="X371">
    <cfRule type="containsText" dxfId="3400" priority="2557" operator="containsText" text="了機">
      <formula>NOT(ISERROR(SEARCH("了機",X371)))</formula>
    </cfRule>
  </conditionalFormatting>
  <conditionalFormatting sqref="X371">
    <cfRule type="containsText" dxfId="3399" priority="2555" operator="containsText" text="清車">
      <formula>NOT(ISERROR(SEARCH("清車",X371)))</formula>
    </cfRule>
    <cfRule type="containsText" dxfId="3398" priority="2556" operator="containsText" text="改紡">
      <formula>NOT(ISERROR(SEARCH("改紡",X371)))</formula>
    </cfRule>
  </conditionalFormatting>
  <conditionalFormatting sqref="F372">
    <cfRule type="containsText" dxfId="3397" priority="2554" operator="containsText" text="×2">
      <formula>NOT(ISERROR(SEARCH("×2",F372)))</formula>
    </cfRule>
  </conditionalFormatting>
  <conditionalFormatting sqref="L353 P353 T353">
    <cfRule type="containsText" dxfId="3396" priority="2514" operator="containsText" text="了機">
      <formula>NOT(ISERROR(SEARCH("了機",L353)))</formula>
    </cfRule>
  </conditionalFormatting>
  <conditionalFormatting sqref="L353 P353 T353">
    <cfRule type="containsText" dxfId="3395" priority="2512" operator="containsText" text="清車">
      <formula>NOT(ISERROR(SEARCH("清車",L353)))</formula>
    </cfRule>
    <cfRule type="containsText" dxfId="3394" priority="2513" operator="containsText" text="改紡">
      <formula>NOT(ISERROR(SEARCH("改紡",L353)))</formula>
    </cfRule>
  </conditionalFormatting>
  <conditionalFormatting sqref="L354 P354 T354">
    <cfRule type="containsText" dxfId="3393" priority="2511" operator="containsText" text="了機">
      <formula>NOT(ISERROR(SEARCH("了機",L354)))</formula>
    </cfRule>
  </conditionalFormatting>
  <conditionalFormatting sqref="L354 P354 T354">
    <cfRule type="containsText" dxfId="3392" priority="2509" operator="containsText" text="清車">
      <formula>NOT(ISERROR(SEARCH("清車",L354)))</formula>
    </cfRule>
    <cfRule type="containsText" dxfId="3391" priority="2510" operator="containsText" text="改紡">
      <formula>NOT(ISERROR(SEARCH("改紡",L354)))</formula>
    </cfRule>
  </conditionalFormatting>
  <conditionalFormatting sqref="L356 P356 T356">
    <cfRule type="containsText" dxfId="3390" priority="2508" operator="containsText" text="了機">
      <formula>NOT(ISERROR(SEARCH("了機",L356)))</formula>
    </cfRule>
  </conditionalFormatting>
  <conditionalFormatting sqref="L356 P356 T356">
    <cfRule type="containsText" dxfId="3389" priority="2506" operator="containsText" text="清車">
      <formula>NOT(ISERROR(SEARCH("清車",L356)))</formula>
    </cfRule>
    <cfRule type="containsText" dxfId="3388" priority="2507" operator="containsText" text="改紡">
      <formula>NOT(ISERROR(SEARCH("改紡",L356)))</formula>
    </cfRule>
  </conditionalFormatting>
  <conditionalFormatting sqref="X352">
    <cfRule type="containsText" dxfId="3387" priority="2547" operator="containsText" text="了機">
      <formula>NOT(ISERROR(SEARCH("了機",X352)))</formula>
    </cfRule>
  </conditionalFormatting>
  <conditionalFormatting sqref="X352">
    <cfRule type="containsText" dxfId="3386" priority="2545" operator="containsText" text="清車">
      <formula>NOT(ISERROR(SEARCH("清車",X352)))</formula>
    </cfRule>
    <cfRule type="containsText" dxfId="3385" priority="2546" operator="containsText" text="改紡">
      <formula>NOT(ISERROR(SEARCH("改紡",X352)))</formula>
    </cfRule>
  </conditionalFormatting>
  <conditionalFormatting sqref="L358 P358 T358">
    <cfRule type="containsText" dxfId="3384" priority="2502" operator="containsText" text="了機">
      <formula>NOT(ISERROR(SEARCH("了機",L358)))</formula>
    </cfRule>
  </conditionalFormatting>
  <conditionalFormatting sqref="L358 P358 T358">
    <cfRule type="containsText" dxfId="3383" priority="2500" operator="containsText" text="清車">
      <formula>NOT(ISERROR(SEARCH("清車",L358)))</formula>
    </cfRule>
    <cfRule type="containsText" dxfId="3382" priority="2501" operator="containsText" text="改紡">
      <formula>NOT(ISERROR(SEARCH("改紡",L358)))</formula>
    </cfRule>
  </conditionalFormatting>
  <conditionalFormatting sqref="L359 P359 T359">
    <cfRule type="containsText" dxfId="3381" priority="2499" operator="containsText" text="了機">
      <formula>NOT(ISERROR(SEARCH("了機",L359)))</formula>
    </cfRule>
  </conditionalFormatting>
  <conditionalFormatting sqref="L359 P359 T359">
    <cfRule type="containsText" dxfId="3380" priority="2497" operator="containsText" text="清車">
      <formula>NOT(ISERROR(SEARCH("清車",L359)))</formula>
    </cfRule>
    <cfRule type="containsText" dxfId="3379" priority="2498" operator="containsText" text="改紡">
      <formula>NOT(ISERROR(SEARCH("改紡",L359)))</formula>
    </cfRule>
  </conditionalFormatting>
  <conditionalFormatting sqref="L361 P361 T361">
    <cfRule type="containsText" dxfId="3378" priority="2493" operator="containsText" text="了機">
      <formula>NOT(ISERROR(SEARCH("了機",L361)))</formula>
    </cfRule>
  </conditionalFormatting>
  <conditionalFormatting sqref="L361 P361 T361">
    <cfRule type="containsText" dxfId="3377" priority="2491" operator="containsText" text="清車">
      <formula>NOT(ISERROR(SEARCH("清車",L361)))</formula>
    </cfRule>
    <cfRule type="containsText" dxfId="3376" priority="2492" operator="containsText" text="改紡">
      <formula>NOT(ISERROR(SEARCH("改紡",L361)))</formula>
    </cfRule>
  </conditionalFormatting>
  <conditionalFormatting sqref="X362">
    <cfRule type="containsText" dxfId="3375" priority="2544" operator="containsText" text="了機">
      <formula>NOT(ISERROR(SEARCH("了機",X362)))</formula>
    </cfRule>
  </conditionalFormatting>
  <conditionalFormatting sqref="X362">
    <cfRule type="containsText" dxfId="3374" priority="2542" operator="containsText" text="清車">
      <formula>NOT(ISERROR(SEARCH("清車",X362)))</formula>
    </cfRule>
    <cfRule type="containsText" dxfId="3373" priority="2543" operator="containsText" text="改紡">
      <formula>NOT(ISERROR(SEARCH("改紡",X362)))</formula>
    </cfRule>
  </conditionalFormatting>
  <conditionalFormatting sqref="P363">
    <cfRule type="containsText" dxfId="3372" priority="2490" operator="containsText" text="了機">
      <formula>NOT(ISERROR(SEARCH("了機",P363)))</formula>
    </cfRule>
  </conditionalFormatting>
  <conditionalFormatting sqref="P363">
    <cfRule type="containsText" dxfId="3371" priority="2488" operator="containsText" text="清車">
      <formula>NOT(ISERROR(SEARCH("清車",P363)))</formula>
    </cfRule>
    <cfRule type="containsText" dxfId="3370" priority="2489" operator="containsText" text="改紡">
      <formula>NOT(ISERROR(SEARCH("改紡",P363)))</formula>
    </cfRule>
  </conditionalFormatting>
  <conditionalFormatting sqref="P371">
    <cfRule type="containsText" dxfId="3369" priority="2487" operator="containsText" text="了機">
      <formula>NOT(ISERROR(SEARCH("了機",P371)))</formula>
    </cfRule>
  </conditionalFormatting>
  <conditionalFormatting sqref="P371">
    <cfRule type="containsText" dxfId="3368" priority="2485" operator="containsText" text="清車">
      <formula>NOT(ISERROR(SEARCH("清車",P371)))</formula>
    </cfRule>
    <cfRule type="containsText" dxfId="3367" priority="2486" operator="containsText" text="改紡">
      <formula>NOT(ISERROR(SEARCH("改紡",P371)))</formula>
    </cfRule>
  </conditionalFormatting>
  <conditionalFormatting sqref="M372 Q372 U372">
    <cfRule type="containsText" dxfId="3366" priority="2484" operator="containsText" text="了機">
      <formula>NOT(ISERROR(SEARCH("了機",M372)))</formula>
    </cfRule>
  </conditionalFormatting>
  <conditionalFormatting sqref="M372 Q372 U372">
    <cfRule type="containsText" dxfId="3365" priority="2482" operator="containsText" text="清車">
      <formula>NOT(ISERROR(SEARCH("清車",M372)))</formula>
    </cfRule>
    <cfRule type="containsText" dxfId="3364" priority="2483" operator="containsText" text="改紡">
      <formula>NOT(ISERROR(SEARCH("改紡",M372)))</formula>
    </cfRule>
  </conditionalFormatting>
  <conditionalFormatting sqref="L372 P372 T372">
    <cfRule type="containsText" dxfId="3363" priority="2481" operator="containsText" text="了機">
      <formula>NOT(ISERROR(SEARCH("了機",L372)))</formula>
    </cfRule>
  </conditionalFormatting>
  <conditionalFormatting sqref="L372 P372 T372">
    <cfRule type="containsText" dxfId="3362" priority="2479" operator="containsText" text="清車">
      <formula>NOT(ISERROR(SEARCH("清車",L372)))</formula>
    </cfRule>
    <cfRule type="containsText" dxfId="3361" priority="2480" operator="containsText" text="改紡">
      <formula>NOT(ISERROR(SEARCH("改紡",L372)))</formula>
    </cfRule>
  </conditionalFormatting>
  <conditionalFormatting sqref="U369">
    <cfRule type="containsText" dxfId="3360" priority="2412" operator="containsText" text="了機">
      <formula>NOT(ISERROR(SEARCH("了機",U369)))</formula>
    </cfRule>
  </conditionalFormatting>
  <conditionalFormatting sqref="U369">
    <cfRule type="containsText" dxfId="3359" priority="2410" operator="containsText" text="清車">
      <formula>NOT(ISERROR(SEARCH("清車",U369)))</formula>
    </cfRule>
    <cfRule type="containsText" dxfId="3358" priority="2411" operator="containsText" text="改紡">
      <formula>NOT(ISERROR(SEARCH("改紡",U369)))</formula>
    </cfRule>
  </conditionalFormatting>
  <conditionalFormatting sqref="X355">
    <cfRule type="containsText" dxfId="3357" priority="2541" operator="containsText" text="了機">
      <formula>NOT(ISERROR(SEARCH("了機",X355)))</formula>
    </cfRule>
  </conditionalFormatting>
  <conditionalFormatting sqref="X355">
    <cfRule type="containsText" dxfId="3356" priority="2539" operator="containsText" text="清車">
      <formula>NOT(ISERROR(SEARCH("清車",X355)))</formula>
    </cfRule>
    <cfRule type="containsText" dxfId="3355" priority="2540" operator="containsText" text="改紡">
      <formula>NOT(ISERROR(SEARCH("改紡",X355)))</formula>
    </cfRule>
  </conditionalFormatting>
  <conditionalFormatting sqref="P362">
    <cfRule type="containsText" dxfId="3354" priority="2478" operator="containsText" text="了機">
      <formula>NOT(ISERROR(SEARCH("了機",P362)))</formula>
    </cfRule>
  </conditionalFormatting>
  <conditionalFormatting sqref="P362">
    <cfRule type="containsText" dxfId="3353" priority="2476" operator="containsText" text="清車">
      <formula>NOT(ISERROR(SEARCH("清車",P362)))</formula>
    </cfRule>
    <cfRule type="containsText" dxfId="3352" priority="2477" operator="containsText" text="改紡">
      <formula>NOT(ISERROR(SEARCH("改紡",P362)))</formula>
    </cfRule>
  </conditionalFormatting>
  <conditionalFormatting sqref="L355 P355 T355">
    <cfRule type="containsText" dxfId="3351" priority="2475" operator="containsText" text="了機">
      <formula>NOT(ISERROR(SEARCH("了機",L355)))</formula>
    </cfRule>
  </conditionalFormatting>
  <conditionalFormatting sqref="L355 P355 T355">
    <cfRule type="containsText" dxfId="3350" priority="2473" operator="containsText" text="清車">
      <formula>NOT(ISERROR(SEARCH("清車",L355)))</formula>
    </cfRule>
    <cfRule type="containsText" dxfId="3349" priority="2474" operator="containsText" text="改紡">
      <formula>NOT(ISERROR(SEARCH("改紡",L355)))</formula>
    </cfRule>
  </conditionalFormatting>
  <conditionalFormatting sqref="X364">
    <cfRule type="containsText" dxfId="3348" priority="2538" operator="containsText" text="了機">
      <formula>NOT(ISERROR(SEARCH("了機",X364)))</formula>
    </cfRule>
  </conditionalFormatting>
  <conditionalFormatting sqref="X364">
    <cfRule type="containsText" dxfId="3347" priority="2536" operator="containsText" text="清車">
      <formula>NOT(ISERROR(SEARCH("清車",X364)))</formula>
    </cfRule>
    <cfRule type="containsText" dxfId="3346" priority="2537" operator="containsText" text="改紡">
      <formula>NOT(ISERROR(SEARCH("改紡",X364)))</formula>
    </cfRule>
  </conditionalFormatting>
  <conditionalFormatting sqref="X365">
    <cfRule type="containsText" dxfId="3345" priority="2535" operator="containsText" text="了機">
      <formula>NOT(ISERROR(SEARCH("了機",X365)))</formula>
    </cfRule>
  </conditionalFormatting>
  <conditionalFormatting sqref="X365">
    <cfRule type="containsText" dxfId="3344" priority="2533" operator="containsText" text="清車">
      <formula>NOT(ISERROR(SEARCH("清車",X365)))</formula>
    </cfRule>
    <cfRule type="containsText" dxfId="3343" priority="2534"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3342" priority="2532"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3341" priority="2530" operator="containsText" text="清車">
      <formula>NOT(ISERROR(SEARCH("清車",L343)))</formula>
    </cfRule>
    <cfRule type="containsText" dxfId="3340" priority="2531" operator="containsText" text="改紡">
      <formula>NOT(ISERROR(SEARCH("改紡",L343)))</formula>
    </cfRule>
  </conditionalFormatting>
  <conditionalFormatting sqref="M352:M355 Q352:Q355 U352:U355">
    <cfRule type="containsText" dxfId="3339" priority="2529" operator="containsText" text="了機">
      <formula>NOT(ISERROR(SEARCH("了機",M352)))</formula>
    </cfRule>
  </conditionalFormatting>
  <conditionalFormatting sqref="M352:M355 Q352:Q355 U352:U355">
    <cfRule type="containsText" dxfId="3338" priority="2527" operator="containsText" text="清車">
      <formula>NOT(ISERROR(SEARCH("清車",M352)))</formula>
    </cfRule>
    <cfRule type="containsText" dxfId="3337" priority="2528" operator="containsText" text="改紡">
      <formula>NOT(ISERROR(SEARCH("改紡",M352)))</formula>
    </cfRule>
  </conditionalFormatting>
  <conditionalFormatting sqref="L345 P345 T345">
    <cfRule type="containsText" dxfId="3336" priority="2526" operator="containsText" text="了機">
      <formula>NOT(ISERROR(SEARCH("了機",L345)))</formula>
    </cfRule>
  </conditionalFormatting>
  <conditionalFormatting sqref="L345 P345 T345">
    <cfRule type="containsText" dxfId="3335" priority="2524" operator="containsText" text="清車">
      <formula>NOT(ISERROR(SEARCH("清車",L345)))</formula>
    </cfRule>
    <cfRule type="containsText" dxfId="3334" priority="2525" operator="containsText" text="改紡">
      <formula>NOT(ISERROR(SEARCH("改紡",L345)))</formula>
    </cfRule>
  </conditionalFormatting>
  <conditionalFormatting sqref="L346 P346 T346">
    <cfRule type="containsText" dxfId="3333" priority="2523" operator="containsText" text="了機">
      <formula>NOT(ISERROR(SEARCH("了機",L346)))</formula>
    </cfRule>
  </conditionalFormatting>
  <conditionalFormatting sqref="L346 P346 T346">
    <cfRule type="containsText" dxfId="3332" priority="2521" operator="containsText" text="清車">
      <formula>NOT(ISERROR(SEARCH("清車",L346)))</formula>
    </cfRule>
    <cfRule type="containsText" dxfId="3331" priority="2522" operator="containsText" text="改紡">
      <formula>NOT(ISERROR(SEARCH("改紡",L346)))</formula>
    </cfRule>
  </conditionalFormatting>
  <conditionalFormatting sqref="L348 T348 P348">
    <cfRule type="containsText" dxfId="3330" priority="2520" operator="containsText" text="了機">
      <formula>NOT(ISERROR(SEARCH("了機",L348)))</formula>
    </cfRule>
  </conditionalFormatting>
  <conditionalFormatting sqref="L348 T348 P348">
    <cfRule type="containsText" dxfId="3329" priority="2518" operator="containsText" text="清車">
      <formula>NOT(ISERROR(SEARCH("清車",L348)))</formula>
    </cfRule>
    <cfRule type="containsText" dxfId="3328" priority="2519" operator="containsText" text="改紡">
      <formula>NOT(ISERROR(SEARCH("改紡",L348)))</formula>
    </cfRule>
  </conditionalFormatting>
  <conditionalFormatting sqref="L350 P350 T350">
    <cfRule type="containsText" dxfId="3327" priority="2517" operator="containsText" text="了機">
      <formula>NOT(ISERROR(SEARCH("了機",L350)))</formula>
    </cfRule>
  </conditionalFormatting>
  <conditionalFormatting sqref="L350 P350 T350">
    <cfRule type="containsText" dxfId="3326" priority="2515" operator="containsText" text="清車">
      <formula>NOT(ISERROR(SEARCH("清車",L350)))</formula>
    </cfRule>
    <cfRule type="containsText" dxfId="3325" priority="2516" operator="containsText" text="改紡">
      <formula>NOT(ISERROR(SEARCH("改紡",L350)))</formula>
    </cfRule>
  </conditionalFormatting>
  <conditionalFormatting sqref="L357 P357 T357">
    <cfRule type="containsText" dxfId="3324" priority="2505" operator="containsText" text="了機">
      <formula>NOT(ISERROR(SEARCH("了機",L357)))</formula>
    </cfRule>
  </conditionalFormatting>
  <conditionalFormatting sqref="L357 P357 T357">
    <cfRule type="containsText" dxfId="3323" priority="2503" operator="containsText" text="清車">
      <formula>NOT(ISERROR(SEARCH("清車",L357)))</formula>
    </cfRule>
    <cfRule type="containsText" dxfId="3322" priority="2504" operator="containsText" text="改紡">
      <formula>NOT(ISERROR(SEARCH("改紡",L357)))</formula>
    </cfRule>
  </conditionalFormatting>
  <conditionalFormatting sqref="L360 P360 T360">
    <cfRule type="containsText" dxfId="3321" priority="2496" operator="containsText" text="了機">
      <formula>NOT(ISERROR(SEARCH("了機",L360)))</formula>
    </cfRule>
  </conditionalFormatting>
  <conditionalFormatting sqref="L360 P360 T360">
    <cfRule type="containsText" dxfId="3320" priority="2494" operator="containsText" text="清車">
      <formula>NOT(ISERROR(SEARCH("清車",L360)))</formula>
    </cfRule>
    <cfRule type="containsText" dxfId="3319" priority="2495" operator="containsText" text="改紡">
      <formula>NOT(ISERROR(SEARCH("改紡",L360)))</formula>
    </cfRule>
  </conditionalFormatting>
  <conditionalFormatting sqref="P364">
    <cfRule type="containsText" dxfId="3318" priority="2472" operator="containsText" text="了機">
      <formula>NOT(ISERROR(SEARCH("了機",P364)))</formula>
    </cfRule>
  </conditionalFormatting>
  <conditionalFormatting sqref="P364">
    <cfRule type="containsText" dxfId="3317" priority="2470" operator="containsText" text="清車">
      <formula>NOT(ISERROR(SEARCH("清車",P364)))</formula>
    </cfRule>
    <cfRule type="containsText" dxfId="3316" priority="2471" operator="containsText" text="改紡">
      <formula>NOT(ISERROR(SEARCH("改紡",P364)))</formula>
    </cfRule>
  </conditionalFormatting>
  <conditionalFormatting sqref="P365">
    <cfRule type="containsText" dxfId="3315" priority="2469" operator="containsText" text="了機">
      <formula>NOT(ISERROR(SEARCH("了機",P365)))</formula>
    </cfRule>
  </conditionalFormatting>
  <conditionalFormatting sqref="P365">
    <cfRule type="containsText" dxfId="3314" priority="2467" operator="containsText" text="清車">
      <formula>NOT(ISERROR(SEARCH("清車",P365)))</formula>
    </cfRule>
    <cfRule type="containsText" dxfId="3313" priority="2468" operator="containsText" text="改紡">
      <formula>NOT(ISERROR(SEARCH("改紡",P365)))</formula>
    </cfRule>
  </conditionalFormatting>
  <conditionalFormatting sqref="X370">
    <cfRule type="containsText" dxfId="3312" priority="2466" operator="containsText" text="了機">
      <formula>NOT(ISERROR(SEARCH("了機",X370)))</formula>
    </cfRule>
  </conditionalFormatting>
  <conditionalFormatting sqref="X370">
    <cfRule type="containsText" dxfId="3311" priority="2464" operator="containsText" text="清車">
      <formula>NOT(ISERROR(SEARCH("清車",X370)))</formula>
    </cfRule>
    <cfRule type="containsText" dxfId="3310" priority="2465" operator="containsText" text="改紡">
      <formula>NOT(ISERROR(SEARCH("改紡",X370)))</formula>
    </cfRule>
  </conditionalFormatting>
  <conditionalFormatting sqref="L351">
    <cfRule type="containsText" dxfId="3309" priority="2463" operator="containsText" text="了機">
      <formula>NOT(ISERROR(SEARCH("了機",L351)))</formula>
    </cfRule>
  </conditionalFormatting>
  <conditionalFormatting sqref="L351">
    <cfRule type="containsText" dxfId="3308" priority="2461" operator="containsText" text="清車">
      <formula>NOT(ISERROR(SEARCH("清車",L351)))</formula>
    </cfRule>
    <cfRule type="containsText" dxfId="3307" priority="2462" operator="containsText" text="改紡">
      <formula>NOT(ISERROR(SEARCH("改紡",L351)))</formula>
    </cfRule>
  </conditionalFormatting>
  <conditionalFormatting sqref="Y369">
    <cfRule type="containsText" dxfId="3306" priority="2460" operator="containsText" text="了機">
      <formula>NOT(ISERROR(SEARCH("了機",Y369)))</formula>
    </cfRule>
  </conditionalFormatting>
  <conditionalFormatting sqref="Y369">
    <cfRule type="containsText" dxfId="3305" priority="2458" operator="containsText" text="清車">
      <formula>NOT(ISERROR(SEARCH("清車",Y369)))</formula>
    </cfRule>
    <cfRule type="containsText" dxfId="3304" priority="2459" operator="containsText" text="改紡">
      <formula>NOT(ISERROR(SEARCH("改紡",Y369)))</formula>
    </cfRule>
  </conditionalFormatting>
  <conditionalFormatting sqref="X369">
    <cfRule type="containsText" dxfId="3303" priority="2457" operator="containsText" text="了機">
      <formula>NOT(ISERROR(SEARCH("了機",X369)))</formula>
    </cfRule>
  </conditionalFormatting>
  <conditionalFormatting sqref="X369">
    <cfRule type="containsText" dxfId="3302" priority="2455" operator="containsText" text="清車">
      <formula>NOT(ISERROR(SEARCH("清車",X369)))</formula>
    </cfRule>
    <cfRule type="containsText" dxfId="3301" priority="2456" operator="containsText" text="改紡">
      <formula>NOT(ISERROR(SEARCH("改紡",X369)))</formula>
    </cfRule>
  </conditionalFormatting>
  <conditionalFormatting sqref="X368">
    <cfRule type="containsText" dxfId="3300" priority="2449" operator="containsText" text="清車">
      <formula>NOT(ISERROR(SEARCH("清車",X368)))</formula>
    </cfRule>
    <cfRule type="containsText" dxfId="3299" priority="2450" operator="containsText" text="改紡">
      <formula>NOT(ISERROR(SEARCH("改紡",X368)))</formula>
    </cfRule>
  </conditionalFormatting>
  <conditionalFormatting sqref="T364">
    <cfRule type="containsText" dxfId="3298" priority="2421" operator="containsText" text="了機">
      <formula>NOT(ISERROR(SEARCH("了機",T364)))</formula>
    </cfRule>
  </conditionalFormatting>
  <conditionalFormatting sqref="T364">
    <cfRule type="containsText" dxfId="3297" priority="2419" operator="containsText" text="清車">
      <formula>NOT(ISERROR(SEARCH("清車",T364)))</formula>
    </cfRule>
    <cfRule type="containsText" dxfId="3296" priority="2420" operator="containsText" text="改紡">
      <formula>NOT(ISERROR(SEARCH("改紡",T364)))</formula>
    </cfRule>
  </conditionalFormatting>
  <conditionalFormatting sqref="P368">
    <cfRule type="containsText" dxfId="3295" priority="2454" operator="containsText" text="了機">
      <formula>NOT(ISERROR(SEARCH("了機",P368)))</formula>
    </cfRule>
  </conditionalFormatting>
  <conditionalFormatting sqref="P368">
    <cfRule type="containsText" dxfId="3294" priority="2452" operator="containsText" text="清車">
      <formula>NOT(ISERROR(SEARCH("清車",P368)))</formula>
    </cfRule>
    <cfRule type="containsText" dxfId="3293" priority="2453" operator="containsText" text="改紡">
      <formula>NOT(ISERROR(SEARCH("改紡",P368)))</formula>
    </cfRule>
  </conditionalFormatting>
  <conditionalFormatting sqref="L370">
    <cfRule type="containsText" dxfId="3292" priority="2382" operator="containsText" text="了機">
      <formula>NOT(ISERROR(SEARCH("了機",L370)))</formula>
    </cfRule>
  </conditionalFormatting>
  <conditionalFormatting sqref="L370">
    <cfRule type="containsText" dxfId="3291" priority="2380" operator="containsText" text="清車">
      <formula>NOT(ISERROR(SEARCH("清車",L370)))</formula>
    </cfRule>
    <cfRule type="containsText" dxfId="3290" priority="2381" operator="containsText" text="改紡">
      <formula>NOT(ISERROR(SEARCH("改紡",L370)))</formula>
    </cfRule>
  </conditionalFormatting>
  <conditionalFormatting sqref="X368">
    <cfRule type="containsText" dxfId="3289" priority="2451" operator="containsText" text="了機">
      <formula>NOT(ISERROR(SEARCH("了機",X368)))</formula>
    </cfRule>
  </conditionalFormatting>
  <conditionalFormatting sqref="T369">
    <cfRule type="containsText" dxfId="3288" priority="2409" operator="containsText" text="了機">
      <formula>NOT(ISERROR(SEARCH("了機",T369)))</formula>
    </cfRule>
  </conditionalFormatting>
  <conditionalFormatting sqref="T369">
    <cfRule type="containsText" dxfId="3287" priority="2407" operator="containsText" text="清車">
      <formula>NOT(ISERROR(SEARCH("清車",T369)))</formula>
    </cfRule>
    <cfRule type="containsText" dxfId="3286" priority="2408" operator="containsText" text="改紡">
      <formula>NOT(ISERROR(SEARCH("改紡",T369)))</formula>
    </cfRule>
  </conditionalFormatting>
  <conditionalFormatting sqref="P366">
    <cfRule type="containsText" dxfId="3285" priority="2448" operator="containsText" text="了機">
      <formula>NOT(ISERROR(SEARCH("了機",P366)))</formula>
    </cfRule>
  </conditionalFormatting>
  <conditionalFormatting sqref="P366">
    <cfRule type="containsText" dxfId="3284" priority="2446" operator="containsText" text="清車">
      <formula>NOT(ISERROR(SEARCH("清車",P366)))</formula>
    </cfRule>
    <cfRule type="containsText" dxfId="3283" priority="2447" operator="containsText" text="改紡">
      <formula>NOT(ISERROR(SEARCH("改紡",P366)))</formula>
    </cfRule>
  </conditionalFormatting>
  <conditionalFormatting sqref="L366">
    <cfRule type="containsText" dxfId="3282" priority="2370" operator="containsText" text="了機">
      <formula>NOT(ISERROR(SEARCH("了機",L366)))</formula>
    </cfRule>
  </conditionalFormatting>
  <conditionalFormatting sqref="L366">
    <cfRule type="containsText" dxfId="3281" priority="2368" operator="containsText" text="清車">
      <formula>NOT(ISERROR(SEARCH("清車",L366)))</formula>
    </cfRule>
    <cfRule type="containsText" dxfId="3280" priority="2369" operator="containsText" text="改紡">
      <formula>NOT(ISERROR(SEARCH("改紡",L366)))</formula>
    </cfRule>
  </conditionalFormatting>
  <conditionalFormatting sqref="X366">
    <cfRule type="containsText" dxfId="3279" priority="2445" operator="containsText" text="了機">
      <formula>NOT(ISERROR(SEARCH("了機",X366)))</formula>
    </cfRule>
  </conditionalFormatting>
  <conditionalFormatting sqref="X366">
    <cfRule type="containsText" dxfId="3278" priority="2443" operator="containsText" text="清車">
      <formula>NOT(ISERROR(SEARCH("清車",X366)))</formula>
    </cfRule>
    <cfRule type="containsText" dxfId="3277" priority="2444" operator="containsText" text="改紡">
      <formula>NOT(ISERROR(SEARCH("改紡",X366)))</formula>
    </cfRule>
  </conditionalFormatting>
  <conditionalFormatting sqref="L352">
    <cfRule type="containsText" dxfId="3276" priority="2442" operator="containsText" text="了機">
      <formula>NOT(ISERROR(SEARCH("了機",L352)))</formula>
    </cfRule>
  </conditionalFormatting>
  <conditionalFormatting sqref="L352">
    <cfRule type="containsText" dxfId="3275" priority="2440" operator="containsText" text="清車">
      <formula>NOT(ISERROR(SEARCH("清車",L352)))</formula>
    </cfRule>
    <cfRule type="containsText" dxfId="3274" priority="2441" operator="containsText" text="改紡">
      <formula>NOT(ISERROR(SEARCH("改紡",L352)))</formula>
    </cfRule>
  </conditionalFormatting>
  <conditionalFormatting sqref="P352">
    <cfRule type="containsText" dxfId="3273" priority="2439" operator="containsText" text="了機">
      <formula>NOT(ISERROR(SEARCH("了機",P352)))</formula>
    </cfRule>
  </conditionalFormatting>
  <conditionalFormatting sqref="P352">
    <cfRule type="containsText" dxfId="3272" priority="2437" operator="containsText" text="清車">
      <formula>NOT(ISERROR(SEARCH("清車",P352)))</formula>
    </cfRule>
    <cfRule type="containsText" dxfId="3271" priority="2438" operator="containsText" text="改紡">
      <formula>NOT(ISERROR(SEARCH("改紡",P352)))</formula>
    </cfRule>
  </conditionalFormatting>
  <conditionalFormatting sqref="T352">
    <cfRule type="containsText" dxfId="3270" priority="2436" operator="containsText" text="了機">
      <formula>NOT(ISERROR(SEARCH("了機",T352)))</formula>
    </cfRule>
  </conditionalFormatting>
  <conditionalFormatting sqref="T352">
    <cfRule type="containsText" dxfId="3269" priority="2434" operator="containsText" text="清車">
      <formula>NOT(ISERROR(SEARCH("清車",T352)))</formula>
    </cfRule>
    <cfRule type="containsText" dxfId="3268" priority="2435" operator="containsText" text="改紡">
      <formula>NOT(ISERROR(SEARCH("改紡",T352)))</formula>
    </cfRule>
  </conditionalFormatting>
  <conditionalFormatting sqref="T367:U367 U368 U370:U371 U362:U366">
    <cfRule type="containsText" dxfId="3267" priority="2433" operator="containsText" text="了機">
      <formula>NOT(ISERROR(SEARCH("了機",T362)))</formula>
    </cfRule>
  </conditionalFormatting>
  <conditionalFormatting sqref="T367:U367 U368 U370:U371 U362:U366">
    <cfRule type="containsText" dxfId="3266" priority="2431" operator="containsText" text="清車">
      <formula>NOT(ISERROR(SEARCH("清車",T362)))</formula>
    </cfRule>
    <cfRule type="containsText" dxfId="3265" priority="2432" operator="containsText" text="改紡">
      <formula>NOT(ISERROR(SEARCH("改紡",T362)))</formula>
    </cfRule>
  </conditionalFormatting>
  <conditionalFormatting sqref="T363">
    <cfRule type="containsText" dxfId="3264" priority="2430" operator="containsText" text="了機">
      <formula>NOT(ISERROR(SEARCH("了機",T363)))</formula>
    </cfRule>
  </conditionalFormatting>
  <conditionalFormatting sqref="T363">
    <cfRule type="containsText" dxfId="3263" priority="2428" operator="containsText" text="清車">
      <formula>NOT(ISERROR(SEARCH("清車",T363)))</formula>
    </cfRule>
    <cfRule type="containsText" dxfId="3262" priority="2429" operator="containsText" text="改紡">
      <formula>NOT(ISERROR(SEARCH("改紡",T363)))</formula>
    </cfRule>
  </conditionalFormatting>
  <conditionalFormatting sqref="T371">
    <cfRule type="containsText" dxfId="3261" priority="2427" operator="containsText" text="了機">
      <formula>NOT(ISERROR(SEARCH("了機",T371)))</formula>
    </cfRule>
  </conditionalFormatting>
  <conditionalFormatting sqref="T371">
    <cfRule type="containsText" dxfId="3260" priority="2425" operator="containsText" text="清車">
      <formula>NOT(ISERROR(SEARCH("清車",T371)))</formula>
    </cfRule>
    <cfRule type="containsText" dxfId="3259" priority="2426" operator="containsText" text="改紡">
      <formula>NOT(ISERROR(SEARCH("改紡",T371)))</formula>
    </cfRule>
  </conditionalFormatting>
  <conditionalFormatting sqref="T362">
    <cfRule type="containsText" dxfId="3258" priority="2424" operator="containsText" text="了機">
      <formula>NOT(ISERROR(SEARCH("了機",T362)))</formula>
    </cfRule>
  </conditionalFormatting>
  <conditionalFormatting sqref="T362">
    <cfRule type="containsText" dxfId="3257" priority="2422" operator="containsText" text="清車">
      <formula>NOT(ISERROR(SEARCH("清車",T362)))</formula>
    </cfRule>
    <cfRule type="containsText" dxfId="3256" priority="2423" operator="containsText" text="改紡">
      <formula>NOT(ISERROR(SEARCH("改紡",T362)))</formula>
    </cfRule>
  </conditionalFormatting>
  <conditionalFormatting sqref="T365">
    <cfRule type="containsText" dxfId="3255" priority="2418" operator="containsText" text="了機">
      <formula>NOT(ISERROR(SEARCH("了機",T365)))</formula>
    </cfRule>
  </conditionalFormatting>
  <conditionalFormatting sqref="T365">
    <cfRule type="containsText" dxfId="3254" priority="2416" operator="containsText" text="清車">
      <formula>NOT(ISERROR(SEARCH("清車",T365)))</formula>
    </cfRule>
    <cfRule type="containsText" dxfId="3253" priority="2417" operator="containsText" text="改紡">
      <formula>NOT(ISERROR(SEARCH("改紡",T365)))</formula>
    </cfRule>
  </conditionalFormatting>
  <conditionalFormatting sqref="T370">
    <cfRule type="containsText" dxfId="3252" priority="2415" operator="containsText" text="了機">
      <formula>NOT(ISERROR(SEARCH("了機",T370)))</formula>
    </cfRule>
  </conditionalFormatting>
  <conditionalFormatting sqref="T370">
    <cfRule type="containsText" dxfId="3251" priority="2413" operator="containsText" text="清車">
      <formula>NOT(ISERROR(SEARCH("清車",T370)))</formula>
    </cfRule>
    <cfRule type="containsText" dxfId="3250" priority="2414" operator="containsText" text="改紡">
      <formula>NOT(ISERROR(SEARCH("改紡",T370)))</formula>
    </cfRule>
  </conditionalFormatting>
  <conditionalFormatting sqref="T368">
    <cfRule type="containsText" dxfId="3249" priority="2404" operator="containsText" text="清車">
      <formula>NOT(ISERROR(SEARCH("清車",T368)))</formula>
    </cfRule>
    <cfRule type="containsText" dxfId="3248" priority="2405" operator="containsText" text="改紡">
      <formula>NOT(ISERROR(SEARCH("改紡",T368)))</formula>
    </cfRule>
  </conditionalFormatting>
  <conditionalFormatting sqref="T368">
    <cfRule type="containsText" dxfId="3247" priority="2406" operator="containsText" text="了機">
      <formula>NOT(ISERROR(SEARCH("了機",T368)))</formula>
    </cfRule>
  </conditionalFormatting>
  <conditionalFormatting sqref="T366">
    <cfRule type="containsText" dxfId="3246" priority="2403" operator="containsText" text="了機">
      <formula>NOT(ISERROR(SEARCH("了機",T366)))</formula>
    </cfRule>
  </conditionalFormatting>
  <conditionalFormatting sqref="T366">
    <cfRule type="containsText" dxfId="3245" priority="2401" operator="containsText" text="清車">
      <formula>NOT(ISERROR(SEARCH("清車",T366)))</formula>
    </cfRule>
    <cfRule type="containsText" dxfId="3244" priority="2402" operator="containsText" text="改紡">
      <formula>NOT(ISERROR(SEARCH("改紡",T366)))</formula>
    </cfRule>
  </conditionalFormatting>
  <conditionalFormatting sqref="L367:M367 M368 M370:M371 M362:M366">
    <cfRule type="containsText" dxfId="3243" priority="2400" operator="containsText" text="了機">
      <formula>NOT(ISERROR(SEARCH("了機",L362)))</formula>
    </cfRule>
  </conditionalFormatting>
  <conditionalFormatting sqref="L367:M367 M368 M370:M371 M362:M366">
    <cfRule type="containsText" dxfId="3242" priority="2398" operator="containsText" text="清車">
      <formula>NOT(ISERROR(SEARCH("清車",L362)))</formula>
    </cfRule>
    <cfRule type="containsText" dxfId="3241" priority="2399" operator="containsText" text="改紡">
      <formula>NOT(ISERROR(SEARCH("改紡",L362)))</formula>
    </cfRule>
  </conditionalFormatting>
  <conditionalFormatting sqref="L363">
    <cfRule type="containsText" dxfId="3240" priority="2397" operator="containsText" text="了機">
      <formula>NOT(ISERROR(SEARCH("了機",L363)))</formula>
    </cfRule>
  </conditionalFormatting>
  <conditionalFormatting sqref="L363">
    <cfRule type="containsText" dxfId="3239" priority="2395" operator="containsText" text="清車">
      <formula>NOT(ISERROR(SEARCH("清車",L363)))</formula>
    </cfRule>
    <cfRule type="containsText" dxfId="3238" priority="2396" operator="containsText" text="改紡">
      <formula>NOT(ISERROR(SEARCH("改紡",L363)))</formula>
    </cfRule>
  </conditionalFormatting>
  <conditionalFormatting sqref="L371">
    <cfRule type="containsText" dxfId="3237" priority="2394" operator="containsText" text="了機">
      <formula>NOT(ISERROR(SEARCH("了機",L371)))</formula>
    </cfRule>
  </conditionalFormatting>
  <conditionalFormatting sqref="L371">
    <cfRule type="containsText" dxfId="3236" priority="2392" operator="containsText" text="清車">
      <formula>NOT(ISERROR(SEARCH("清車",L371)))</formula>
    </cfRule>
    <cfRule type="containsText" dxfId="3235" priority="2393" operator="containsText" text="改紡">
      <formula>NOT(ISERROR(SEARCH("改紡",L371)))</formula>
    </cfRule>
  </conditionalFormatting>
  <conditionalFormatting sqref="L362">
    <cfRule type="containsText" dxfId="3234" priority="2391" operator="containsText" text="了機">
      <formula>NOT(ISERROR(SEARCH("了機",L362)))</formula>
    </cfRule>
  </conditionalFormatting>
  <conditionalFormatting sqref="L362">
    <cfRule type="containsText" dxfId="3233" priority="2389" operator="containsText" text="清車">
      <formula>NOT(ISERROR(SEARCH("清車",L362)))</formula>
    </cfRule>
    <cfRule type="containsText" dxfId="3232" priority="2390" operator="containsText" text="改紡">
      <formula>NOT(ISERROR(SEARCH("改紡",L362)))</formula>
    </cfRule>
  </conditionalFormatting>
  <conditionalFormatting sqref="L364">
    <cfRule type="containsText" dxfId="3231" priority="2388" operator="containsText" text="了機">
      <formula>NOT(ISERROR(SEARCH("了機",L364)))</formula>
    </cfRule>
  </conditionalFormatting>
  <conditionalFormatting sqref="L364">
    <cfRule type="containsText" dxfId="3230" priority="2386" operator="containsText" text="清車">
      <formula>NOT(ISERROR(SEARCH("清車",L364)))</formula>
    </cfRule>
    <cfRule type="containsText" dxfId="3229" priority="2387" operator="containsText" text="改紡">
      <formula>NOT(ISERROR(SEARCH("改紡",L364)))</formula>
    </cfRule>
  </conditionalFormatting>
  <conditionalFormatting sqref="L365">
    <cfRule type="containsText" dxfId="3228" priority="2385" operator="containsText" text="了機">
      <formula>NOT(ISERROR(SEARCH("了機",L365)))</formula>
    </cfRule>
  </conditionalFormatting>
  <conditionalFormatting sqref="L365">
    <cfRule type="containsText" dxfId="3227" priority="2383" operator="containsText" text="清車">
      <formula>NOT(ISERROR(SEARCH("清車",L365)))</formula>
    </cfRule>
    <cfRule type="containsText" dxfId="3226" priority="2384" operator="containsText" text="改紡">
      <formula>NOT(ISERROR(SEARCH("改紡",L365)))</formula>
    </cfRule>
  </conditionalFormatting>
  <conditionalFormatting sqref="M369">
    <cfRule type="containsText" dxfId="3225" priority="2379" operator="containsText" text="了機">
      <formula>NOT(ISERROR(SEARCH("了機",M369)))</formula>
    </cfRule>
  </conditionalFormatting>
  <conditionalFormatting sqref="M369">
    <cfRule type="containsText" dxfId="3224" priority="2377" operator="containsText" text="清車">
      <formula>NOT(ISERROR(SEARCH("清車",M369)))</formula>
    </cfRule>
    <cfRule type="containsText" dxfId="3223" priority="2378" operator="containsText" text="改紡">
      <formula>NOT(ISERROR(SEARCH("改紡",M369)))</formula>
    </cfRule>
  </conditionalFormatting>
  <conditionalFormatting sqref="L369">
    <cfRule type="containsText" dxfId="3222" priority="2376" operator="containsText" text="了機">
      <formula>NOT(ISERROR(SEARCH("了機",L369)))</formula>
    </cfRule>
  </conditionalFormatting>
  <conditionalFormatting sqref="L369">
    <cfRule type="containsText" dxfId="3221" priority="2374" operator="containsText" text="清車">
      <formula>NOT(ISERROR(SEARCH("清車",L369)))</formula>
    </cfRule>
    <cfRule type="containsText" dxfId="3220" priority="2375" operator="containsText" text="改紡">
      <formula>NOT(ISERROR(SEARCH("改紡",L369)))</formula>
    </cfRule>
  </conditionalFormatting>
  <conditionalFormatting sqref="L368">
    <cfRule type="containsText" dxfId="3219" priority="2371" operator="containsText" text="清車">
      <formula>NOT(ISERROR(SEARCH("清車",L368)))</formula>
    </cfRule>
    <cfRule type="containsText" dxfId="3218" priority="2372" operator="containsText" text="改紡">
      <formula>NOT(ISERROR(SEARCH("改紡",L368)))</formula>
    </cfRule>
  </conditionalFormatting>
  <conditionalFormatting sqref="L368">
    <cfRule type="containsText" dxfId="3217" priority="2373" operator="containsText" text="了機">
      <formula>NOT(ISERROR(SEARCH("了機",L368)))</formula>
    </cfRule>
  </conditionalFormatting>
  <conditionalFormatting sqref="P367">
    <cfRule type="containsText" dxfId="3216" priority="2367" operator="containsText" text="了機">
      <formula>NOT(ISERROR(SEARCH("了機",P367)))</formula>
    </cfRule>
  </conditionalFormatting>
  <conditionalFormatting sqref="P367">
    <cfRule type="containsText" dxfId="3215" priority="2365" operator="containsText" text="清車">
      <formula>NOT(ISERROR(SEARCH("清車",P367)))</formula>
    </cfRule>
    <cfRule type="containsText" dxfId="3214" priority="2366" operator="containsText" text="改紡">
      <formula>NOT(ISERROR(SEARCH("改紡",P367)))</formula>
    </cfRule>
  </conditionalFormatting>
  <conditionalFormatting sqref="F374:F382 F403">
    <cfRule type="containsText" dxfId="3213" priority="2364" operator="containsText" text="×2">
      <formula>NOT(ISERROR(SEARCH("×2",F374)))</formula>
    </cfRule>
  </conditionalFormatting>
  <conditionalFormatting sqref="X374:Y375 X378:Y378 Y376:Y377 X380:Y380 Y379 X382:Y382 Y381 X403:Y403 Y400:Y401 Y387:Y398">
    <cfRule type="containsText" dxfId="3212" priority="2363" operator="containsText" text="了機">
      <formula>NOT(ISERROR(SEARCH("了機",X374)))</formula>
    </cfRule>
  </conditionalFormatting>
  <conditionalFormatting sqref="X374:Y375 X378:Y378 Y376:Y377 X380:Y380 Y379 X382:Y382 Y381 X403:Y403 Y400:Y401 Y387:Y398">
    <cfRule type="containsText" dxfId="3211" priority="2361" operator="containsText" text="清車">
      <formula>NOT(ISERROR(SEARCH("清車",X374)))</formula>
    </cfRule>
    <cfRule type="containsText" dxfId="3210" priority="2362" operator="containsText" text="改紡">
      <formula>NOT(ISERROR(SEARCH("改紡",X374)))</formula>
    </cfRule>
  </conditionalFormatting>
  <conditionalFormatting sqref="Y402">
    <cfRule type="containsText" dxfId="3209" priority="2313" operator="containsText" text="了機">
      <formula>NOT(ISERROR(SEARCH("了機",Y402)))</formula>
    </cfRule>
  </conditionalFormatting>
  <conditionalFormatting sqref="Y402">
    <cfRule type="containsText" dxfId="3208" priority="2311" operator="containsText" text="清車">
      <formula>NOT(ISERROR(SEARCH("清車",Y402)))</formula>
    </cfRule>
    <cfRule type="containsText" dxfId="3207" priority="2312" operator="containsText" text="改紡">
      <formula>NOT(ISERROR(SEARCH("改紡",Y402)))</formula>
    </cfRule>
  </conditionalFormatting>
  <conditionalFormatting sqref="X402">
    <cfRule type="containsText" dxfId="3206" priority="2310" operator="containsText" text="了機">
      <formula>NOT(ISERROR(SEARCH("了機",X402)))</formula>
    </cfRule>
  </conditionalFormatting>
  <conditionalFormatting sqref="X402">
    <cfRule type="containsText" dxfId="3205" priority="2308" operator="containsText" text="清車">
      <formula>NOT(ISERROR(SEARCH("清車",X402)))</formula>
    </cfRule>
    <cfRule type="containsText" dxfId="3204" priority="2309" operator="containsText" text="改紡">
      <formula>NOT(ISERROR(SEARCH("改紡",X402)))</formula>
    </cfRule>
  </conditionalFormatting>
  <conditionalFormatting sqref="F383:F386">
    <cfRule type="containsText" dxfId="3203" priority="2360" operator="containsText" text="×2">
      <formula>NOT(ISERROR(SEARCH("×2",F383)))</formula>
    </cfRule>
  </conditionalFormatting>
  <conditionalFormatting sqref="Y383:Y386">
    <cfRule type="containsText" dxfId="3202" priority="2359" operator="containsText" text="了機">
      <formula>NOT(ISERROR(SEARCH("了機",Y383)))</formula>
    </cfRule>
  </conditionalFormatting>
  <conditionalFormatting sqref="Y383:Y386">
    <cfRule type="containsText" dxfId="3201" priority="2357" operator="containsText" text="清車">
      <formula>NOT(ISERROR(SEARCH("清車",Y383)))</formula>
    </cfRule>
    <cfRule type="containsText" dxfId="3200" priority="2358" operator="containsText" text="改紡">
      <formula>NOT(ISERROR(SEARCH("改紡",Y383)))</formula>
    </cfRule>
  </conditionalFormatting>
  <conditionalFormatting sqref="X376">
    <cfRule type="containsText" dxfId="3199" priority="2356" operator="containsText" text="了機">
      <formula>NOT(ISERROR(SEARCH("了機",X376)))</formula>
    </cfRule>
  </conditionalFormatting>
  <conditionalFormatting sqref="X376">
    <cfRule type="containsText" dxfId="3198" priority="2354" operator="containsText" text="清車">
      <formula>NOT(ISERROR(SEARCH("清車",X376)))</formula>
    </cfRule>
    <cfRule type="containsText" dxfId="3197" priority="2355" operator="containsText" text="改紡">
      <formula>NOT(ISERROR(SEARCH("改紡",X376)))</formula>
    </cfRule>
  </conditionalFormatting>
  <conditionalFormatting sqref="X377">
    <cfRule type="containsText" dxfId="3196" priority="2353" operator="containsText" text="了機">
      <formula>NOT(ISERROR(SEARCH("了機",X377)))</formula>
    </cfRule>
  </conditionalFormatting>
  <conditionalFormatting sqref="X377">
    <cfRule type="containsText" dxfId="3195" priority="2351" operator="containsText" text="清車">
      <formula>NOT(ISERROR(SEARCH("清車",X377)))</formula>
    </cfRule>
    <cfRule type="containsText" dxfId="3194" priority="2352" operator="containsText" text="改紡">
      <formula>NOT(ISERROR(SEARCH("改紡",X377)))</formula>
    </cfRule>
  </conditionalFormatting>
  <conditionalFormatting sqref="X379">
    <cfRule type="containsText" dxfId="3193" priority="2350" operator="containsText" text="了機">
      <formula>NOT(ISERROR(SEARCH("了機",X379)))</formula>
    </cfRule>
  </conditionalFormatting>
  <conditionalFormatting sqref="X379">
    <cfRule type="containsText" dxfId="3192" priority="2348" operator="containsText" text="清車">
      <formula>NOT(ISERROR(SEARCH("清車",X379)))</formula>
    </cfRule>
    <cfRule type="containsText" dxfId="3191" priority="2349" operator="containsText" text="改紡">
      <formula>NOT(ISERROR(SEARCH("改紡",X379)))</formula>
    </cfRule>
  </conditionalFormatting>
  <conditionalFormatting sqref="X381">
    <cfRule type="containsText" dxfId="3190" priority="2347" operator="containsText" text="了機">
      <formula>NOT(ISERROR(SEARCH("了機",X381)))</formula>
    </cfRule>
  </conditionalFormatting>
  <conditionalFormatting sqref="X381">
    <cfRule type="containsText" dxfId="3189" priority="2345" operator="containsText" text="清車">
      <formula>NOT(ISERROR(SEARCH("清車",X381)))</formula>
    </cfRule>
    <cfRule type="containsText" dxfId="3188" priority="2346" operator="containsText" text="改紡">
      <formula>NOT(ISERROR(SEARCH("改紡",X381)))</formula>
    </cfRule>
  </conditionalFormatting>
  <conditionalFormatting sqref="X384">
    <cfRule type="containsText" dxfId="3187" priority="2344" operator="containsText" text="了機">
      <formula>NOT(ISERROR(SEARCH("了機",X384)))</formula>
    </cfRule>
  </conditionalFormatting>
  <conditionalFormatting sqref="X384">
    <cfRule type="containsText" dxfId="3186" priority="2342" operator="containsText" text="清車">
      <formula>NOT(ISERROR(SEARCH("清車",X384)))</formula>
    </cfRule>
    <cfRule type="containsText" dxfId="3185" priority="2343" operator="containsText" text="改紡">
      <formula>NOT(ISERROR(SEARCH("改紡",X384)))</formula>
    </cfRule>
  </conditionalFormatting>
  <conditionalFormatting sqref="X385">
    <cfRule type="containsText" dxfId="3184" priority="2341" operator="containsText" text="了機">
      <formula>NOT(ISERROR(SEARCH("了機",X385)))</formula>
    </cfRule>
  </conditionalFormatting>
  <conditionalFormatting sqref="X385">
    <cfRule type="containsText" dxfId="3183" priority="2339" operator="containsText" text="清車">
      <formula>NOT(ISERROR(SEARCH("清車",X385)))</formula>
    </cfRule>
    <cfRule type="containsText" dxfId="3182" priority="2340" operator="containsText" text="改紡">
      <formula>NOT(ISERROR(SEARCH("改紡",X385)))</formula>
    </cfRule>
  </conditionalFormatting>
  <conditionalFormatting sqref="X387">
    <cfRule type="containsText" dxfId="3181" priority="2338" operator="containsText" text="了機">
      <formula>NOT(ISERROR(SEARCH("了機",X387)))</formula>
    </cfRule>
  </conditionalFormatting>
  <conditionalFormatting sqref="X387">
    <cfRule type="containsText" dxfId="3180" priority="2336" operator="containsText" text="清車">
      <formula>NOT(ISERROR(SEARCH("清車",X387)))</formula>
    </cfRule>
    <cfRule type="containsText" dxfId="3179" priority="2337" operator="containsText" text="改紡">
      <formula>NOT(ISERROR(SEARCH("改紡",X387)))</formula>
    </cfRule>
  </conditionalFormatting>
  <conditionalFormatting sqref="X388">
    <cfRule type="containsText" dxfId="3178" priority="2335" operator="containsText" text="了機">
      <formula>NOT(ISERROR(SEARCH("了機",X388)))</formula>
    </cfRule>
  </conditionalFormatting>
  <conditionalFormatting sqref="X388">
    <cfRule type="containsText" dxfId="3177" priority="2333" operator="containsText" text="清車">
      <formula>NOT(ISERROR(SEARCH("清車",X388)))</formula>
    </cfRule>
    <cfRule type="containsText" dxfId="3176" priority="2334" operator="containsText" text="改紡">
      <formula>NOT(ISERROR(SEARCH("改紡",X388)))</formula>
    </cfRule>
  </conditionalFormatting>
  <conditionalFormatting sqref="X389">
    <cfRule type="containsText" dxfId="3175" priority="2332" operator="containsText" text="了機">
      <formula>NOT(ISERROR(SEARCH("了機",X389)))</formula>
    </cfRule>
  </conditionalFormatting>
  <conditionalFormatting sqref="X389">
    <cfRule type="containsText" dxfId="3174" priority="2330" operator="containsText" text="清車">
      <formula>NOT(ISERROR(SEARCH("清車",X389)))</formula>
    </cfRule>
    <cfRule type="containsText" dxfId="3173" priority="2331" operator="containsText" text="改紡">
      <formula>NOT(ISERROR(SEARCH("改紡",X389)))</formula>
    </cfRule>
  </conditionalFormatting>
  <conditionalFormatting sqref="X390">
    <cfRule type="containsText" dxfId="3172" priority="2329" operator="containsText" text="了機">
      <formula>NOT(ISERROR(SEARCH("了機",X390)))</formula>
    </cfRule>
  </conditionalFormatting>
  <conditionalFormatting sqref="X390">
    <cfRule type="containsText" dxfId="3171" priority="2327" operator="containsText" text="清車">
      <formula>NOT(ISERROR(SEARCH("清車",X390)))</formula>
    </cfRule>
    <cfRule type="containsText" dxfId="3170" priority="2328" operator="containsText" text="改紡">
      <formula>NOT(ISERROR(SEARCH("改紡",X390)))</formula>
    </cfRule>
  </conditionalFormatting>
  <conditionalFormatting sqref="X391">
    <cfRule type="containsText" dxfId="3169" priority="2326" operator="containsText" text="了機">
      <formula>NOT(ISERROR(SEARCH("了機",X391)))</formula>
    </cfRule>
  </conditionalFormatting>
  <conditionalFormatting sqref="X391">
    <cfRule type="containsText" dxfId="3168" priority="2324" operator="containsText" text="清車">
      <formula>NOT(ISERROR(SEARCH("清車",X391)))</formula>
    </cfRule>
    <cfRule type="containsText" dxfId="3167" priority="2325" operator="containsText" text="改紡">
      <formula>NOT(ISERROR(SEARCH("改紡",X391)))</formula>
    </cfRule>
  </conditionalFormatting>
  <conditionalFormatting sqref="X392">
    <cfRule type="containsText" dxfId="3166" priority="2323" operator="containsText" text="了機">
      <formula>NOT(ISERROR(SEARCH("了機",X392)))</formula>
    </cfRule>
  </conditionalFormatting>
  <conditionalFormatting sqref="X392">
    <cfRule type="containsText" dxfId="3165" priority="2321" operator="containsText" text="清車">
      <formula>NOT(ISERROR(SEARCH("清車",X392)))</formula>
    </cfRule>
    <cfRule type="containsText" dxfId="3164" priority="2322" operator="containsText" text="改紡">
      <formula>NOT(ISERROR(SEARCH("改紡",X392)))</formula>
    </cfRule>
  </conditionalFormatting>
  <conditionalFormatting sqref="X394">
    <cfRule type="containsText" dxfId="3163" priority="2320" operator="containsText" text="了機">
      <formula>NOT(ISERROR(SEARCH("了機",X394)))</formula>
    </cfRule>
  </conditionalFormatting>
  <conditionalFormatting sqref="X394">
    <cfRule type="containsText" dxfId="3162" priority="2318" operator="containsText" text="清車">
      <formula>NOT(ISERROR(SEARCH("清車",X394)))</formula>
    </cfRule>
    <cfRule type="containsText" dxfId="3161" priority="2319" operator="containsText" text="改紡">
      <formula>NOT(ISERROR(SEARCH("改紡",X394)))</formula>
    </cfRule>
  </conditionalFormatting>
  <conditionalFormatting sqref="X401">
    <cfRule type="containsText" dxfId="3160" priority="2317" operator="containsText" text="了機">
      <formula>NOT(ISERROR(SEARCH("了機",X401)))</formula>
    </cfRule>
  </conditionalFormatting>
  <conditionalFormatting sqref="X401">
    <cfRule type="containsText" dxfId="3159" priority="2315" operator="containsText" text="清車">
      <formula>NOT(ISERROR(SEARCH("清車",X401)))</formula>
    </cfRule>
    <cfRule type="containsText" dxfId="3158" priority="2316" operator="containsText" text="改紡">
      <formula>NOT(ISERROR(SEARCH("改紡",X401)))</formula>
    </cfRule>
  </conditionalFormatting>
  <conditionalFormatting sqref="F402">
    <cfRule type="containsText" dxfId="3157" priority="2314" operator="containsText" text="×2">
      <formula>NOT(ISERROR(SEARCH("×2",F402)))</formula>
    </cfRule>
  </conditionalFormatting>
  <conditionalFormatting sqref="L384 P384 T384">
    <cfRule type="containsText" dxfId="3156" priority="2274" operator="containsText" text="了機">
      <formula>NOT(ISERROR(SEARCH("了機",L384)))</formula>
    </cfRule>
  </conditionalFormatting>
  <conditionalFormatting sqref="L384 P384 T384">
    <cfRule type="containsText" dxfId="3155" priority="2272" operator="containsText" text="清車">
      <formula>NOT(ISERROR(SEARCH("清車",L384)))</formula>
    </cfRule>
    <cfRule type="containsText" dxfId="3154" priority="2273" operator="containsText" text="改紡">
      <formula>NOT(ISERROR(SEARCH("改紡",L384)))</formula>
    </cfRule>
  </conditionalFormatting>
  <conditionalFormatting sqref="L385 P385 T385">
    <cfRule type="containsText" dxfId="3153" priority="2271" operator="containsText" text="了機">
      <formula>NOT(ISERROR(SEARCH("了機",L385)))</formula>
    </cfRule>
  </conditionalFormatting>
  <conditionalFormatting sqref="L385 P385 T385">
    <cfRule type="containsText" dxfId="3152" priority="2269" operator="containsText" text="清車">
      <formula>NOT(ISERROR(SEARCH("清車",L385)))</formula>
    </cfRule>
    <cfRule type="containsText" dxfId="3151" priority="2270" operator="containsText" text="改紡">
      <formula>NOT(ISERROR(SEARCH("改紡",L385)))</formula>
    </cfRule>
  </conditionalFormatting>
  <conditionalFormatting sqref="L387 P387 T387">
    <cfRule type="containsText" dxfId="3150" priority="2268" operator="containsText" text="了機">
      <formula>NOT(ISERROR(SEARCH("了機",L387)))</formula>
    </cfRule>
  </conditionalFormatting>
  <conditionalFormatting sqref="L387 P387 T387">
    <cfRule type="containsText" dxfId="3149" priority="2266" operator="containsText" text="清車">
      <formula>NOT(ISERROR(SEARCH("清車",L387)))</formula>
    </cfRule>
    <cfRule type="containsText" dxfId="3148" priority="2267" operator="containsText" text="改紡">
      <formula>NOT(ISERROR(SEARCH("改紡",L387)))</formula>
    </cfRule>
  </conditionalFormatting>
  <conditionalFormatting sqref="X383">
    <cfRule type="containsText" dxfId="3147" priority="2307" operator="containsText" text="了機">
      <formula>NOT(ISERROR(SEARCH("了機",X383)))</formula>
    </cfRule>
  </conditionalFormatting>
  <conditionalFormatting sqref="X383">
    <cfRule type="containsText" dxfId="3146" priority="2305" operator="containsText" text="清車">
      <formula>NOT(ISERROR(SEARCH("清車",X383)))</formula>
    </cfRule>
    <cfRule type="containsText" dxfId="3145" priority="2306" operator="containsText" text="改紡">
      <formula>NOT(ISERROR(SEARCH("改紡",X383)))</formula>
    </cfRule>
  </conditionalFormatting>
  <conditionalFormatting sqref="L389 P389 T389">
    <cfRule type="containsText" dxfId="3144" priority="2262" operator="containsText" text="了機">
      <formula>NOT(ISERROR(SEARCH("了機",L389)))</formula>
    </cfRule>
  </conditionalFormatting>
  <conditionalFormatting sqref="L389 P389 T389">
    <cfRule type="containsText" dxfId="3143" priority="2260" operator="containsText" text="清車">
      <formula>NOT(ISERROR(SEARCH("清車",L389)))</formula>
    </cfRule>
    <cfRule type="containsText" dxfId="3142" priority="2261" operator="containsText" text="改紡">
      <formula>NOT(ISERROR(SEARCH("改紡",L389)))</formula>
    </cfRule>
  </conditionalFormatting>
  <conditionalFormatting sqref="L390 P390 T390">
    <cfRule type="containsText" dxfId="3141" priority="2259" operator="containsText" text="了機">
      <formula>NOT(ISERROR(SEARCH("了機",L390)))</formula>
    </cfRule>
  </conditionalFormatting>
  <conditionalFormatting sqref="L390 P390 T390">
    <cfRule type="containsText" dxfId="3140" priority="2257" operator="containsText" text="清車">
      <formula>NOT(ISERROR(SEARCH("清車",L390)))</formula>
    </cfRule>
    <cfRule type="containsText" dxfId="3139" priority="2258" operator="containsText" text="改紡">
      <formula>NOT(ISERROR(SEARCH("改紡",L390)))</formula>
    </cfRule>
  </conditionalFormatting>
  <conditionalFormatting sqref="L392 P392 T392">
    <cfRule type="containsText" dxfId="3138" priority="2253" operator="containsText" text="了機">
      <formula>NOT(ISERROR(SEARCH("了機",L392)))</formula>
    </cfRule>
  </conditionalFormatting>
  <conditionalFormatting sqref="L392 P392 T392">
    <cfRule type="containsText" dxfId="3137" priority="2251" operator="containsText" text="清車">
      <formula>NOT(ISERROR(SEARCH("清車",L392)))</formula>
    </cfRule>
    <cfRule type="containsText" dxfId="3136" priority="2252" operator="containsText" text="改紡">
      <formula>NOT(ISERROR(SEARCH("改紡",L392)))</formula>
    </cfRule>
  </conditionalFormatting>
  <conditionalFormatting sqref="X393">
    <cfRule type="containsText" dxfId="3135" priority="2304" operator="containsText" text="了機">
      <formula>NOT(ISERROR(SEARCH("了機",X393)))</formula>
    </cfRule>
  </conditionalFormatting>
  <conditionalFormatting sqref="X393">
    <cfRule type="containsText" dxfId="3134" priority="2302" operator="containsText" text="清車">
      <formula>NOT(ISERROR(SEARCH("清車",X393)))</formula>
    </cfRule>
    <cfRule type="containsText" dxfId="3133" priority="2303" operator="containsText" text="改紡">
      <formula>NOT(ISERROR(SEARCH("改紡",X393)))</formula>
    </cfRule>
  </conditionalFormatting>
  <conditionalFormatting sqref="P394">
    <cfRule type="containsText" dxfId="3132" priority="2250" operator="containsText" text="了機">
      <formula>NOT(ISERROR(SEARCH("了機",P394)))</formula>
    </cfRule>
  </conditionalFormatting>
  <conditionalFormatting sqref="P394">
    <cfRule type="containsText" dxfId="3131" priority="2248" operator="containsText" text="清車">
      <formula>NOT(ISERROR(SEARCH("清車",P394)))</formula>
    </cfRule>
    <cfRule type="containsText" dxfId="3130" priority="2249" operator="containsText" text="改紡">
      <formula>NOT(ISERROR(SEARCH("改紡",P394)))</formula>
    </cfRule>
  </conditionalFormatting>
  <conditionalFormatting sqref="P401">
    <cfRule type="containsText" dxfId="3129" priority="2247" operator="containsText" text="了機">
      <formula>NOT(ISERROR(SEARCH("了機",P401)))</formula>
    </cfRule>
  </conditionalFormatting>
  <conditionalFormatting sqref="P401">
    <cfRule type="containsText" dxfId="3128" priority="2245" operator="containsText" text="清車">
      <formula>NOT(ISERROR(SEARCH("清車",P401)))</formula>
    </cfRule>
    <cfRule type="containsText" dxfId="3127" priority="2246" operator="containsText" text="改紡">
      <formula>NOT(ISERROR(SEARCH("改紡",P401)))</formula>
    </cfRule>
  </conditionalFormatting>
  <conditionalFormatting sqref="M402 Q402 U402">
    <cfRule type="containsText" dxfId="3126" priority="2244" operator="containsText" text="了機">
      <formula>NOT(ISERROR(SEARCH("了機",M402)))</formula>
    </cfRule>
  </conditionalFormatting>
  <conditionalFormatting sqref="M402 Q402 U402">
    <cfRule type="containsText" dxfId="3125" priority="2242" operator="containsText" text="清車">
      <formula>NOT(ISERROR(SEARCH("清車",M402)))</formula>
    </cfRule>
    <cfRule type="containsText" dxfId="3124" priority="2243" operator="containsText" text="改紡">
      <formula>NOT(ISERROR(SEARCH("改紡",M402)))</formula>
    </cfRule>
  </conditionalFormatting>
  <conditionalFormatting sqref="L402 P402 T402">
    <cfRule type="containsText" dxfId="3123" priority="2241" operator="containsText" text="了機">
      <formula>NOT(ISERROR(SEARCH("了機",L402)))</formula>
    </cfRule>
  </conditionalFormatting>
  <conditionalFormatting sqref="L402 P402 T402">
    <cfRule type="containsText" dxfId="3122" priority="2239" operator="containsText" text="清車">
      <formula>NOT(ISERROR(SEARCH("清車",L402)))</formula>
    </cfRule>
    <cfRule type="containsText" dxfId="3121" priority="2240" operator="containsText" text="改紡">
      <formula>NOT(ISERROR(SEARCH("改紡",L402)))</formula>
    </cfRule>
  </conditionalFormatting>
  <conditionalFormatting sqref="U399">
    <cfRule type="containsText" dxfId="3120" priority="2172" operator="containsText" text="了機">
      <formula>NOT(ISERROR(SEARCH("了機",U399)))</formula>
    </cfRule>
  </conditionalFormatting>
  <conditionalFormatting sqref="U399">
    <cfRule type="containsText" dxfId="3119" priority="2170" operator="containsText" text="清車">
      <formula>NOT(ISERROR(SEARCH("清車",U399)))</formula>
    </cfRule>
    <cfRule type="containsText" dxfId="3118" priority="2171" operator="containsText" text="改紡">
      <formula>NOT(ISERROR(SEARCH("改紡",U399)))</formula>
    </cfRule>
  </conditionalFormatting>
  <conditionalFormatting sqref="X386">
    <cfRule type="containsText" dxfId="3117" priority="2301" operator="containsText" text="了機">
      <formula>NOT(ISERROR(SEARCH("了機",X386)))</formula>
    </cfRule>
  </conditionalFormatting>
  <conditionalFormatting sqref="X386">
    <cfRule type="containsText" dxfId="3116" priority="2299" operator="containsText" text="清車">
      <formula>NOT(ISERROR(SEARCH("清車",X386)))</formula>
    </cfRule>
    <cfRule type="containsText" dxfId="3115" priority="2300" operator="containsText" text="改紡">
      <formula>NOT(ISERROR(SEARCH("改紡",X386)))</formula>
    </cfRule>
  </conditionalFormatting>
  <conditionalFormatting sqref="P393">
    <cfRule type="containsText" dxfId="3114" priority="2238" operator="containsText" text="了機">
      <formula>NOT(ISERROR(SEARCH("了機",P393)))</formula>
    </cfRule>
  </conditionalFormatting>
  <conditionalFormatting sqref="P393">
    <cfRule type="containsText" dxfId="3113" priority="2236" operator="containsText" text="清車">
      <formula>NOT(ISERROR(SEARCH("清車",P393)))</formula>
    </cfRule>
    <cfRule type="containsText" dxfId="3112" priority="2237" operator="containsText" text="改紡">
      <formula>NOT(ISERROR(SEARCH("改紡",P393)))</formula>
    </cfRule>
  </conditionalFormatting>
  <conditionalFormatting sqref="L386 P386 T386">
    <cfRule type="containsText" dxfId="3111" priority="2235" operator="containsText" text="了機">
      <formula>NOT(ISERROR(SEARCH("了機",L386)))</formula>
    </cfRule>
  </conditionalFormatting>
  <conditionalFormatting sqref="L386 P386 T386">
    <cfRule type="containsText" dxfId="3110" priority="2233" operator="containsText" text="清車">
      <formula>NOT(ISERROR(SEARCH("清車",L386)))</formula>
    </cfRule>
    <cfRule type="containsText" dxfId="3109" priority="2234" operator="containsText" text="改紡">
      <formula>NOT(ISERROR(SEARCH("改紡",L386)))</formula>
    </cfRule>
  </conditionalFormatting>
  <conditionalFormatting sqref="X395">
    <cfRule type="containsText" dxfId="3108" priority="2298" operator="containsText" text="了機">
      <formula>NOT(ISERROR(SEARCH("了機",X395)))</formula>
    </cfRule>
  </conditionalFormatting>
  <conditionalFormatting sqref="X395">
    <cfRule type="containsText" dxfId="3107" priority="2296" operator="containsText" text="清車">
      <formula>NOT(ISERROR(SEARCH("清車",X395)))</formula>
    </cfRule>
    <cfRule type="containsText" dxfId="3106" priority="2297" operator="containsText" text="改紡">
      <formula>NOT(ISERROR(SEARCH("改紡",X395)))</formula>
    </cfRule>
  </conditionalFormatting>
  <conditionalFormatting sqref="X396">
    <cfRule type="containsText" dxfId="3105" priority="2295" operator="containsText" text="了機">
      <formula>NOT(ISERROR(SEARCH("了機",X396)))</formula>
    </cfRule>
  </conditionalFormatting>
  <conditionalFormatting sqref="X396">
    <cfRule type="containsText" dxfId="3104" priority="2293" operator="containsText" text="清車">
      <formula>NOT(ISERROR(SEARCH("清車",X396)))</formula>
    </cfRule>
    <cfRule type="containsText" dxfId="3103" priority="2294"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3102" priority="2292"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3101" priority="2290" operator="containsText" text="清車">
      <formula>NOT(ISERROR(SEARCH("清車",L374)))</formula>
    </cfRule>
    <cfRule type="containsText" dxfId="3100" priority="2291" operator="containsText" text="改紡">
      <formula>NOT(ISERROR(SEARCH("改紡",L374)))</formula>
    </cfRule>
  </conditionalFormatting>
  <conditionalFormatting sqref="M383:M386 Q383:Q386 U383:U386">
    <cfRule type="containsText" dxfId="3099" priority="2289" operator="containsText" text="了機">
      <formula>NOT(ISERROR(SEARCH("了機",M383)))</formula>
    </cfRule>
  </conditionalFormatting>
  <conditionalFormatting sqref="M383:M386 Q383:Q386 U383:U386">
    <cfRule type="containsText" dxfId="3098" priority="2287" operator="containsText" text="清車">
      <formula>NOT(ISERROR(SEARCH("清車",M383)))</formula>
    </cfRule>
    <cfRule type="containsText" dxfId="3097" priority="2288" operator="containsText" text="改紡">
      <formula>NOT(ISERROR(SEARCH("改紡",M383)))</formula>
    </cfRule>
  </conditionalFormatting>
  <conditionalFormatting sqref="L376 P376 T376">
    <cfRule type="containsText" dxfId="3096" priority="2286" operator="containsText" text="了機">
      <formula>NOT(ISERROR(SEARCH("了機",L376)))</formula>
    </cfRule>
  </conditionalFormatting>
  <conditionalFormatting sqref="L376 P376 T376">
    <cfRule type="containsText" dxfId="3095" priority="2284" operator="containsText" text="清車">
      <formula>NOT(ISERROR(SEARCH("清車",L376)))</formula>
    </cfRule>
    <cfRule type="containsText" dxfId="3094" priority="2285" operator="containsText" text="改紡">
      <formula>NOT(ISERROR(SEARCH("改紡",L376)))</formula>
    </cfRule>
  </conditionalFormatting>
  <conditionalFormatting sqref="L377 P377 T377">
    <cfRule type="containsText" dxfId="3093" priority="2283" operator="containsText" text="了機">
      <formula>NOT(ISERROR(SEARCH("了機",L377)))</formula>
    </cfRule>
  </conditionalFormatting>
  <conditionalFormatting sqref="L377 P377 T377">
    <cfRule type="containsText" dxfId="3092" priority="2281" operator="containsText" text="清車">
      <formula>NOT(ISERROR(SEARCH("清車",L377)))</formula>
    </cfRule>
    <cfRule type="containsText" dxfId="3091" priority="2282" operator="containsText" text="改紡">
      <formula>NOT(ISERROR(SEARCH("改紡",L377)))</formula>
    </cfRule>
  </conditionalFormatting>
  <conditionalFormatting sqref="L379 T379 P379">
    <cfRule type="containsText" dxfId="3090" priority="2280" operator="containsText" text="了機">
      <formula>NOT(ISERROR(SEARCH("了機",L379)))</formula>
    </cfRule>
  </conditionalFormatting>
  <conditionalFormatting sqref="L379 T379 P379">
    <cfRule type="containsText" dxfId="3089" priority="2278" operator="containsText" text="清車">
      <formula>NOT(ISERROR(SEARCH("清車",L379)))</formula>
    </cfRule>
    <cfRule type="containsText" dxfId="3088" priority="2279" operator="containsText" text="改紡">
      <formula>NOT(ISERROR(SEARCH("改紡",L379)))</formula>
    </cfRule>
  </conditionalFormatting>
  <conditionalFormatting sqref="L381 P381 T381">
    <cfRule type="containsText" dxfId="3087" priority="2277" operator="containsText" text="了機">
      <formula>NOT(ISERROR(SEARCH("了機",L381)))</formula>
    </cfRule>
  </conditionalFormatting>
  <conditionalFormatting sqref="L381 P381 T381">
    <cfRule type="containsText" dxfId="3086" priority="2275" operator="containsText" text="清車">
      <formula>NOT(ISERROR(SEARCH("清車",L381)))</formula>
    </cfRule>
    <cfRule type="containsText" dxfId="3085" priority="2276" operator="containsText" text="改紡">
      <formula>NOT(ISERROR(SEARCH("改紡",L381)))</formula>
    </cfRule>
  </conditionalFormatting>
  <conditionalFormatting sqref="L388 P388 T388">
    <cfRule type="containsText" dxfId="3084" priority="2265" operator="containsText" text="了機">
      <formula>NOT(ISERROR(SEARCH("了機",L388)))</formula>
    </cfRule>
  </conditionalFormatting>
  <conditionalFormatting sqref="L388 P388 T388">
    <cfRule type="containsText" dxfId="3083" priority="2263" operator="containsText" text="清車">
      <formula>NOT(ISERROR(SEARCH("清車",L388)))</formula>
    </cfRule>
    <cfRule type="containsText" dxfId="3082" priority="2264" operator="containsText" text="改紡">
      <formula>NOT(ISERROR(SEARCH("改紡",L388)))</formula>
    </cfRule>
  </conditionalFormatting>
  <conditionalFormatting sqref="L391 P391 T391">
    <cfRule type="containsText" dxfId="3081" priority="2256" operator="containsText" text="了機">
      <formula>NOT(ISERROR(SEARCH("了機",L391)))</formula>
    </cfRule>
  </conditionalFormatting>
  <conditionalFormatting sqref="L391 P391 T391">
    <cfRule type="containsText" dxfId="3080" priority="2254" operator="containsText" text="清車">
      <formula>NOT(ISERROR(SEARCH("清車",L391)))</formula>
    </cfRule>
    <cfRule type="containsText" dxfId="3079" priority="2255" operator="containsText" text="改紡">
      <formula>NOT(ISERROR(SEARCH("改紡",L391)))</formula>
    </cfRule>
  </conditionalFormatting>
  <conditionalFormatting sqref="P395">
    <cfRule type="containsText" dxfId="3078" priority="2232" operator="containsText" text="了機">
      <formula>NOT(ISERROR(SEARCH("了機",P395)))</formula>
    </cfRule>
  </conditionalFormatting>
  <conditionalFormatting sqref="P395">
    <cfRule type="containsText" dxfId="3077" priority="2230" operator="containsText" text="清車">
      <formula>NOT(ISERROR(SEARCH("清車",P395)))</formula>
    </cfRule>
    <cfRule type="containsText" dxfId="3076" priority="2231" operator="containsText" text="改紡">
      <formula>NOT(ISERROR(SEARCH("改紡",P395)))</formula>
    </cfRule>
  </conditionalFormatting>
  <conditionalFormatting sqref="P396">
    <cfRule type="containsText" dxfId="3075" priority="2229" operator="containsText" text="了機">
      <formula>NOT(ISERROR(SEARCH("了機",P396)))</formula>
    </cfRule>
  </conditionalFormatting>
  <conditionalFormatting sqref="P396">
    <cfRule type="containsText" dxfId="3074" priority="2227" operator="containsText" text="清車">
      <formula>NOT(ISERROR(SEARCH("清車",P396)))</formula>
    </cfRule>
    <cfRule type="containsText" dxfId="3073" priority="2228" operator="containsText" text="改紡">
      <formula>NOT(ISERROR(SEARCH("改紡",P396)))</formula>
    </cfRule>
  </conditionalFormatting>
  <conditionalFormatting sqref="X400">
    <cfRule type="containsText" dxfId="3072" priority="2226" operator="containsText" text="了機">
      <formula>NOT(ISERROR(SEARCH("了機",X400)))</formula>
    </cfRule>
  </conditionalFormatting>
  <conditionalFormatting sqref="X400">
    <cfRule type="containsText" dxfId="3071" priority="2224" operator="containsText" text="清車">
      <formula>NOT(ISERROR(SEARCH("清車",X400)))</formula>
    </cfRule>
    <cfRule type="containsText" dxfId="3070" priority="2225" operator="containsText" text="改紡">
      <formula>NOT(ISERROR(SEARCH("改紡",X400)))</formula>
    </cfRule>
  </conditionalFormatting>
  <conditionalFormatting sqref="L382">
    <cfRule type="containsText" dxfId="3069" priority="2223" operator="containsText" text="了機">
      <formula>NOT(ISERROR(SEARCH("了機",L382)))</formula>
    </cfRule>
  </conditionalFormatting>
  <conditionalFormatting sqref="L382">
    <cfRule type="containsText" dxfId="3068" priority="2221" operator="containsText" text="清車">
      <formula>NOT(ISERROR(SEARCH("清車",L382)))</formula>
    </cfRule>
    <cfRule type="containsText" dxfId="3067" priority="2222" operator="containsText" text="改紡">
      <formula>NOT(ISERROR(SEARCH("改紡",L382)))</formula>
    </cfRule>
  </conditionalFormatting>
  <conditionalFormatting sqref="Y399">
    <cfRule type="containsText" dxfId="3066" priority="2220" operator="containsText" text="了機">
      <formula>NOT(ISERROR(SEARCH("了機",Y399)))</formula>
    </cfRule>
  </conditionalFormatting>
  <conditionalFormatting sqref="Y399">
    <cfRule type="containsText" dxfId="3065" priority="2218" operator="containsText" text="清車">
      <formula>NOT(ISERROR(SEARCH("清車",Y399)))</formula>
    </cfRule>
    <cfRule type="containsText" dxfId="3064" priority="2219" operator="containsText" text="改紡">
      <formula>NOT(ISERROR(SEARCH("改紡",Y399)))</formula>
    </cfRule>
  </conditionalFormatting>
  <conditionalFormatting sqref="X399">
    <cfRule type="containsText" dxfId="3063" priority="2217" operator="containsText" text="了機">
      <formula>NOT(ISERROR(SEARCH("了機",X399)))</formula>
    </cfRule>
  </conditionalFormatting>
  <conditionalFormatting sqref="X399">
    <cfRule type="containsText" dxfId="3062" priority="2215" operator="containsText" text="清車">
      <formula>NOT(ISERROR(SEARCH("清車",X399)))</formula>
    </cfRule>
    <cfRule type="containsText" dxfId="3061" priority="2216" operator="containsText" text="改紡">
      <formula>NOT(ISERROR(SEARCH("改紡",X399)))</formula>
    </cfRule>
  </conditionalFormatting>
  <conditionalFormatting sqref="X398">
    <cfRule type="containsText" dxfId="3060" priority="2209" operator="containsText" text="清車">
      <formula>NOT(ISERROR(SEARCH("清車",X398)))</formula>
    </cfRule>
    <cfRule type="containsText" dxfId="3059" priority="2210" operator="containsText" text="改紡">
      <formula>NOT(ISERROR(SEARCH("改紡",X398)))</formula>
    </cfRule>
  </conditionalFormatting>
  <conditionalFormatting sqref="T395">
    <cfRule type="containsText" dxfId="3058" priority="2181" operator="containsText" text="了機">
      <formula>NOT(ISERROR(SEARCH("了機",T395)))</formula>
    </cfRule>
  </conditionalFormatting>
  <conditionalFormatting sqref="T395">
    <cfRule type="containsText" dxfId="3057" priority="2179" operator="containsText" text="清車">
      <formula>NOT(ISERROR(SEARCH("清車",T395)))</formula>
    </cfRule>
    <cfRule type="containsText" dxfId="3056" priority="2180" operator="containsText" text="改紡">
      <formula>NOT(ISERROR(SEARCH("改紡",T395)))</formula>
    </cfRule>
  </conditionalFormatting>
  <conditionalFormatting sqref="P398">
    <cfRule type="containsText" dxfId="3055" priority="2214" operator="containsText" text="了機">
      <formula>NOT(ISERROR(SEARCH("了機",P398)))</formula>
    </cfRule>
  </conditionalFormatting>
  <conditionalFormatting sqref="P398">
    <cfRule type="containsText" dxfId="3054" priority="2212" operator="containsText" text="清車">
      <formula>NOT(ISERROR(SEARCH("清車",P398)))</formula>
    </cfRule>
    <cfRule type="containsText" dxfId="3053" priority="2213" operator="containsText" text="改紡">
      <formula>NOT(ISERROR(SEARCH("改紡",P398)))</formula>
    </cfRule>
  </conditionalFormatting>
  <conditionalFormatting sqref="L400">
    <cfRule type="containsText" dxfId="3052" priority="2142" operator="containsText" text="了機">
      <formula>NOT(ISERROR(SEARCH("了機",L400)))</formula>
    </cfRule>
  </conditionalFormatting>
  <conditionalFormatting sqref="L400">
    <cfRule type="containsText" dxfId="3051" priority="2140" operator="containsText" text="清車">
      <formula>NOT(ISERROR(SEARCH("清車",L400)))</formula>
    </cfRule>
    <cfRule type="containsText" dxfId="3050" priority="2141" operator="containsText" text="改紡">
      <formula>NOT(ISERROR(SEARCH("改紡",L400)))</formula>
    </cfRule>
  </conditionalFormatting>
  <conditionalFormatting sqref="X398">
    <cfRule type="containsText" dxfId="3049" priority="2211" operator="containsText" text="了機">
      <formula>NOT(ISERROR(SEARCH("了機",X398)))</formula>
    </cfRule>
  </conditionalFormatting>
  <conditionalFormatting sqref="T399">
    <cfRule type="containsText" dxfId="3048" priority="2169" operator="containsText" text="了機">
      <formula>NOT(ISERROR(SEARCH("了機",T399)))</formula>
    </cfRule>
  </conditionalFormatting>
  <conditionalFormatting sqref="T399">
    <cfRule type="containsText" dxfId="3047" priority="2167" operator="containsText" text="清車">
      <formula>NOT(ISERROR(SEARCH("清車",T399)))</formula>
    </cfRule>
    <cfRule type="containsText" dxfId="3046" priority="2168" operator="containsText" text="改紡">
      <formula>NOT(ISERROR(SEARCH("改紡",T399)))</formula>
    </cfRule>
  </conditionalFormatting>
  <conditionalFormatting sqref="P397">
    <cfRule type="containsText" dxfId="3045" priority="2208" operator="containsText" text="了機">
      <formula>NOT(ISERROR(SEARCH("了機",P397)))</formula>
    </cfRule>
  </conditionalFormatting>
  <conditionalFormatting sqref="P397">
    <cfRule type="containsText" dxfId="3044" priority="2206" operator="containsText" text="清車">
      <formula>NOT(ISERROR(SEARCH("清車",P397)))</formula>
    </cfRule>
    <cfRule type="containsText" dxfId="3043" priority="2207" operator="containsText" text="改紡">
      <formula>NOT(ISERROR(SEARCH("改紡",P397)))</formula>
    </cfRule>
  </conditionalFormatting>
  <conditionalFormatting sqref="L397">
    <cfRule type="containsText" dxfId="3042" priority="2130" operator="containsText" text="了機">
      <formula>NOT(ISERROR(SEARCH("了機",L397)))</formula>
    </cfRule>
  </conditionalFormatting>
  <conditionalFormatting sqref="L397">
    <cfRule type="containsText" dxfId="3041" priority="2128" operator="containsText" text="清車">
      <formula>NOT(ISERROR(SEARCH("清車",L397)))</formula>
    </cfRule>
    <cfRule type="containsText" dxfId="3040" priority="2129" operator="containsText" text="改紡">
      <formula>NOT(ISERROR(SEARCH("改紡",L397)))</formula>
    </cfRule>
  </conditionalFormatting>
  <conditionalFormatting sqref="X397">
    <cfRule type="containsText" dxfId="3039" priority="2205" operator="containsText" text="了機">
      <formula>NOT(ISERROR(SEARCH("了機",X397)))</formula>
    </cfRule>
  </conditionalFormatting>
  <conditionalFormatting sqref="X397">
    <cfRule type="containsText" dxfId="3038" priority="2203" operator="containsText" text="清車">
      <formula>NOT(ISERROR(SEARCH("清車",X397)))</formula>
    </cfRule>
    <cfRule type="containsText" dxfId="3037" priority="2204" operator="containsText" text="改紡">
      <formula>NOT(ISERROR(SEARCH("改紡",X397)))</formula>
    </cfRule>
  </conditionalFormatting>
  <conditionalFormatting sqref="L383">
    <cfRule type="containsText" dxfId="3036" priority="2202" operator="containsText" text="了機">
      <formula>NOT(ISERROR(SEARCH("了機",L383)))</formula>
    </cfRule>
  </conditionalFormatting>
  <conditionalFormatting sqref="L383">
    <cfRule type="containsText" dxfId="3035" priority="2200" operator="containsText" text="清車">
      <formula>NOT(ISERROR(SEARCH("清車",L383)))</formula>
    </cfRule>
    <cfRule type="containsText" dxfId="3034" priority="2201" operator="containsText" text="改紡">
      <formula>NOT(ISERROR(SEARCH("改紡",L383)))</formula>
    </cfRule>
  </conditionalFormatting>
  <conditionalFormatting sqref="P383">
    <cfRule type="containsText" dxfId="3033" priority="2199" operator="containsText" text="了機">
      <formula>NOT(ISERROR(SEARCH("了機",P383)))</formula>
    </cfRule>
  </conditionalFormatting>
  <conditionalFormatting sqref="P383">
    <cfRule type="containsText" dxfId="3032" priority="2197" operator="containsText" text="清車">
      <formula>NOT(ISERROR(SEARCH("清車",P383)))</formula>
    </cfRule>
    <cfRule type="containsText" dxfId="3031" priority="2198" operator="containsText" text="改紡">
      <formula>NOT(ISERROR(SEARCH("改紡",P383)))</formula>
    </cfRule>
  </conditionalFormatting>
  <conditionalFormatting sqref="T383">
    <cfRule type="containsText" dxfId="3030" priority="2196" operator="containsText" text="了機">
      <formula>NOT(ISERROR(SEARCH("了機",T383)))</formula>
    </cfRule>
  </conditionalFormatting>
  <conditionalFormatting sqref="T383">
    <cfRule type="containsText" dxfId="3029" priority="2194" operator="containsText" text="清車">
      <formula>NOT(ISERROR(SEARCH("清車",T383)))</formula>
    </cfRule>
    <cfRule type="containsText" dxfId="3028" priority="2195" operator="containsText" text="改紡">
      <formula>NOT(ISERROR(SEARCH("改紡",T383)))</formula>
    </cfRule>
  </conditionalFormatting>
  <conditionalFormatting sqref="U400:U401 U393:U398">
    <cfRule type="containsText" dxfId="3027" priority="2193" operator="containsText" text="了機">
      <formula>NOT(ISERROR(SEARCH("了機",U393)))</formula>
    </cfRule>
  </conditionalFormatting>
  <conditionalFormatting sqref="U400:U401 U393:U398">
    <cfRule type="containsText" dxfId="3026" priority="2191" operator="containsText" text="清車">
      <formula>NOT(ISERROR(SEARCH("清車",U393)))</formula>
    </cfRule>
    <cfRule type="containsText" dxfId="3025" priority="2192" operator="containsText" text="改紡">
      <formula>NOT(ISERROR(SEARCH("改紡",U393)))</formula>
    </cfRule>
  </conditionalFormatting>
  <conditionalFormatting sqref="T394">
    <cfRule type="containsText" dxfId="3024" priority="2190" operator="containsText" text="了機">
      <formula>NOT(ISERROR(SEARCH("了機",T394)))</formula>
    </cfRule>
  </conditionalFormatting>
  <conditionalFormatting sqref="T394">
    <cfRule type="containsText" dxfId="3023" priority="2188" operator="containsText" text="清車">
      <formula>NOT(ISERROR(SEARCH("清車",T394)))</formula>
    </cfRule>
    <cfRule type="containsText" dxfId="3022" priority="2189" operator="containsText" text="改紡">
      <formula>NOT(ISERROR(SEARCH("改紡",T394)))</formula>
    </cfRule>
  </conditionalFormatting>
  <conditionalFormatting sqref="T401">
    <cfRule type="containsText" dxfId="3021" priority="2187" operator="containsText" text="了機">
      <formula>NOT(ISERROR(SEARCH("了機",T401)))</formula>
    </cfRule>
  </conditionalFormatting>
  <conditionalFormatting sqref="T401">
    <cfRule type="containsText" dxfId="3020" priority="2185" operator="containsText" text="清車">
      <formula>NOT(ISERROR(SEARCH("清車",T401)))</formula>
    </cfRule>
    <cfRule type="containsText" dxfId="3019" priority="2186" operator="containsText" text="改紡">
      <formula>NOT(ISERROR(SEARCH("改紡",T401)))</formula>
    </cfRule>
  </conditionalFormatting>
  <conditionalFormatting sqref="T393">
    <cfRule type="containsText" dxfId="3018" priority="2184" operator="containsText" text="了機">
      <formula>NOT(ISERROR(SEARCH("了機",T393)))</formula>
    </cfRule>
  </conditionalFormatting>
  <conditionalFormatting sqref="T393">
    <cfRule type="containsText" dxfId="3017" priority="2182" operator="containsText" text="清車">
      <formula>NOT(ISERROR(SEARCH("清車",T393)))</formula>
    </cfRule>
    <cfRule type="containsText" dxfId="3016" priority="2183" operator="containsText" text="改紡">
      <formula>NOT(ISERROR(SEARCH("改紡",T393)))</formula>
    </cfRule>
  </conditionalFormatting>
  <conditionalFormatting sqref="T396">
    <cfRule type="containsText" dxfId="3015" priority="2178" operator="containsText" text="了機">
      <formula>NOT(ISERROR(SEARCH("了機",T396)))</formula>
    </cfRule>
  </conditionalFormatting>
  <conditionalFormatting sqref="T396">
    <cfRule type="containsText" dxfId="3014" priority="2176" operator="containsText" text="清車">
      <formula>NOT(ISERROR(SEARCH("清車",T396)))</formula>
    </cfRule>
    <cfRule type="containsText" dxfId="3013" priority="2177" operator="containsText" text="改紡">
      <formula>NOT(ISERROR(SEARCH("改紡",T396)))</formula>
    </cfRule>
  </conditionalFormatting>
  <conditionalFormatting sqref="T400">
    <cfRule type="containsText" dxfId="3012" priority="2175" operator="containsText" text="了機">
      <formula>NOT(ISERROR(SEARCH("了機",T400)))</formula>
    </cfRule>
  </conditionalFormatting>
  <conditionalFormatting sqref="T400">
    <cfRule type="containsText" dxfId="3011" priority="2173" operator="containsText" text="清車">
      <formula>NOT(ISERROR(SEARCH("清車",T400)))</formula>
    </cfRule>
    <cfRule type="containsText" dxfId="3010" priority="2174" operator="containsText" text="改紡">
      <formula>NOT(ISERROR(SEARCH("改紡",T400)))</formula>
    </cfRule>
  </conditionalFormatting>
  <conditionalFormatting sqref="T398">
    <cfRule type="containsText" dxfId="3009" priority="2164" operator="containsText" text="清車">
      <formula>NOT(ISERROR(SEARCH("清車",T398)))</formula>
    </cfRule>
    <cfRule type="containsText" dxfId="3008" priority="2165" operator="containsText" text="改紡">
      <formula>NOT(ISERROR(SEARCH("改紡",T398)))</formula>
    </cfRule>
  </conditionalFormatting>
  <conditionalFormatting sqref="T398">
    <cfRule type="containsText" dxfId="3007" priority="2166" operator="containsText" text="了機">
      <formula>NOT(ISERROR(SEARCH("了機",T398)))</formula>
    </cfRule>
  </conditionalFormatting>
  <conditionalFormatting sqref="T397">
    <cfRule type="containsText" dxfId="3006" priority="2163" operator="containsText" text="了機">
      <formula>NOT(ISERROR(SEARCH("了機",T397)))</formula>
    </cfRule>
  </conditionalFormatting>
  <conditionalFormatting sqref="T397">
    <cfRule type="containsText" dxfId="3005" priority="2161" operator="containsText" text="清車">
      <formula>NOT(ISERROR(SEARCH("清車",T397)))</formula>
    </cfRule>
    <cfRule type="containsText" dxfId="3004" priority="2162" operator="containsText" text="改紡">
      <formula>NOT(ISERROR(SEARCH("改紡",T397)))</formula>
    </cfRule>
  </conditionalFormatting>
  <conditionalFormatting sqref="M400:M401 M393:M398">
    <cfRule type="containsText" dxfId="3003" priority="2160" operator="containsText" text="了機">
      <formula>NOT(ISERROR(SEARCH("了機",M393)))</formula>
    </cfRule>
  </conditionalFormatting>
  <conditionalFormatting sqref="M400:M401 M393:M398">
    <cfRule type="containsText" dxfId="3002" priority="2158" operator="containsText" text="清車">
      <formula>NOT(ISERROR(SEARCH("清車",M393)))</formula>
    </cfRule>
    <cfRule type="containsText" dxfId="3001" priority="2159" operator="containsText" text="改紡">
      <formula>NOT(ISERROR(SEARCH("改紡",M393)))</formula>
    </cfRule>
  </conditionalFormatting>
  <conditionalFormatting sqref="L394">
    <cfRule type="containsText" dxfId="3000" priority="2157" operator="containsText" text="了機">
      <formula>NOT(ISERROR(SEARCH("了機",L394)))</formula>
    </cfRule>
  </conditionalFormatting>
  <conditionalFormatting sqref="L394">
    <cfRule type="containsText" dxfId="2999" priority="2155" operator="containsText" text="清車">
      <formula>NOT(ISERROR(SEARCH("清車",L394)))</formula>
    </cfRule>
    <cfRule type="containsText" dxfId="2998" priority="2156" operator="containsText" text="改紡">
      <formula>NOT(ISERROR(SEARCH("改紡",L394)))</formula>
    </cfRule>
  </conditionalFormatting>
  <conditionalFormatting sqref="L401">
    <cfRule type="containsText" dxfId="2997" priority="2154" operator="containsText" text="了機">
      <formula>NOT(ISERROR(SEARCH("了機",L401)))</formula>
    </cfRule>
  </conditionalFormatting>
  <conditionalFormatting sqref="L401">
    <cfRule type="containsText" dxfId="2996" priority="2152" operator="containsText" text="清車">
      <formula>NOT(ISERROR(SEARCH("清車",L401)))</formula>
    </cfRule>
    <cfRule type="containsText" dxfId="2995" priority="2153" operator="containsText" text="改紡">
      <formula>NOT(ISERROR(SEARCH("改紡",L401)))</formula>
    </cfRule>
  </conditionalFormatting>
  <conditionalFormatting sqref="L393">
    <cfRule type="containsText" dxfId="2994" priority="2151" operator="containsText" text="了機">
      <formula>NOT(ISERROR(SEARCH("了機",L393)))</formula>
    </cfRule>
  </conditionalFormatting>
  <conditionalFormatting sqref="L393">
    <cfRule type="containsText" dxfId="2993" priority="2149" operator="containsText" text="清車">
      <formula>NOT(ISERROR(SEARCH("清車",L393)))</formula>
    </cfRule>
    <cfRule type="containsText" dxfId="2992" priority="2150" operator="containsText" text="改紡">
      <formula>NOT(ISERROR(SEARCH("改紡",L393)))</formula>
    </cfRule>
  </conditionalFormatting>
  <conditionalFormatting sqref="L395">
    <cfRule type="containsText" dxfId="2991" priority="2148" operator="containsText" text="了機">
      <formula>NOT(ISERROR(SEARCH("了機",L395)))</formula>
    </cfRule>
  </conditionalFormatting>
  <conditionalFormatting sqref="L395">
    <cfRule type="containsText" dxfId="2990" priority="2146" operator="containsText" text="清車">
      <formula>NOT(ISERROR(SEARCH("清車",L395)))</formula>
    </cfRule>
    <cfRule type="containsText" dxfId="2989" priority="2147" operator="containsText" text="改紡">
      <formula>NOT(ISERROR(SEARCH("改紡",L395)))</formula>
    </cfRule>
  </conditionalFormatting>
  <conditionalFormatting sqref="L396">
    <cfRule type="containsText" dxfId="2988" priority="2145" operator="containsText" text="了機">
      <formula>NOT(ISERROR(SEARCH("了機",L396)))</formula>
    </cfRule>
  </conditionalFormatting>
  <conditionalFormatting sqref="L396">
    <cfRule type="containsText" dxfId="2987" priority="2143" operator="containsText" text="清車">
      <formula>NOT(ISERROR(SEARCH("清車",L396)))</formula>
    </cfRule>
    <cfRule type="containsText" dxfId="2986" priority="2144" operator="containsText" text="改紡">
      <formula>NOT(ISERROR(SEARCH("改紡",L396)))</formula>
    </cfRule>
  </conditionalFormatting>
  <conditionalFormatting sqref="M399">
    <cfRule type="containsText" dxfId="2985" priority="2139" operator="containsText" text="了機">
      <formula>NOT(ISERROR(SEARCH("了機",M399)))</formula>
    </cfRule>
  </conditionalFormatting>
  <conditionalFormatting sqref="M399">
    <cfRule type="containsText" dxfId="2984" priority="2137" operator="containsText" text="清車">
      <formula>NOT(ISERROR(SEARCH("清車",M399)))</formula>
    </cfRule>
    <cfRule type="containsText" dxfId="2983" priority="2138" operator="containsText" text="改紡">
      <formula>NOT(ISERROR(SEARCH("改紡",M399)))</formula>
    </cfRule>
  </conditionalFormatting>
  <conditionalFormatting sqref="L399">
    <cfRule type="containsText" dxfId="2982" priority="2136" operator="containsText" text="了機">
      <formula>NOT(ISERROR(SEARCH("了機",L399)))</formula>
    </cfRule>
  </conditionalFormatting>
  <conditionalFormatting sqref="L399">
    <cfRule type="containsText" dxfId="2981" priority="2134" operator="containsText" text="清車">
      <formula>NOT(ISERROR(SEARCH("清車",L399)))</formula>
    </cfRule>
    <cfRule type="containsText" dxfId="2980" priority="2135" operator="containsText" text="改紡">
      <formula>NOT(ISERROR(SEARCH("改紡",L399)))</formula>
    </cfRule>
  </conditionalFormatting>
  <conditionalFormatting sqref="L398">
    <cfRule type="containsText" dxfId="2979" priority="2131" operator="containsText" text="清車">
      <formula>NOT(ISERROR(SEARCH("清車",L398)))</formula>
    </cfRule>
    <cfRule type="containsText" dxfId="2978" priority="2132" operator="containsText" text="改紡">
      <formula>NOT(ISERROR(SEARCH("改紡",L398)))</formula>
    </cfRule>
  </conditionalFormatting>
  <conditionalFormatting sqref="L398">
    <cfRule type="containsText" dxfId="2977" priority="2133" operator="containsText" text="了機">
      <formula>NOT(ISERROR(SEARCH("了機",L398)))</formula>
    </cfRule>
  </conditionalFormatting>
  <conditionalFormatting sqref="F417:F431">
    <cfRule type="containsText" dxfId="2976" priority="2124" operator="containsText" text="×2">
      <formula>NOT(ISERROR(SEARCH("×2",F417)))</formula>
    </cfRule>
  </conditionalFormatting>
  <conditionalFormatting sqref="Q417:Q431">
    <cfRule type="containsText" dxfId="2975" priority="2123" operator="containsText" text="了機">
      <formula>NOT(ISERROR(SEARCH("了機",Q417)))</formula>
    </cfRule>
  </conditionalFormatting>
  <conditionalFormatting sqref="Q417:Q431">
    <cfRule type="containsText" dxfId="2974" priority="2121" operator="containsText" text="清車">
      <formula>NOT(ISERROR(SEARCH("清車",Q417)))</formula>
    </cfRule>
    <cfRule type="containsText" dxfId="2973" priority="2122" operator="containsText" text="改紡">
      <formula>NOT(ISERROR(SEARCH("改紡",Q417)))</formula>
    </cfRule>
  </conditionalFormatting>
  <conditionalFormatting sqref="F404:F412 F433">
    <cfRule type="containsText" dxfId="2972" priority="2120" operator="containsText" text="×2">
      <formula>NOT(ISERROR(SEARCH("×2",F404)))</formula>
    </cfRule>
  </conditionalFormatting>
  <conditionalFormatting sqref="X404:Y405 X408:Y408 Y406:Y407 X410:Y410 Y409 X412:Y412 Y411 X433:Y433 Y430:Y431 Y417:Y428">
    <cfRule type="containsText" dxfId="2971" priority="2119" operator="containsText" text="了機">
      <formula>NOT(ISERROR(SEARCH("了機",X404)))</formula>
    </cfRule>
  </conditionalFormatting>
  <conditionalFormatting sqref="X404:Y405 X408:Y408 Y406:Y407 X410:Y410 Y409 X412:Y412 Y411 X433:Y433 Y430:Y431 Y417:Y428">
    <cfRule type="containsText" dxfId="2970" priority="2117" operator="containsText" text="清車">
      <formula>NOT(ISERROR(SEARCH("清車",X404)))</formula>
    </cfRule>
    <cfRule type="containsText" dxfId="2969" priority="2118" operator="containsText" text="改紡">
      <formula>NOT(ISERROR(SEARCH("改紡",X404)))</formula>
    </cfRule>
  </conditionalFormatting>
  <conditionalFormatting sqref="Y432">
    <cfRule type="containsText" dxfId="2968" priority="2069" operator="containsText" text="了機">
      <formula>NOT(ISERROR(SEARCH("了機",Y432)))</formula>
    </cfRule>
  </conditionalFormatting>
  <conditionalFormatting sqref="Y432">
    <cfRule type="containsText" dxfId="2967" priority="2067" operator="containsText" text="清車">
      <formula>NOT(ISERROR(SEARCH("清車",Y432)))</formula>
    </cfRule>
    <cfRule type="containsText" dxfId="2966" priority="2068" operator="containsText" text="改紡">
      <formula>NOT(ISERROR(SEARCH("改紡",Y432)))</formula>
    </cfRule>
  </conditionalFormatting>
  <conditionalFormatting sqref="X432">
    <cfRule type="containsText" dxfId="2965" priority="2066" operator="containsText" text="了機">
      <formula>NOT(ISERROR(SEARCH("了機",X432)))</formula>
    </cfRule>
  </conditionalFormatting>
  <conditionalFormatting sqref="X432">
    <cfRule type="containsText" dxfId="2964" priority="2064" operator="containsText" text="清車">
      <formula>NOT(ISERROR(SEARCH("清車",X432)))</formula>
    </cfRule>
    <cfRule type="containsText" dxfId="2963" priority="2065" operator="containsText" text="改紡">
      <formula>NOT(ISERROR(SEARCH("改紡",X432)))</formula>
    </cfRule>
  </conditionalFormatting>
  <conditionalFormatting sqref="F413:F416">
    <cfRule type="containsText" dxfId="2962" priority="2116" operator="containsText" text="×2">
      <formula>NOT(ISERROR(SEARCH("×2",F413)))</formula>
    </cfRule>
  </conditionalFormatting>
  <conditionalFormatting sqref="Y413:Y416">
    <cfRule type="containsText" dxfId="2961" priority="2115" operator="containsText" text="了機">
      <formula>NOT(ISERROR(SEARCH("了機",Y413)))</formula>
    </cfRule>
  </conditionalFormatting>
  <conditionalFormatting sqref="Y413:Y416">
    <cfRule type="containsText" dxfId="2960" priority="2113" operator="containsText" text="清車">
      <formula>NOT(ISERROR(SEARCH("清車",Y413)))</formula>
    </cfRule>
    <cfRule type="containsText" dxfId="2959" priority="2114" operator="containsText" text="改紡">
      <formula>NOT(ISERROR(SEARCH("改紡",Y413)))</formula>
    </cfRule>
  </conditionalFormatting>
  <conditionalFormatting sqref="X406">
    <cfRule type="containsText" dxfId="2958" priority="2112" operator="containsText" text="了機">
      <formula>NOT(ISERROR(SEARCH("了機",X406)))</formula>
    </cfRule>
  </conditionalFormatting>
  <conditionalFormatting sqref="X406">
    <cfRule type="containsText" dxfId="2957" priority="2110" operator="containsText" text="清車">
      <formula>NOT(ISERROR(SEARCH("清車",X406)))</formula>
    </cfRule>
    <cfRule type="containsText" dxfId="2956" priority="2111" operator="containsText" text="改紡">
      <formula>NOT(ISERROR(SEARCH("改紡",X406)))</formula>
    </cfRule>
  </conditionalFormatting>
  <conditionalFormatting sqref="X407">
    <cfRule type="containsText" dxfId="2955" priority="2109" operator="containsText" text="了機">
      <formula>NOT(ISERROR(SEARCH("了機",X407)))</formula>
    </cfRule>
  </conditionalFormatting>
  <conditionalFormatting sqref="X407">
    <cfRule type="containsText" dxfId="2954" priority="2107" operator="containsText" text="清車">
      <formula>NOT(ISERROR(SEARCH("清車",X407)))</formula>
    </cfRule>
    <cfRule type="containsText" dxfId="2953" priority="2108" operator="containsText" text="改紡">
      <formula>NOT(ISERROR(SEARCH("改紡",X407)))</formula>
    </cfRule>
  </conditionalFormatting>
  <conditionalFormatting sqref="X409">
    <cfRule type="containsText" dxfId="2952" priority="2106" operator="containsText" text="了機">
      <formula>NOT(ISERROR(SEARCH("了機",X409)))</formula>
    </cfRule>
  </conditionalFormatting>
  <conditionalFormatting sqref="X409">
    <cfRule type="containsText" dxfId="2951" priority="2104" operator="containsText" text="清車">
      <formula>NOT(ISERROR(SEARCH("清車",X409)))</formula>
    </cfRule>
    <cfRule type="containsText" dxfId="2950" priority="2105" operator="containsText" text="改紡">
      <formula>NOT(ISERROR(SEARCH("改紡",X409)))</formula>
    </cfRule>
  </conditionalFormatting>
  <conditionalFormatting sqref="X411">
    <cfRule type="containsText" dxfId="2949" priority="2103" operator="containsText" text="了機">
      <formula>NOT(ISERROR(SEARCH("了機",X411)))</formula>
    </cfRule>
  </conditionalFormatting>
  <conditionalFormatting sqref="X411">
    <cfRule type="containsText" dxfId="2948" priority="2101" operator="containsText" text="清車">
      <formula>NOT(ISERROR(SEARCH("清車",X411)))</formula>
    </cfRule>
    <cfRule type="containsText" dxfId="2947" priority="2102" operator="containsText" text="改紡">
      <formula>NOT(ISERROR(SEARCH("改紡",X411)))</formula>
    </cfRule>
  </conditionalFormatting>
  <conditionalFormatting sqref="X414">
    <cfRule type="containsText" dxfId="2946" priority="2100" operator="containsText" text="了機">
      <formula>NOT(ISERROR(SEARCH("了機",X414)))</formula>
    </cfRule>
  </conditionalFormatting>
  <conditionalFormatting sqref="X414">
    <cfRule type="containsText" dxfId="2945" priority="2098" operator="containsText" text="清車">
      <formula>NOT(ISERROR(SEARCH("清車",X414)))</formula>
    </cfRule>
    <cfRule type="containsText" dxfId="2944" priority="2099" operator="containsText" text="改紡">
      <formula>NOT(ISERROR(SEARCH("改紡",X414)))</formula>
    </cfRule>
  </conditionalFormatting>
  <conditionalFormatting sqref="X415">
    <cfRule type="containsText" dxfId="2943" priority="2097" operator="containsText" text="了機">
      <formula>NOT(ISERROR(SEARCH("了機",X415)))</formula>
    </cfRule>
  </conditionalFormatting>
  <conditionalFormatting sqref="X415">
    <cfRule type="containsText" dxfId="2942" priority="2095" operator="containsText" text="清車">
      <formula>NOT(ISERROR(SEARCH("清車",X415)))</formula>
    </cfRule>
    <cfRule type="containsText" dxfId="2941" priority="2096" operator="containsText" text="改紡">
      <formula>NOT(ISERROR(SEARCH("改紡",X415)))</formula>
    </cfRule>
  </conditionalFormatting>
  <conditionalFormatting sqref="X417">
    <cfRule type="containsText" dxfId="2940" priority="2094" operator="containsText" text="了機">
      <formula>NOT(ISERROR(SEARCH("了機",X417)))</formula>
    </cfRule>
  </conditionalFormatting>
  <conditionalFormatting sqref="X417">
    <cfRule type="containsText" dxfId="2939" priority="2092" operator="containsText" text="清車">
      <formula>NOT(ISERROR(SEARCH("清車",X417)))</formula>
    </cfRule>
    <cfRule type="containsText" dxfId="2938" priority="2093" operator="containsText" text="改紡">
      <formula>NOT(ISERROR(SEARCH("改紡",X417)))</formula>
    </cfRule>
  </conditionalFormatting>
  <conditionalFormatting sqref="X418">
    <cfRule type="containsText" dxfId="2937" priority="2091" operator="containsText" text="了機">
      <formula>NOT(ISERROR(SEARCH("了機",X418)))</formula>
    </cfRule>
  </conditionalFormatting>
  <conditionalFormatting sqref="X418">
    <cfRule type="containsText" dxfId="2936" priority="2089" operator="containsText" text="清車">
      <formula>NOT(ISERROR(SEARCH("清車",X418)))</formula>
    </cfRule>
    <cfRule type="containsText" dxfId="2935" priority="2090" operator="containsText" text="改紡">
      <formula>NOT(ISERROR(SEARCH("改紡",X418)))</formula>
    </cfRule>
  </conditionalFormatting>
  <conditionalFormatting sqref="X419">
    <cfRule type="containsText" dxfId="2934" priority="2088" operator="containsText" text="了機">
      <formula>NOT(ISERROR(SEARCH("了機",X419)))</formula>
    </cfRule>
  </conditionalFormatting>
  <conditionalFormatting sqref="X419">
    <cfRule type="containsText" dxfId="2933" priority="2086" operator="containsText" text="清車">
      <formula>NOT(ISERROR(SEARCH("清車",X419)))</formula>
    </cfRule>
    <cfRule type="containsText" dxfId="2932" priority="2087" operator="containsText" text="改紡">
      <formula>NOT(ISERROR(SEARCH("改紡",X419)))</formula>
    </cfRule>
  </conditionalFormatting>
  <conditionalFormatting sqref="X420">
    <cfRule type="containsText" dxfId="2931" priority="2085" operator="containsText" text="了機">
      <formula>NOT(ISERROR(SEARCH("了機",X420)))</formula>
    </cfRule>
  </conditionalFormatting>
  <conditionalFormatting sqref="X420">
    <cfRule type="containsText" dxfId="2930" priority="2083" operator="containsText" text="清車">
      <formula>NOT(ISERROR(SEARCH("清車",X420)))</formula>
    </cfRule>
    <cfRule type="containsText" dxfId="2929" priority="2084" operator="containsText" text="改紡">
      <formula>NOT(ISERROR(SEARCH("改紡",X420)))</formula>
    </cfRule>
  </conditionalFormatting>
  <conditionalFormatting sqref="X421">
    <cfRule type="containsText" dxfId="2928" priority="2082" operator="containsText" text="了機">
      <formula>NOT(ISERROR(SEARCH("了機",X421)))</formula>
    </cfRule>
  </conditionalFormatting>
  <conditionalFormatting sqref="X421">
    <cfRule type="containsText" dxfId="2927" priority="2080" operator="containsText" text="清車">
      <formula>NOT(ISERROR(SEARCH("清車",X421)))</formula>
    </cfRule>
    <cfRule type="containsText" dxfId="2926" priority="2081" operator="containsText" text="改紡">
      <formula>NOT(ISERROR(SEARCH("改紡",X421)))</formula>
    </cfRule>
  </conditionalFormatting>
  <conditionalFormatting sqref="X422">
    <cfRule type="containsText" dxfId="2925" priority="2079" operator="containsText" text="了機">
      <formula>NOT(ISERROR(SEARCH("了機",X422)))</formula>
    </cfRule>
  </conditionalFormatting>
  <conditionalFormatting sqref="X422">
    <cfRule type="containsText" dxfId="2924" priority="2077" operator="containsText" text="清車">
      <formula>NOT(ISERROR(SEARCH("清車",X422)))</formula>
    </cfRule>
    <cfRule type="containsText" dxfId="2923" priority="2078" operator="containsText" text="改紡">
      <formula>NOT(ISERROR(SEARCH("改紡",X422)))</formula>
    </cfRule>
  </conditionalFormatting>
  <conditionalFormatting sqref="X424">
    <cfRule type="containsText" dxfId="2922" priority="2076" operator="containsText" text="了機">
      <formula>NOT(ISERROR(SEARCH("了機",X424)))</formula>
    </cfRule>
  </conditionalFormatting>
  <conditionalFormatting sqref="X424">
    <cfRule type="containsText" dxfId="2921" priority="2074" operator="containsText" text="清車">
      <formula>NOT(ISERROR(SEARCH("清車",X424)))</formula>
    </cfRule>
    <cfRule type="containsText" dxfId="2920" priority="2075" operator="containsText" text="改紡">
      <formula>NOT(ISERROR(SEARCH("改紡",X424)))</formula>
    </cfRule>
  </conditionalFormatting>
  <conditionalFormatting sqref="X431">
    <cfRule type="containsText" dxfId="2919" priority="2073" operator="containsText" text="了機">
      <formula>NOT(ISERROR(SEARCH("了機",X431)))</formula>
    </cfRule>
  </conditionalFormatting>
  <conditionalFormatting sqref="X431">
    <cfRule type="containsText" dxfId="2918" priority="2071" operator="containsText" text="清車">
      <formula>NOT(ISERROR(SEARCH("清車",X431)))</formula>
    </cfRule>
    <cfRule type="containsText" dxfId="2917" priority="2072" operator="containsText" text="改紡">
      <formula>NOT(ISERROR(SEARCH("改紡",X431)))</formula>
    </cfRule>
  </conditionalFormatting>
  <conditionalFormatting sqref="F432">
    <cfRule type="containsText" dxfId="2916" priority="2070" operator="containsText" text="×2">
      <formula>NOT(ISERROR(SEARCH("×2",F432)))</formula>
    </cfRule>
  </conditionalFormatting>
  <conditionalFormatting sqref="L414 P414 T414">
    <cfRule type="containsText" dxfId="2915" priority="2030" operator="containsText" text="了機">
      <formula>NOT(ISERROR(SEARCH("了機",L414)))</formula>
    </cfRule>
  </conditionalFormatting>
  <conditionalFormatting sqref="L414 P414 T414">
    <cfRule type="containsText" dxfId="2914" priority="2028" operator="containsText" text="清車">
      <formula>NOT(ISERROR(SEARCH("清車",L414)))</formula>
    </cfRule>
    <cfRule type="containsText" dxfId="2913" priority="2029" operator="containsText" text="改紡">
      <formula>NOT(ISERROR(SEARCH("改紡",L414)))</formula>
    </cfRule>
  </conditionalFormatting>
  <conditionalFormatting sqref="L415 P415 T415">
    <cfRule type="containsText" dxfId="2912" priority="2027" operator="containsText" text="了機">
      <formula>NOT(ISERROR(SEARCH("了機",L415)))</formula>
    </cfRule>
  </conditionalFormatting>
  <conditionalFormatting sqref="L415 P415 T415">
    <cfRule type="containsText" dxfId="2911" priority="2025" operator="containsText" text="清車">
      <formula>NOT(ISERROR(SEARCH("清車",L415)))</formula>
    </cfRule>
    <cfRule type="containsText" dxfId="2910" priority="2026" operator="containsText" text="改紡">
      <formula>NOT(ISERROR(SEARCH("改紡",L415)))</formula>
    </cfRule>
  </conditionalFormatting>
  <conditionalFormatting sqref="L417 P417 T417">
    <cfRule type="containsText" dxfId="2909" priority="2024" operator="containsText" text="了機">
      <formula>NOT(ISERROR(SEARCH("了機",L417)))</formula>
    </cfRule>
  </conditionalFormatting>
  <conditionalFormatting sqref="L417 P417 T417">
    <cfRule type="containsText" dxfId="2908" priority="2022" operator="containsText" text="清車">
      <formula>NOT(ISERROR(SEARCH("清車",L417)))</formula>
    </cfRule>
    <cfRule type="containsText" dxfId="2907" priority="2023" operator="containsText" text="改紡">
      <formula>NOT(ISERROR(SEARCH("改紡",L417)))</formula>
    </cfRule>
  </conditionalFormatting>
  <conditionalFormatting sqref="X413">
    <cfRule type="containsText" dxfId="2906" priority="2063" operator="containsText" text="了機">
      <formula>NOT(ISERROR(SEARCH("了機",X413)))</formula>
    </cfRule>
  </conditionalFormatting>
  <conditionalFormatting sqref="X413">
    <cfRule type="containsText" dxfId="2905" priority="2061" operator="containsText" text="清車">
      <formula>NOT(ISERROR(SEARCH("清車",X413)))</formula>
    </cfRule>
    <cfRule type="containsText" dxfId="2904" priority="2062" operator="containsText" text="改紡">
      <formula>NOT(ISERROR(SEARCH("改紡",X413)))</formula>
    </cfRule>
  </conditionalFormatting>
  <conditionalFormatting sqref="L419 P419 T419">
    <cfRule type="containsText" dxfId="2903" priority="2018" operator="containsText" text="了機">
      <formula>NOT(ISERROR(SEARCH("了機",L419)))</formula>
    </cfRule>
  </conditionalFormatting>
  <conditionalFormatting sqref="L419 P419 T419">
    <cfRule type="containsText" dxfId="2902" priority="2016" operator="containsText" text="清車">
      <formula>NOT(ISERROR(SEARCH("清車",L419)))</formula>
    </cfRule>
    <cfRule type="containsText" dxfId="2901" priority="2017" operator="containsText" text="改紡">
      <formula>NOT(ISERROR(SEARCH("改紡",L419)))</formula>
    </cfRule>
  </conditionalFormatting>
  <conditionalFormatting sqref="L420 P420 T420">
    <cfRule type="containsText" dxfId="2900" priority="2015" operator="containsText" text="了機">
      <formula>NOT(ISERROR(SEARCH("了機",L420)))</formula>
    </cfRule>
  </conditionalFormatting>
  <conditionalFormatting sqref="L420 P420 T420">
    <cfRule type="containsText" dxfId="2899" priority="2013" operator="containsText" text="清車">
      <formula>NOT(ISERROR(SEARCH("清車",L420)))</formula>
    </cfRule>
    <cfRule type="containsText" dxfId="2898" priority="2014" operator="containsText" text="改紡">
      <formula>NOT(ISERROR(SEARCH("改紡",L420)))</formula>
    </cfRule>
  </conditionalFormatting>
  <conditionalFormatting sqref="L422 P422 T422">
    <cfRule type="containsText" dxfId="2897" priority="2009" operator="containsText" text="了機">
      <formula>NOT(ISERROR(SEARCH("了機",L422)))</formula>
    </cfRule>
  </conditionalFormatting>
  <conditionalFormatting sqref="L422 P422 T422">
    <cfRule type="containsText" dxfId="2896" priority="2007" operator="containsText" text="清車">
      <formula>NOT(ISERROR(SEARCH("清車",L422)))</formula>
    </cfRule>
    <cfRule type="containsText" dxfId="2895" priority="2008" operator="containsText" text="改紡">
      <formula>NOT(ISERROR(SEARCH("改紡",L422)))</formula>
    </cfRule>
  </conditionalFormatting>
  <conditionalFormatting sqref="X423">
    <cfRule type="containsText" dxfId="2894" priority="2060" operator="containsText" text="了機">
      <formula>NOT(ISERROR(SEARCH("了機",X423)))</formula>
    </cfRule>
  </conditionalFormatting>
  <conditionalFormatting sqref="X423">
    <cfRule type="containsText" dxfId="2893" priority="2058" operator="containsText" text="清車">
      <formula>NOT(ISERROR(SEARCH("清車",X423)))</formula>
    </cfRule>
    <cfRule type="containsText" dxfId="2892" priority="2059" operator="containsText" text="改紡">
      <formula>NOT(ISERROR(SEARCH("改紡",X423)))</formula>
    </cfRule>
  </conditionalFormatting>
  <conditionalFormatting sqref="P424">
    <cfRule type="containsText" dxfId="2891" priority="2006" operator="containsText" text="了機">
      <formula>NOT(ISERROR(SEARCH("了機",P424)))</formula>
    </cfRule>
  </conditionalFormatting>
  <conditionalFormatting sqref="P424">
    <cfRule type="containsText" dxfId="2890" priority="2004" operator="containsText" text="清車">
      <formula>NOT(ISERROR(SEARCH("清車",P424)))</formula>
    </cfRule>
    <cfRule type="containsText" dxfId="2889" priority="2005" operator="containsText" text="改紡">
      <formula>NOT(ISERROR(SEARCH("改紡",P424)))</formula>
    </cfRule>
  </conditionalFormatting>
  <conditionalFormatting sqref="P431">
    <cfRule type="containsText" dxfId="2888" priority="2003" operator="containsText" text="了機">
      <formula>NOT(ISERROR(SEARCH("了機",P431)))</formula>
    </cfRule>
  </conditionalFormatting>
  <conditionalFormatting sqref="P431">
    <cfRule type="containsText" dxfId="2887" priority="2001" operator="containsText" text="清車">
      <formula>NOT(ISERROR(SEARCH("清車",P431)))</formula>
    </cfRule>
    <cfRule type="containsText" dxfId="2886" priority="2002" operator="containsText" text="改紡">
      <formula>NOT(ISERROR(SEARCH("改紡",P431)))</formula>
    </cfRule>
  </conditionalFormatting>
  <conditionalFormatting sqref="M432 Q432 U432">
    <cfRule type="containsText" dxfId="2885" priority="2000" operator="containsText" text="了機">
      <formula>NOT(ISERROR(SEARCH("了機",M432)))</formula>
    </cfRule>
  </conditionalFormatting>
  <conditionalFormatting sqref="M432 Q432 U432">
    <cfRule type="containsText" dxfId="2884" priority="1998" operator="containsText" text="清車">
      <formula>NOT(ISERROR(SEARCH("清車",M432)))</formula>
    </cfRule>
    <cfRule type="containsText" dxfId="2883" priority="1999" operator="containsText" text="改紡">
      <formula>NOT(ISERROR(SEARCH("改紡",M432)))</formula>
    </cfRule>
  </conditionalFormatting>
  <conditionalFormatting sqref="L432 P432 T432">
    <cfRule type="containsText" dxfId="2882" priority="1997" operator="containsText" text="了機">
      <formula>NOT(ISERROR(SEARCH("了機",L432)))</formula>
    </cfRule>
  </conditionalFormatting>
  <conditionalFormatting sqref="L432 P432 T432">
    <cfRule type="containsText" dxfId="2881" priority="1995" operator="containsText" text="清車">
      <formula>NOT(ISERROR(SEARCH("清車",L432)))</formula>
    </cfRule>
    <cfRule type="containsText" dxfId="2880" priority="1996" operator="containsText" text="改紡">
      <formula>NOT(ISERROR(SEARCH("改紡",L432)))</formula>
    </cfRule>
  </conditionalFormatting>
  <conditionalFormatting sqref="U429">
    <cfRule type="containsText" dxfId="2879" priority="1928" operator="containsText" text="了機">
      <formula>NOT(ISERROR(SEARCH("了機",U429)))</formula>
    </cfRule>
  </conditionalFormatting>
  <conditionalFormatting sqref="U429">
    <cfRule type="containsText" dxfId="2878" priority="1926" operator="containsText" text="清車">
      <formula>NOT(ISERROR(SEARCH("清車",U429)))</formula>
    </cfRule>
    <cfRule type="containsText" dxfId="2877" priority="1927" operator="containsText" text="改紡">
      <formula>NOT(ISERROR(SEARCH("改紡",U429)))</formula>
    </cfRule>
  </conditionalFormatting>
  <conditionalFormatting sqref="X416">
    <cfRule type="containsText" dxfId="2876" priority="2057" operator="containsText" text="了機">
      <formula>NOT(ISERROR(SEARCH("了機",X416)))</formula>
    </cfRule>
  </conditionalFormatting>
  <conditionalFormatting sqref="X416">
    <cfRule type="containsText" dxfId="2875" priority="2055" operator="containsText" text="清車">
      <formula>NOT(ISERROR(SEARCH("清車",X416)))</formula>
    </cfRule>
    <cfRule type="containsText" dxfId="2874" priority="2056" operator="containsText" text="改紡">
      <formula>NOT(ISERROR(SEARCH("改紡",X416)))</formula>
    </cfRule>
  </conditionalFormatting>
  <conditionalFormatting sqref="P423">
    <cfRule type="containsText" dxfId="2873" priority="1994" operator="containsText" text="了機">
      <formula>NOT(ISERROR(SEARCH("了機",P423)))</formula>
    </cfRule>
  </conditionalFormatting>
  <conditionalFormatting sqref="P423">
    <cfRule type="containsText" dxfId="2872" priority="1992" operator="containsText" text="清車">
      <formula>NOT(ISERROR(SEARCH("清車",P423)))</formula>
    </cfRule>
    <cfRule type="containsText" dxfId="2871" priority="1993" operator="containsText" text="改紡">
      <formula>NOT(ISERROR(SEARCH("改紡",P423)))</formula>
    </cfRule>
  </conditionalFormatting>
  <conditionalFormatting sqref="L416 P416">
    <cfRule type="containsText" dxfId="2870" priority="1991" operator="containsText" text="了機">
      <formula>NOT(ISERROR(SEARCH("了機",L416)))</formula>
    </cfRule>
  </conditionalFormatting>
  <conditionalFormatting sqref="L416 P416">
    <cfRule type="containsText" dxfId="2869" priority="1989" operator="containsText" text="清車">
      <formula>NOT(ISERROR(SEARCH("清車",L416)))</formula>
    </cfRule>
    <cfRule type="containsText" dxfId="2868" priority="1990" operator="containsText" text="改紡">
      <formula>NOT(ISERROR(SEARCH("改紡",L416)))</formula>
    </cfRule>
  </conditionalFormatting>
  <conditionalFormatting sqref="X425">
    <cfRule type="containsText" dxfId="2867" priority="2054" operator="containsText" text="了機">
      <formula>NOT(ISERROR(SEARCH("了機",X425)))</formula>
    </cfRule>
  </conditionalFormatting>
  <conditionalFormatting sqref="X425">
    <cfRule type="containsText" dxfId="2866" priority="2052" operator="containsText" text="清車">
      <formula>NOT(ISERROR(SEARCH("清車",X425)))</formula>
    </cfRule>
    <cfRule type="containsText" dxfId="2865" priority="2053" operator="containsText" text="改紡">
      <formula>NOT(ISERROR(SEARCH("改紡",X425)))</formula>
    </cfRule>
  </conditionalFormatting>
  <conditionalFormatting sqref="X426">
    <cfRule type="containsText" dxfId="2864" priority="2051" operator="containsText" text="了機">
      <formula>NOT(ISERROR(SEARCH("了機",X426)))</formula>
    </cfRule>
  </conditionalFormatting>
  <conditionalFormatting sqref="X426">
    <cfRule type="containsText" dxfId="2863" priority="2049" operator="containsText" text="清車">
      <formula>NOT(ISERROR(SEARCH("清車",X426)))</formula>
    </cfRule>
    <cfRule type="containsText" dxfId="2862" priority="2050"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2861" priority="2048"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2860" priority="2046" operator="containsText" text="清車">
      <formula>NOT(ISERROR(SEARCH("清車",L404)))</formula>
    </cfRule>
    <cfRule type="containsText" dxfId="2859" priority="2047" operator="containsText" text="改紡">
      <formula>NOT(ISERROR(SEARCH("改紡",L404)))</formula>
    </cfRule>
  </conditionalFormatting>
  <conditionalFormatting sqref="M413:M416 Q413:Q416 U413:U415">
    <cfRule type="containsText" dxfId="2858" priority="2045" operator="containsText" text="了機">
      <formula>NOT(ISERROR(SEARCH("了機",M413)))</formula>
    </cfRule>
  </conditionalFormatting>
  <conditionalFormatting sqref="M413:M416 Q413:Q416 U413:U415">
    <cfRule type="containsText" dxfId="2857" priority="2043" operator="containsText" text="清車">
      <formula>NOT(ISERROR(SEARCH("清車",M413)))</formula>
    </cfRule>
    <cfRule type="containsText" dxfId="2856" priority="2044" operator="containsText" text="改紡">
      <formula>NOT(ISERROR(SEARCH("改紡",M413)))</formula>
    </cfRule>
  </conditionalFormatting>
  <conditionalFormatting sqref="L406 P406 T406">
    <cfRule type="containsText" dxfId="2855" priority="2042" operator="containsText" text="了機">
      <formula>NOT(ISERROR(SEARCH("了機",L406)))</formula>
    </cfRule>
  </conditionalFormatting>
  <conditionalFormatting sqref="L406 P406 T406">
    <cfRule type="containsText" dxfId="2854" priority="2040" operator="containsText" text="清車">
      <formula>NOT(ISERROR(SEARCH("清車",L406)))</formula>
    </cfRule>
    <cfRule type="containsText" dxfId="2853" priority="2041" operator="containsText" text="改紡">
      <formula>NOT(ISERROR(SEARCH("改紡",L406)))</formula>
    </cfRule>
  </conditionalFormatting>
  <conditionalFormatting sqref="L407 P407 T407">
    <cfRule type="containsText" dxfId="2852" priority="2039" operator="containsText" text="了機">
      <formula>NOT(ISERROR(SEARCH("了機",L407)))</formula>
    </cfRule>
  </conditionalFormatting>
  <conditionalFormatting sqref="L407 P407 T407">
    <cfRule type="containsText" dxfId="2851" priority="2037" operator="containsText" text="清車">
      <formula>NOT(ISERROR(SEARCH("清車",L407)))</formula>
    </cfRule>
    <cfRule type="containsText" dxfId="2850" priority="2038" operator="containsText" text="改紡">
      <formula>NOT(ISERROR(SEARCH("改紡",L407)))</formula>
    </cfRule>
  </conditionalFormatting>
  <conditionalFormatting sqref="L409 P409">
    <cfRule type="containsText" dxfId="2849" priority="2036" operator="containsText" text="了機">
      <formula>NOT(ISERROR(SEARCH("了機",L409)))</formula>
    </cfRule>
  </conditionalFormatting>
  <conditionalFormatting sqref="L409 P409">
    <cfRule type="containsText" dxfId="2848" priority="2034" operator="containsText" text="清車">
      <formula>NOT(ISERROR(SEARCH("清車",L409)))</formula>
    </cfRule>
    <cfRule type="containsText" dxfId="2847" priority="2035" operator="containsText" text="改紡">
      <formula>NOT(ISERROR(SEARCH("改紡",L409)))</formula>
    </cfRule>
  </conditionalFormatting>
  <conditionalFormatting sqref="L411 P411 T411">
    <cfRule type="containsText" dxfId="2846" priority="2033" operator="containsText" text="了機">
      <formula>NOT(ISERROR(SEARCH("了機",L411)))</formula>
    </cfRule>
  </conditionalFormatting>
  <conditionalFormatting sqref="L411 P411 T411">
    <cfRule type="containsText" dxfId="2845" priority="2031" operator="containsText" text="清車">
      <formula>NOT(ISERROR(SEARCH("清車",L411)))</formula>
    </cfRule>
    <cfRule type="containsText" dxfId="2844" priority="2032" operator="containsText" text="改紡">
      <formula>NOT(ISERROR(SEARCH("改紡",L411)))</formula>
    </cfRule>
  </conditionalFormatting>
  <conditionalFormatting sqref="L418 P418 T418">
    <cfRule type="containsText" dxfId="2843" priority="2021" operator="containsText" text="了機">
      <formula>NOT(ISERROR(SEARCH("了機",L418)))</formula>
    </cfRule>
  </conditionalFormatting>
  <conditionalFormatting sqref="L418 P418 T418">
    <cfRule type="containsText" dxfId="2842" priority="2019" operator="containsText" text="清車">
      <formula>NOT(ISERROR(SEARCH("清車",L418)))</formula>
    </cfRule>
    <cfRule type="containsText" dxfId="2841" priority="2020" operator="containsText" text="改紡">
      <formula>NOT(ISERROR(SEARCH("改紡",L418)))</formula>
    </cfRule>
  </conditionalFormatting>
  <conditionalFormatting sqref="L421 P421 T421">
    <cfRule type="containsText" dxfId="2840" priority="2012" operator="containsText" text="了機">
      <formula>NOT(ISERROR(SEARCH("了機",L421)))</formula>
    </cfRule>
  </conditionalFormatting>
  <conditionalFormatting sqref="L421 P421 T421">
    <cfRule type="containsText" dxfId="2839" priority="2010" operator="containsText" text="清車">
      <formula>NOT(ISERROR(SEARCH("清車",L421)))</formula>
    </cfRule>
    <cfRule type="containsText" dxfId="2838" priority="2011" operator="containsText" text="改紡">
      <formula>NOT(ISERROR(SEARCH("改紡",L421)))</formula>
    </cfRule>
  </conditionalFormatting>
  <conditionalFormatting sqref="P425">
    <cfRule type="containsText" dxfId="2837" priority="1988" operator="containsText" text="了機">
      <formula>NOT(ISERROR(SEARCH("了機",P425)))</formula>
    </cfRule>
  </conditionalFormatting>
  <conditionalFormatting sqref="P425">
    <cfRule type="containsText" dxfId="2836" priority="1986" operator="containsText" text="清車">
      <formula>NOT(ISERROR(SEARCH("清車",P425)))</formula>
    </cfRule>
    <cfRule type="containsText" dxfId="2835" priority="1987" operator="containsText" text="改紡">
      <formula>NOT(ISERROR(SEARCH("改紡",P425)))</formula>
    </cfRule>
  </conditionalFormatting>
  <conditionalFormatting sqref="P426">
    <cfRule type="containsText" dxfId="2834" priority="1985" operator="containsText" text="了機">
      <formula>NOT(ISERROR(SEARCH("了機",P426)))</formula>
    </cfRule>
  </conditionalFormatting>
  <conditionalFormatting sqref="P426">
    <cfRule type="containsText" dxfId="2833" priority="1983" operator="containsText" text="清車">
      <formula>NOT(ISERROR(SEARCH("清車",P426)))</formula>
    </cfRule>
    <cfRule type="containsText" dxfId="2832" priority="1984" operator="containsText" text="改紡">
      <formula>NOT(ISERROR(SEARCH("改紡",P426)))</formula>
    </cfRule>
  </conditionalFormatting>
  <conditionalFormatting sqref="X430">
    <cfRule type="containsText" dxfId="2831" priority="1982" operator="containsText" text="了機">
      <formula>NOT(ISERROR(SEARCH("了機",X430)))</formula>
    </cfRule>
  </conditionalFormatting>
  <conditionalFormatting sqref="X430">
    <cfRule type="containsText" dxfId="2830" priority="1980" operator="containsText" text="清車">
      <formula>NOT(ISERROR(SEARCH("清車",X430)))</formula>
    </cfRule>
    <cfRule type="containsText" dxfId="2829" priority="1981" operator="containsText" text="改紡">
      <formula>NOT(ISERROR(SEARCH("改紡",X430)))</formula>
    </cfRule>
  </conditionalFormatting>
  <conditionalFormatting sqref="L412">
    <cfRule type="containsText" dxfId="2828" priority="1979" operator="containsText" text="了機">
      <formula>NOT(ISERROR(SEARCH("了機",L412)))</formula>
    </cfRule>
  </conditionalFormatting>
  <conditionalFormatting sqref="L412">
    <cfRule type="containsText" dxfId="2827" priority="1977" operator="containsText" text="清車">
      <formula>NOT(ISERROR(SEARCH("清車",L412)))</formula>
    </cfRule>
    <cfRule type="containsText" dxfId="2826" priority="1978" operator="containsText" text="改紡">
      <formula>NOT(ISERROR(SEARCH("改紡",L412)))</formula>
    </cfRule>
  </conditionalFormatting>
  <conditionalFormatting sqref="Y429">
    <cfRule type="containsText" dxfId="2825" priority="1976" operator="containsText" text="了機">
      <formula>NOT(ISERROR(SEARCH("了機",Y429)))</formula>
    </cfRule>
  </conditionalFormatting>
  <conditionalFormatting sqref="Y429">
    <cfRule type="containsText" dxfId="2824" priority="1974" operator="containsText" text="清車">
      <formula>NOT(ISERROR(SEARCH("清車",Y429)))</formula>
    </cfRule>
    <cfRule type="containsText" dxfId="2823" priority="1975" operator="containsText" text="改紡">
      <formula>NOT(ISERROR(SEARCH("改紡",Y429)))</formula>
    </cfRule>
  </conditionalFormatting>
  <conditionalFormatting sqref="X429">
    <cfRule type="containsText" dxfId="2822" priority="1973" operator="containsText" text="了機">
      <formula>NOT(ISERROR(SEARCH("了機",X429)))</formula>
    </cfRule>
  </conditionalFormatting>
  <conditionalFormatting sqref="X429">
    <cfRule type="containsText" dxfId="2821" priority="1971" operator="containsText" text="清車">
      <formula>NOT(ISERROR(SEARCH("清車",X429)))</formula>
    </cfRule>
    <cfRule type="containsText" dxfId="2820" priority="1972" operator="containsText" text="改紡">
      <formula>NOT(ISERROR(SEARCH("改紡",X429)))</formula>
    </cfRule>
  </conditionalFormatting>
  <conditionalFormatting sqref="X428">
    <cfRule type="containsText" dxfId="2819" priority="1965" operator="containsText" text="清車">
      <formula>NOT(ISERROR(SEARCH("清車",X428)))</formula>
    </cfRule>
    <cfRule type="containsText" dxfId="2818" priority="1966" operator="containsText" text="改紡">
      <formula>NOT(ISERROR(SEARCH("改紡",X428)))</formula>
    </cfRule>
  </conditionalFormatting>
  <conditionalFormatting sqref="T425">
    <cfRule type="containsText" dxfId="2817" priority="1937" operator="containsText" text="了機">
      <formula>NOT(ISERROR(SEARCH("了機",T425)))</formula>
    </cfRule>
  </conditionalFormatting>
  <conditionalFormatting sqref="T425">
    <cfRule type="containsText" dxfId="2816" priority="1935" operator="containsText" text="清車">
      <formula>NOT(ISERROR(SEARCH("清車",T425)))</formula>
    </cfRule>
    <cfRule type="containsText" dxfId="2815" priority="1936" operator="containsText" text="改紡">
      <formula>NOT(ISERROR(SEARCH("改紡",T425)))</formula>
    </cfRule>
  </conditionalFormatting>
  <conditionalFormatting sqref="P428">
    <cfRule type="containsText" dxfId="2814" priority="1970" operator="containsText" text="了機">
      <formula>NOT(ISERROR(SEARCH("了機",P428)))</formula>
    </cfRule>
  </conditionalFormatting>
  <conditionalFormatting sqref="P428">
    <cfRule type="containsText" dxfId="2813" priority="1968" operator="containsText" text="清車">
      <formula>NOT(ISERROR(SEARCH("清車",P428)))</formula>
    </cfRule>
    <cfRule type="containsText" dxfId="2812" priority="1969" operator="containsText" text="改紡">
      <formula>NOT(ISERROR(SEARCH("改紡",P428)))</formula>
    </cfRule>
  </conditionalFormatting>
  <conditionalFormatting sqref="L430">
    <cfRule type="containsText" dxfId="2811" priority="1898" operator="containsText" text="了機">
      <formula>NOT(ISERROR(SEARCH("了機",L430)))</formula>
    </cfRule>
  </conditionalFormatting>
  <conditionalFormatting sqref="L430">
    <cfRule type="containsText" dxfId="2810" priority="1896" operator="containsText" text="清車">
      <formula>NOT(ISERROR(SEARCH("清車",L430)))</formula>
    </cfRule>
    <cfRule type="containsText" dxfId="2809" priority="1897" operator="containsText" text="改紡">
      <formula>NOT(ISERROR(SEARCH("改紡",L430)))</formula>
    </cfRule>
  </conditionalFormatting>
  <conditionalFormatting sqref="X428">
    <cfRule type="containsText" dxfId="2808" priority="1967" operator="containsText" text="了機">
      <formula>NOT(ISERROR(SEARCH("了機",X428)))</formula>
    </cfRule>
  </conditionalFormatting>
  <conditionalFormatting sqref="T429">
    <cfRule type="containsText" dxfId="2807" priority="1925" operator="containsText" text="了機">
      <formula>NOT(ISERROR(SEARCH("了機",T429)))</formula>
    </cfRule>
  </conditionalFormatting>
  <conditionalFormatting sqref="T429">
    <cfRule type="containsText" dxfId="2806" priority="1923" operator="containsText" text="清車">
      <formula>NOT(ISERROR(SEARCH("清車",T429)))</formula>
    </cfRule>
    <cfRule type="containsText" dxfId="2805" priority="1924" operator="containsText" text="改紡">
      <formula>NOT(ISERROR(SEARCH("改紡",T429)))</formula>
    </cfRule>
  </conditionalFormatting>
  <conditionalFormatting sqref="P427">
    <cfRule type="containsText" dxfId="2804" priority="1964" operator="containsText" text="了機">
      <formula>NOT(ISERROR(SEARCH("了機",P427)))</formula>
    </cfRule>
  </conditionalFormatting>
  <conditionalFormatting sqref="P427">
    <cfRule type="containsText" dxfId="2803" priority="1962" operator="containsText" text="清車">
      <formula>NOT(ISERROR(SEARCH("清車",P427)))</formula>
    </cfRule>
    <cfRule type="containsText" dxfId="2802" priority="1963" operator="containsText" text="改紡">
      <formula>NOT(ISERROR(SEARCH("改紡",P427)))</formula>
    </cfRule>
  </conditionalFormatting>
  <conditionalFormatting sqref="L427">
    <cfRule type="containsText" dxfId="2801" priority="1886" operator="containsText" text="了機">
      <formula>NOT(ISERROR(SEARCH("了機",L427)))</formula>
    </cfRule>
  </conditionalFormatting>
  <conditionalFormatting sqref="L427">
    <cfRule type="containsText" dxfId="2800" priority="1884" operator="containsText" text="清車">
      <formula>NOT(ISERROR(SEARCH("清車",L427)))</formula>
    </cfRule>
    <cfRule type="containsText" dxfId="2799" priority="1885" operator="containsText" text="改紡">
      <formula>NOT(ISERROR(SEARCH("改紡",L427)))</formula>
    </cfRule>
  </conditionalFormatting>
  <conditionalFormatting sqref="X427">
    <cfRule type="containsText" dxfId="2798" priority="1961" operator="containsText" text="了機">
      <formula>NOT(ISERROR(SEARCH("了機",X427)))</formula>
    </cfRule>
  </conditionalFormatting>
  <conditionalFormatting sqref="X427">
    <cfRule type="containsText" dxfId="2797" priority="1959" operator="containsText" text="清車">
      <formula>NOT(ISERROR(SEARCH("清車",X427)))</formula>
    </cfRule>
    <cfRule type="containsText" dxfId="2796" priority="1960" operator="containsText" text="改紡">
      <formula>NOT(ISERROR(SEARCH("改紡",X427)))</formula>
    </cfRule>
  </conditionalFormatting>
  <conditionalFormatting sqref="L413">
    <cfRule type="containsText" dxfId="2795" priority="1958" operator="containsText" text="了機">
      <formula>NOT(ISERROR(SEARCH("了機",L413)))</formula>
    </cfRule>
  </conditionalFormatting>
  <conditionalFormatting sqref="L413">
    <cfRule type="containsText" dxfId="2794" priority="1956" operator="containsText" text="清車">
      <formula>NOT(ISERROR(SEARCH("清車",L413)))</formula>
    </cfRule>
    <cfRule type="containsText" dxfId="2793" priority="1957" operator="containsText" text="改紡">
      <formula>NOT(ISERROR(SEARCH("改紡",L413)))</formula>
    </cfRule>
  </conditionalFormatting>
  <conditionalFormatting sqref="P413">
    <cfRule type="containsText" dxfId="2792" priority="1955" operator="containsText" text="了機">
      <formula>NOT(ISERROR(SEARCH("了機",P413)))</formula>
    </cfRule>
  </conditionalFormatting>
  <conditionalFormatting sqref="P413">
    <cfRule type="containsText" dxfId="2791" priority="1953" operator="containsText" text="清車">
      <formula>NOT(ISERROR(SEARCH("清車",P413)))</formula>
    </cfRule>
    <cfRule type="containsText" dxfId="2790" priority="1954" operator="containsText" text="改紡">
      <formula>NOT(ISERROR(SEARCH("改紡",P413)))</formula>
    </cfRule>
  </conditionalFormatting>
  <conditionalFormatting sqref="T413">
    <cfRule type="containsText" dxfId="2789" priority="1952" operator="containsText" text="了機">
      <formula>NOT(ISERROR(SEARCH("了機",T413)))</formula>
    </cfRule>
  </conditionalFormatting>
  <conditionalFormatting sqref="T413">
    <cfRule type="containsText" dxfId="2788" priority="1950" operator="containsText" text="清車">
      <formula>NOT(ISERROR(SEARCH("清車",T413)))</formula>
    </cfRule>
    <cfRule type="containsText" dxfId="2787" priority="1951" operator="containsText" text="改紡">
      <formula>NOT(ISERROR(SEARCH("改紡",T413)))</formula>
    </cfRule>
  </conditionalFormatting>
  <conditionalFormatting sqref="U430:U431 U423:U428">
    <cfRule type="containsText" dxfId="2786" priority="1949" operator="containsText" text="了機">
      <formula>NOT(ISERROR(SEARCH("了機",U423)))</formula>
    </cfRule>
  </conditionalFormatting>
  <conditionalFormatting sqref="U430:U431 U423:U428">
    <cfRule type="containsText" dxfId="2785" priority="1947" operator="containsText" text="清車">
      <formula>NOT(ISERROR(SEARCH("清車",U423)))</formula>
    </cfRule>
    <cfRule type="containsText" dxfId="2784" priority="1948" operator="containsText" text="改紡">
      <formula>NOT(ISERROR(SEARCH("改紡",U423)))</formula>
    </cfRule>
  </conditionalFormatting>
  <conditionalFormatting sqref="T424">
    <cfRule type="containsText" dxfId="2783" priority="1946" operator="containsText" text="了機">
      <formula>NOT(ISERROR(SEARCH("了機",T424)))</formula>
    </cfRule>
  </conditionalFormatting>
  <conditionalFormatting sqref="T424">
    <cfRule type="containsText" dxfId="2782" priority="1944" operator="containsText" text="清車">
      <formula>NOT(ISERROR(SEARCH("清車",T424)))</formula>
    </cfRule>
    <cfRule type="containsText" dxfId="2781" priority="1945" operator="containsText" text="改紡">
      <formula>NOT(ISERROR(SEARCH("改紡",T424)))</formula>
    </cfRule>
  </conditionalFormatting>
  <conditionalFormatting sqref="T431">
    <cfRule type="containsText" dxfId="2780" priority="1943" operator="containsText" text="了機">
      <formula>NOT(ISERROR(SEARCH("了機",T431)))</formula>
    </cfRule>
  </conditionalFormatting>
  <conditionalFormatting sqref="T431">
    <cfRule type="containsText" dxfId="2779" priority="1941" operator="containsText" text="清車">
      <formula>NOT(ISERROR(SEARCH("清車",T431)))</formula>
    </cfRule>
    <cfRule type="containsText" dxfId="2778" priority="1942" operator="containsText" text="改紡">
      <formula>NOT(ISERROR(SEARCH("改紡",T431)))</formula>
    </cfRule>
  </conditionalFormatting>
  <conditionalFormatting sqref="T423">
    <cfRule type="containsText" dxfId="2777" priority="1940" operator="containsText" text="了機">
      <formula>NOT(ISERROR(SEARCH("了機",T423)))</formula>
    </cfRule>
  </conditionalFormatting>
  <conditionalFormatting sqref="T423">
    <cfRule type="containsText" dxfId="2776" priority="1938" operator="containsText" text="清車">
      <formula>NOT(ISERROR(SEARCH("清車",T423)))</formula>
    </cfRule>
    <cfRule type="containsText" dxfId="2775" priority="1939" operator="containsText" text="改紡">
      <formula>NOT(ISERROR(SEARCH("改紡",T423)))</formula>
    </cfRule>
  </conditionalFormatting>
  <conditionalFormatting sqref="T426">
    <cfRule type="containsText" dxfId="2774" priority="1934" operator="containsText" text="了機">
      <formula>NOT(ISERROR(SEARCH("了機",T426)))</formula>
    </cfRule>
  </conditionalFormatting>
  <conditionalFormatting sqref="T426">
    <cfRule type="containsText" dxfId="2773" priority="1932" operator="containsText" text="清車">
      <formula>NOT(ISERROR(SEARCH("清車",T426)))</formula>
    </cfRule>
    <cfRule type="containsText" dxfId="2772" priority="1933" operator="containsText" text="改紡">
      <formula>NOT(ISERROR(SEARCH("改紡",T426)))</formula>
    </cfRule>
  </conditionalFormatting>
  <conditionalFormatting sqref="T430">
    <cfRule type="containsText" dxfId="2771" priority="1931" operator="containsText" text="了機">
      <formula>NOT(ISERROR(SEARCH("了機",T430)))</formula>
    </cfRule>
  </conditionalFormatting>
  <conditionalFormatting sqref="T430">
    <cfRule type="containsText" dxfId="2770" priority="1929" operator="containsText" text="清車">
      <formula>NOT(ISERROR(SEARCH("清車",T430)))</formula>
    </cfRule>
    <cfRule type="containsText" dxfId="2769" priority="1930" operator="containsText" text="改紡">
      <formula>NOT(ISERROR(SEARCH("改紡",T430)))</formula>
    </cfRule>
  </conditionalFormatting>
  <conditionalFormatting sqref="T428">
    <cfRule type="containsText" dxfId="2768" priority="1920" operator="containsText" text="清車">
      <formula>NOT(ISERROR(SEARCH("清車",T428)))</formula>
    </cfRule>
    <cfRule type="containsText" dxfId="2767" priority="1921" operator="containsText" text="改紡">
      <formula>NOT(ISERROR(SEARCH("改紡",T428)))</formula>
    </cfRule>
  </conditionalFormatting>
  <conditionalFormatting sqref="T428">
    <cfRule type="containsText" dxfId="2766" priority="1922" operator="containsText" text="了機">
      <formula>NOT(ISERROR(SEARCH("了機",T428)))</formula>
    </cfRule>
  </conditionalFormatting>
  <conditionalFormatting sqref="T427">
    <cfRule type="containsText" dxfId="2765" priority="1919" operator="containsText" text="了機">
      <formula>NOT(ISERROR(SEARCH("了機",T427)))</formula>
    </cfRule>
  </conditionalFormatting>
  <conditionalFormatting sqref="T427">
    <cfRule type="containsText" dxfId="2764" priority="1917" operator="containsText" text="清車">
      <formula>NOT(ISERROR(SEARCH("清車",T427)))</formula>
    </cfRule>
    <cfRule type="containsText" dxfId="2763" priority="1918" operator="containsText" text="改紡">
      <formula>NOT(ISERROR(SEARCH("改紡",T427)))</formula>
    </cfRule>
  </conditionalFormatting>
  <conditionalFormatting sqref="M430:M431 M423:M428">
    <cfRule type="containsText" dxfId="2762" priority="1916" operator="containsText" text="了機">
      <formula>NOT(ISERROR(SEARCH("了機",M423)))</formula>
    </cfRule>
  </conditionalFormatting>
  <conditionalFormatting sqref="M430:M431 M423:M428">
    <cfRule type="containsText" dxfId="2761" priority="1914" operator="containsText" text="清車">
      <formula>NOT(ISERROR(SEARCH("清車",M423)))</formula>
    </cfRule>
    <cfRule type="containsText" dxfId="2760" priority="1915" operator="containsText" text="改紡">
      <formula>NOT(ISERROR(SEARCH("改紡",M423)))</formula>
    </cfRule>
  </conditionalFormatting>
  <conditionalFormatting sqref="L424">
    <cfRule type="containsText" dxfId="2759" priority="1913" operator="containsText" text="了機">
      <formula>NOT(ISERROR(SEARCH("了機",L424)))</formula>
    </cfRule>
  </conditionalFormatting>
  <conditionalFormatting sqref="L424">
    <cfRule type="containsText" dxfId="2758" priority="1911" operator="containsText" text="清車">
      <formula>NOT(ISERROR(SEARCH("清車",L424)))</formula>
    </cfRule>
    <cfRule type="containsText" dxfId="2757" priority="1912" operator="containsText" text="改紡">
      <formula>NOT(ISERROR(SEARCH("改紡",L424)))</formula>
    </cfRule>
  </conditionalFormatting>
  <conditionalFormatting sqref="L431">
    <cfRule type="containsText" dxfId="2756" priority="1910" operator="containsText" text="了機">
      <formula>NOT(ISERROR(SEARCH("了機",L431)))</formula>
    </cfRule>
  </conditionalFormatting>
  <conditionalFormatting sqref="L431">
    <cfRule type="containsText" dxfId="2755" priority="1908" operator="containsText" text="清車">
      <formula>NOT(ISERROR(SEARCH("清車",L431)))</formula>
    </cfRule>
    <cfRule type="containsText" dxfId="2754" priority="1909" operator="containsText" text="改紡">
      <formula>NOT(ISERROR(SEARCH("改紡",L431)))</formula>
    </cfRule>
  </conditionalFormatting>
  <conditionalFormatting sqref="L423">
    <cfRule type="containsText" dxfId="2753" priority="1907" operator="containsText" text="了機">
      <formula>NOT(ISERROR(SEARCH("了機",L423)))</formula>
    </cfRule>
  </conditionalFormatting>
  <conditionalFormatting sqref="L423">
    <cfRule type="containsText" dxfId="2752" priority="1905" operator="containsText" text="清車">
      <formula>NOT(ISERROR(SEARCH("清車",L423)))</formula>
    </cfRule>
    <cfRule type="containsText" dxfId="2751" priority="1906" operator="containsText" text="改紡">
      <formula>NOT(ISERROR(SEARCH("改紡",L423)))</formula>
    </cfRule>
  </conditionalFormatting>
  <conditionalFormatting sqref="L425">
    <cfRule type="containsText" dxfId="2750" priority="1904" operator="containsText" text="了機">
      <formula>NOT(ISERROR(SEARCH("了機",L425)))</formula>
    </cfRule>
  </conditionalFormatting>
  <conditionalFormatting sqref="L425">
    <cfRule type="containsText" dxfId="2749" priority="1902" operator="containsText" text="清車">
      <formula>NOT(ISERROR(SEARCH("清車",L425)))</formula>
    </cfRule>
    <cfRule type="containsText" dxfId="2748" priority="1903" operator="containsText" text="改紡">
      <formula>NOT(ISERROR(SEARCH("改紡",L425)))</formula>
    </cfRule>
  </conditionalFormatting>
  <conditionalFormatting sqref="L426">
    <cfRule type="containsText" dxfId="2747" priority="1901" operator="containsText" text="了機">
      <formula>NOT(ISERROR(SEARCH("了機",L426)))</formula>
    </cfRule>
  </conditionalFormatting>
  <conditionalFormatting sqref="L426">
    <cfRule type="containsText" dxfId="2746" priority="1899" operator="containsText" text="清車">
      <formula>NOT(ISERROR(SEARCH("清車",L426)))</formula>
    </cfRule>
    <cfRule type="containsText" dxfId="2745" priority="1900" operator="containsText" text="改紡">
      <formula>NOT(ISERROR(SEARCH("改紡",L426)))</formula>
    </cfRule>
  </conditionalFormatting>
  <conditionalFormatting sqref="M429">
    <cfRule type="containsText" dxfId="2744" priority="1895" operator="containsText" text="了機">
      <formula>NOT(ISERROR(SEARCH("了機",M429)))</formula>
    </cfRule>
  </conditionalFormatting>
  <conditionalFormatting sqref="M429">
    <cfRule type="containsText" dxfId="2743" priority="1893" operator="containsText" text="清車">
      <formula>NOT(ISERROR(SEARCH("清車",M429)))</formula>
    </cfRule>
    <cfRule type="containsText" dxfId="2742" priority="1894" operator="containsText" text="改紡">
      <formula>NOT(ISERROR(SEARCH("改紡",M429)))</formula>
    </cfRule>
  </conditionalFormatting>
  <conditionalFormatting sqref="L429">
    <cfRule type="containsText" dxfId="2741" priority="1892" operator="containsText" text="了機">
      <formula>NOT(ISERROR(SEARCH("了機",L429)))</formula>
    </cfRule>
  </conditionalFormatting>
  <conditionalFormatting sqref="L429">
    <cfRule type="containsText" dxfId="2740" priority="1890" operator="containsText" text="清車">
      <formula>NOT(ISERROR(SEARCH("清車",L429)))</formula>
    </cfRule>
    <cfRule type="containsText" dxfId="2739" priority="1891" operator="containsText" text="改紡">
      <formula>NOT(ISERROR(SEARCH("改紡",L429)))</formula>
    </cfRule>
  </conditionalFormatting>
  <conditionalFormatting sqref="L428">
    <cfRule type="containsText" dxfId="2738" priority="1887" operator="containsText" text="清車">
      <formula>NOT(ISERROR(SEARCH("清車",L428)))</formula>
    </cfRule>
    <cfRule type="containsText" dxfId="2737" priority="1888" operator="containsText" text="改紡">
      <formula>NOT(ISERROR(SEARCH("改紡",L428)))</formula>
    </cfRule>
  </conditionalFormatting>
  <conditionalFormatting sqref="L428">
    <cfRule type="containsText" dxfId="2736" priority="1889" operator="containsText" text="了機">
      <formula>NOT(ISERROR(SEARCH("了機",L428)))</formula>
    </cfRule>
  </conditionalFormatting>
  <conditionalFormatting sqref="F447:F461">
    <cfRule type="containsText" dxfId="2735" priority="1883" operator="containsText" text="×2">
      <formula>NOT(ISERROR(SEARCH("×2",F447)))</formula>
    </cfRule>
  </conditionalFormatting>
  <conditionalFormatting sqref="Q447:Q461">
    <cfRule type="containsText" dxfId="2734" priority="1882" operator="containsText" text="了機">
      <formula>NOT(ISERROR(SEARCH("了機",Q447)))</formula>
    </cfRule>
  </conditionalFormatting>
  <conditionalFormatting sqref="Q447:Q461">
    <cfRule type="containsText" dxfId="2733" priority="1880" operator="containsText" text="清車">
      <formula>NOT(ISERROR(SEARCH("清車",Q447)))</formula>
    </cfRule>
    <cfRule type="containsText" dxfId="2732" priority="1881" operator="containsText" text="改紡">
      <formula>NOT(ISERROR(SEARCH("改紡",Q447)))</formula>
    </cfRule>
  </conditionalFormatting>
  <conditionalFormatting sqref="F434:F442 F463">
    <cfRule type="containsText" dxfId="2731" priority="1879" operator="containsText" text="×2">
      <formula>NOT(ISERROR(SEARCH("×2",F434)))</formula>
    </cfRule>
  </conditionalFormatting>
  <conditionalFormatting sqref="X434:Y435 X438:Y438 Y436:Y437 X440:Y440 Y439 X442:Y442 Y441 X463:Y463 Y460:Y461 Y447:Y458">
    <cfRule type="containsText" dxfId="2730" priority="1878" operator="containsText" text="了機">
      <formula>NOT(ISERROR(SEARCH("了機",X434)))</formula>
    </cfRule>
  </conditionalFormatting>
  <conditionalFormatting sqref="X434:Y435 X438:Y438 Y436:Y437 X440:Y440 Y439 X442:Y442 Y441 X463:Y463 Y460:Y461 Y447:Y458">
    <cfRule type="containsText" dxfId="2729" priority="1876" operator="containsText" text="清車">
      <formula>NOT(ISERROR(SEARCH("清車",X434)))</formula>
    </cfRule>
    <cfRule type="containsText" dxfId="2728" priority="1877" operator="containsText" text="改紡">
      <formula>NOT(ISERROR(SEARCH("改紡",X434)))</formula>
    </cfRule>
  </conditionalFormatting>
  <conditionalFormatting sqref="Y462">
    <cfRule type="containsText" dxfId="2727" priority="1828" operator="containsText" text="了機">
      <formula>NOT(ISERROR(SEARCH("了機",Y462)))</formula>
    </cfRule>
  </conditionalFormatting>
  <conditionalFormatting sqref="Y462">
    <cfRule type="containsText" dxfId="2726" priority="1826" operator="containsText" text="清車">
      <formula>NOT(ISERROR(SEARCH("清車",Y462)))</formula>
    </cfRule>
    <cfRule type="containsText" dxfId="2725" priority="1827" operator="containsText" text="改紡">
      <formula>NOT(ISERROR(SEARCH("改紡",Y462)))</formula>
    </cfRule>
  </conditionalFormatting>
  <conditionalFormatting sqref="X462">
    <cfRule type="containsText" dxfId="2724" priority="1825" operator="containsText" text="了機">
      <formula>NOT(ISERROR(SEARCH("了機",X462)))</formula>
    </cfRule>
  </conditionalFormatting>
  <conditionalFormatting sqref="X462">
    <cfRule type="containsText" dxfId="2723" priority="1823" operator="containsText" text="清車">
      <formula>NOT(ISERROR(SEARCH("清車",X462)))</formula>
    </cfRule>
    <cfRule type="containsText" dxfId="2722" priority="1824" operator="containsText" text="改紡">
      <formula>NOT(ISERROR(SEARCH("改紡",X462)))</formula>
    </cfRule>
  </conditionalFormatting>
  <conditionalFormatting sqref="F443:F446">
    <cfRule type="containsText" dxfId="2721" priority="1875" operator="containsText" text="×2">
      <formula>NOT(ISERROR(SEARCH("×2",F443)))</formula>
    </cfRule>
  </conditionalFormatting>
  <conditionalFormatting sqref="Y443:Y446">
    <cfRule type="containsText" dxfId="2720" priority="1874" operator="containsText" text="了機">
      <formula>NOT(ISERROR(SEARCH("了機",Y443)))</formula>
    </cfRule>
  </conditionalFormatting>
  <conditionalFormatting sqref="Y443:Y446">
    <cfRule type="containsText" dxfId="2719" priority="1872" operator="containsText" text="清車">
      <formula>NOT(ISERROR(SEARCH("清車",Y443)))</formula>
    </cfRule>
    <cfRule type="containsText" dxfId="2718" priority="1873" operator="containsText" text="改紡">
      <formula>NOT(ISERROR(SEARCH("改紡",Y443)))</formula>
    </cfRule>
  </conditionalFormatting>
  <conditionalFormatting sqref="X436">
    <cfRule type="containsText" dxfId="2717" priority="1871" operator="containsText" text="了機">
      <formula>NOT(ISERROR(SEARCH("了機",X436)))</formula>
    </cfRule>
  </conditionalFormatting>
  <conditionalFormatting sqref="X436">
    <cfRule type="containsText" dxfId="2716" priority="1869" operator="containsText" text="清車">
      <formula>NOT(ISERROR(SEARCH("清車",X436)))</formula>
    </cfRule>
    <cfRule type="containsText" dxfId="2715" priority="1870" operator="containsText" text="改紡">
      <formula>NOT(ISERROR(SEARCH("改紡",X436)))</formula>
    </cfRule>
  </conditionalFormatting>
  <conditionalFormatting sqref="X437">
    <cfRule type="containsText" dxfId="2714" priority="1868" operator="containsText" text="了機">
      <formula>NOT(ISERROR(SEARCH("了機",X437)))</formula>
    </cfRule>
  </conditionalFormatting>
  <conditionalFormatting sqref="X437">
    <cfRule type="containsText" dxfId="2713" priority="1866" operator="containsText" text="清車">
      <formula>NOT(ISERROR(SEARCH("清車",X437)))</formula>
    </cfRule>
    <cfRule type="containsText" dxfId="2712" priority="1867" operator="containsText" text="改紡">
      <formula>NOT(ISERROR(SEARCH("改紡",X437)))</formula>
    </cfRule>
  </conditionalFormatting>
  <conditionalFormatting sqref="X439">
    <cfRule type="containsText" dxfId="2711" priority="1865" operator="containsText" text="了機">
      <formula>NOT(ISERROR(SEARCH("了機",X439)))</formula>
    </cfRule>
  </conditionalFormatting>
  <conditionalFormatting sqref="X439">
    <cfRule type="containsText" dxfId="2710" priority="1863" operator="containsText" text="清車">
      <formula>NOT(ISERROR(SEARCH("清車",X439)))</formula>
    </cfRule>
    <cfRule type="containsText" dxfId="2709" priority="1864" operator="containsText" text="改紡">
      <formula>NOT(ISERROR(SEARCH("改紡",X439)))</formula>
    </cfRule>
  </conditionalFormatting>
  <conditionalFormatting sqref="X441">
    <cfRule type="containsText" dxfId="2708" priority="1862" operator="containsText" text="了機">
      <formula>NOT(ISERROR(SEARCH("了機",X441)))</formula>
    </cfRule>
  </conditionalFormatting>
  <conditionalFormatting sqref="X441">
    <cfRule type="containsText" dxfId="2707" priority="1860" operator="containsText" text="清車">
      <formula>NOT(ISERROR(SEARCH("清車",X441)))</formula>
    </cfRule>
    <cfRule type="containsText" dxfId="2706" priority="1861" operator="containsText" text="改紡">
      <formula>NOT(ISERROR(SEARCH("改紡",X441)))</formula>
    </cfRule>
  </conditionalFormatting>
  <conditionalFormatting sqref="X444">
    <cfRule type="containsText" dxfId="2705" priority="1859" operator="containsText" text="了機">
      <formula>NOT(ISERROR(SEARCH("了機",X444)))</formula>
    </cfRule>
  </conditionalFormatting>
  <conditionalFormatting sqref="X444">
    <cfRule type="containsText" dxfId="2704" priority="1857" operator="containsText" text="清車">
      <formula>NOT(ISERROR(SEARCH("清車",X444)))</formula>
    </cfRule>
    <cfRule type="containsText" dxfId="2703" priority="1858" operator="containsText" text="改紡">
      <formula>NOT(ISERROR(SEARCH("改紡",X444)))</formula>
    </cfRule>
  </conditionalFormatting>
  <conditionalFormatting sqref="X445">
    <cfRule type="containsText" dxfId="2702" priority="1856" operator="containsText" text="了機">
      <formula>NOT(ISERROR(SEARCH("了機",X445)))</formula>
    </cfRule>
  </conditionalFormatting>
  <conditionalFormatting sqref="X445">
    <cfRule type="containsText" dxfId="2701" priority="1854" operator="containsText" text="清車">
      <formula>NOT(ISERROR(SEARCH("清車",X445)))</formula>
    </cfRule>
    <cfRule type="containsText" dxfId="2700" priority="1855" operator="containsText" text="改紡">
      <formula>NOT(ISERROR(SEARCH("改紡",X445)))</formula>
    </cfRule>
  </conditionalFormatting>
  <conditionalFormatting sqref="X447">
    <cfRule type="containsText" dxfId="2699" priority="1853" operator="containsText" text="了機">
      <formula>NOT(ISERROR(SEARCH("了機",X447)))</formula>
    </cfRule>
  </conditionalFormatting>
  <conditionalFormatting sqref="X447">
    <cfRule type="containsText" dxfId="2698" priority="1851" operator="containsText" text="清車">
      <formula>NOT(ISERROR(SEARCH("清車",X447)))</formula>
    </cfRule>
    <cfRule type="containsText" dxfId="2697" priority="1852" operator="containsText" text="改紡">
      <formula>NOT(ISERROR(SEARCH("改紡",X447)))</formula>
    </cfRule>
  </conditionalFormatting>
  <conditionalFormatting sqref="X448">
    <cfRule type="containsText" dxfId="2696" priority="1850" operator="containsText" text="了機">
      <formula>NOT(ISERROR(SEARCH("了機",X448)))</formula>
    </cfRule>
  </conditionalFormatting>
  <conditionalFormatting sqref="X448">
    <cfRule type="containsText" dxfId="2695" priority="1848" operator="containsText" text="清車">
      <formula>NOT(ISERROR(SEARCH("清車",X448)))</formula>
    </cfRule>
    <cfRule type="containsText" dxfId="2694" priority="1849" operator="containsText" text="改紡">
      <formula>NOT(ISERROR(SEARCH("改紡",X448)))</formula>
    </cfRule>
  </conditionalFormatting>
  <conditionalFormatting sqref="X449">
    <cfRule type="containsText" dxfId="2693" priority="1847" operator="containsText" text="了機">
      <formula>NOT(ISERROR(SEARCH("了機",X449)))</formula>
    </cfRule>
  </conditionalFormatting>
  <conditionalFormatting sqref="X449">
    <cfRule type="containsText" dxfId="2692" priority="1845" operator="containsText" text="清車">
      <formula>NOT(ISERROR(SEARCH("清車",X449)))</formula>
    </cfRule>
    <cfRule type="containsText" dxfId="2691" priority="1846" operator="containsText" text="改紡">
      <formula>NOT(ISERROR(SEARCH("改紡",X449)))</formula>
    </cfRule>
  </conditionalFormatting>
  <conditionalFormatting sqref="X450">
    <cfRule type="containsText" dxfId="2690" priority="1844" operator="containsText" text="了機">
      <formula>NOT(ISERROR(SEARCH("了機",X450)))</formula>
    </cfRule>
  </conditionalFormatting>
  <conditionalFormatting sqref="X450">
    <cfRule type="containsText" dxfId="2689" priority="1842" operator="containsText" text="清車">
      <formula>NOT(ISERROR(SEARCH("清車",X450)))</formula>
    </cfRule>
    <cfRule type="containsText" dxfId="2688" priority="1843" operator="containsText" text="改紡">
      <formula>NOT(ISERROR(SEARCH("改紡",X450)))</formula>
    </cfRule>
  </conditionalFormatting>
  <conditionalFormatting sqref="X451">
    <cfRule type="containsText" dxfId="2687" priority="1841" operator="containsText" text="了機">
      <formula>NOT(ISERROR(SEARCH("了機",X451)))</formula>
    </cfRule>
  </conditionalFormatting>
  <conditionalFormatting sqref="X451">
    <cfRule type="containsText" dxfId="2686" priority="1839" operator="containsText" text="清車">
      <formula>NOT(ISERROR(SEARCH("清車",X451)))</formula>
    </cfRule>
    <cfRule type="containsText" dxfId="2685" priority="1840" operator="containsText" text="改紡">
      <formula>NOT(ISERROR(SEARCH("改紡",X451)))</formula>
    </cfRule>
  </conditionalFormatting>
  <conditionalFormatting sqref="X452">
    <cfRule type="containsText" dxfId="2684" priority="1838" operator="containsText" text="了機">
      <formula>NOT(ISERROR(SEARCH("了機",X452)))</formula>
    </cfRule>
  </conditionalFormatting>
  <conditionalFormatting sqref="X452">
    <cfRule type="containsText" dxfId="2683" priority="1836" operator="containsText" text="清車">
      <formula>NOT(ISERROR(SEARCH("清車",X452)))</formula>
    </cfRule>
    <cfRule type="containsText" dxfId="2682" priority="1837" operator="containsText" text="改紡">
      <formula>NOT(ISERROR(SEARCH("改紡",X452)))</formula>
    </cfRule>
  </conditionalFormatting>
  <conditionalFormatting sqref="X454">
    <cfRule type="containsText" dxfId="2681" priority="1835" operator="containsText" text="了機">
      <formula>NOT(ISERROR(SEARCH("了機",X454)))</formula>
    </cfRule>
  </conditionalFormatting>
  <conditionalFormatting sqref="X454">
    <cfRule type="containsText" dxfId="2680" priority="1833" operator="containsText" text="清車">
      <formula>NOT(ISERROR(SEARCH("清車",X454)))</formula>
    </cfRule>
    <cfRule type="containsText" dxfId="2679" priority="1834" operator="containsText" text="改紡">
      <formula>NOT(ISERROR(SEARCH("改紡",X454)))</formula>
    </cfRule>
  </conditionalFormatting>
  <conditionalFormatting sqref="X461">
    <cfRule type="containsText" dxfId="2678" priority="1832" operator="containsText" text="了機">
      <formula>NOT(ISERROR(SEARCH("了機",X461)))</formula>
    </cfRule>
  </conditionalFormatting>
  <conditionalFormatting sqref="X461">
    <cfRule type="containsText" dxfId="2677" priority="1830" operator="containsText" text="清車">
      <formula>NOT(ISERROR(SEARCH("清車",X461)))</formula>
    </cfRule>
    <cfRule type="containsText" dxfId="2676" priority="1831" operator="containsText" text="改紡">
      <formula>NOT(ISERROR(SEARCH("改紡",X461)))</formula>
    </cfRule>
  </conditionalFormatting>
  <conditionalFormatting sqref="F462">
    <cfRule type="containsText" dxfId="2675" priority="1829" operator="containsText" text="×2">
      <formula>NOT(ISERROR(SEARCH("×2",F462)))</formula>
    </cfRule>
  </conditionalFormatting>
  <conditionalFormatting sqref="L444 P444 T444">
    <cfRule type="containsText" dxfId="2674" priority="1789" operator="containsText" text="了機">
      <formula>NOT(ISERROR(SEARCH("了機",L444)))</formula>
    </cfRule>
  </conditionalFormatting>
  <conditionalFormatting sqref="L444 P444 T444">
    <cfRule type="containsText" dxfId="2673" priority="1787" operator="containsText" text="清車">
      <formula>NOT(ISERROR(SEARCH("清車",L444)))</formula>
    </cfRule>
    <cfRule type="containsText" dxfId="2672" priority="1788" operator="containsText" text="改紡">
      <formula>NOT(ISERROR(SEARCH("改紡",L444)))</formula>
    </cfRule>
  </conditionalFormatting>
  <conditionalFormatting sqref="L445 P445 T445">
    <cfRule type="containsText" dxfId="2671" priority="1786" operator="containsText" text="了機">
      <formula>NOT(ISERROR(SEARCH("了機",L445)))</formula>
    </cfRule>
  </conditionalFormatting>
  <conditionalFormatting sqref="L445 P445 T445">
    <cfRule type="containsText" dxfId="2670" priority="1784" operator="containsText" text="清車">
      <formula>NOT(ISERROR(SEARCH("清車",L445)))</formula>
    </cfRule>
    <cfRule type="containsText" dxfId="2669" priority="1785" operator="containsText" text="改紡">
      <formula>NOT(ISERROR(SEARCH("改紡",L445)))</formula>
    </cfRule>
  </conditionalFormatting>
  <conditionalFormatting sqref="L447 P447 T447">
    <cfRule type="containsText" dxfId="2668" priority="1783" operator="containsText" text="了機">
      <formula>NOT(ISERROR(SEARCH("了機",L447)))</formula>
    </cfRule>
  </conditionalFormatting>
  <conditionalFormatting sqref="L447 P447 T447">
    <cfRule type="containsText" dxfId="2667" priority="1781" operator="containsText" text="清車">
      <formula>NOT(ISERROR(SEARCH("清車",L447)))</formula>
    </cfRule>
    <cfRule type="containsText" dxfId="2666" priority="1782" operator="containsText" text="改紡">
      <formula>NOT(ISERROR(SEARCH("改紡",L447)))</formula>
    </cfRule>
  </conditionalFormatting>
  <conditionalFormatting sqref="X443">
    <cfRule type="containsText" dxfId="2665" priority="1822" operator="containsText" text="了機">
      <formula>NOT(ISERROR(SEARCH("了機",X443)))</formula>
    </cfRule>
  </conditionalFormatting>
  <conditionalFormatting sqref="X443">
    <cfRule type="containsText" dxfId="2664" priority="1820" operator="containsText" text="清車">
      <formula>NOT(ISERROR(SEARCH("清車",X443)))</formula>
    </cfRule>
    <cfRule type="containsText" dxfId="2663" priority="1821" operator="containsText" text="改紡">
      <formula>NOT(ISERROR(SEARCH("改紡",X443)))</formula>
    </cfRule>
  </conditionalFormatting>
  <conditionalFormatting sqref="L449 P449 T449">
    <cfRule type="containsText" dxfId="2662" priority="1777" operator="containsText" text="了機">
      <formula>NOT(ISERROR(SEARCH("了機",L449)))</formula>
    </cfRule>
  </conditionalFormatting>
  <conditionalFormatting sqref="L449 P449 T449">
    <cfRule type="containsText" dxfId="2661" priority="1775" operator="containsText" text="清車">
      <formula>NOT(ISERROR(SEARCH("清車",L449)))</formula>
    </cfRule>
    <cfRule type="containsText" dxfId="2660" priority="1776" operator="containsText" text="改紡">
      <formula>NOT(ISERROR(SEARCH("改紡",L449)))</formula>
    </cfRule>
  </conditionalFormatting>
  <conditionalFormatting sqref="L450 P450 T450">
    <cfRule type="containsText" dxfId="2659" priority="1774" operator="containsText" text="了機">
      <formula>NOT(ISERROR(SEARCH("了機",L450)))</formula>
    </cfRule>
  </conditionalFormatting>
  <conditionalFormatting sqref="L450 P450 T450">
    <cfRule type="containsText" dxfId="2658" priority="1772" operator="containsText" text="清車">
      <formula>NOT(ISERROR(SEARCH("清車",L450)))</formula>
    </cfRule>
    <cfRule type="containsText" dxfId="2657" priority="1773" operator="containsText" text="改紡">
      <formula>NOT(ISERROR(SEARCH("改紡",L450)))</formula>
    </cfRule>
  </conditionalFormatting>
  <conditionalFormatting sqref="L452 P452 T452">
    <cfRule type="containsText" dxfId="2656" priority="1768" operator="containsText" text="了機">
      <formula>NOT(ISERROR(SEARCH("了機",L452)))</formula>
    </cfRule>
  </conditionalFormatting>
  <conditionalFormatting sqref="L452 P452 T452">
    <cfRule type="containsText" dxfId="2655" priority="1766" operator="containsText" text="清車">
      <formula>NOT(ISERROR(SEARCH("清車",L452)))</formula>
    </cfRule>
    <cfRule type="containsText" dxfId="2654" priority="1767" operator="containsText" text="改紡">
      <formula>NOT(ISERROR(SEARCH("改紡",L452)))</formula>
    </cfRule>
  </conditionalFormatting>
  <conditionalFormatting sqref="X453">
    <cfRule type="containsText" dxfId="2653" priority="1819" operator="containsText" text="了機">
      <formula>NOT(ISERROR(SEARCH("了機",X453)))</formula>
    </cfRule>
  </conditionalFormatting>
  <conditionalFormatting sqref="X453">
    <cfRule type="containsText" dxfId="2652" priority="1817" operator="containsText" text="清車">
      <formula>NOT(ISERROR(SEARCH("清車",X453)))</formula>
    </cfRule>
    <cfRule type="containsText" dxfId="2651" priority="1818" operator="containsText" text="改紡">
      <formula>NOT(ISERROR(SEARCH("改紡",X453)))</formula>
    </cfRule>
  </conditionalFormatting>
  <conditionalFormatting sqref="P454">
    <cfRule type="containsText" dxfId="2650" priority="1765" operator="containsText" text="了機">
      <formula>NOT(ISERROR(SEARCH("了機",P454)))</formula>
    </cfRule>
  </conditionalFormatting>
  <conditionalFormatting sqref="P454">
    <cfRule type="containsText" dxfId="2649" priority="1763" operator="containsText" text="清車">
      <formula>NOT(ISERROR(SEARCH("清車",P454)))</formula>
    </cfRule>
    <cfRule type="containsText" dxfId="2648" priority="1764" operator="containsText" text="改紡">
      <formula>NOT(ISERROR(SEARCH("改紡",P454)))</formula>
    </cfRule>
  </conditionalFormatting>
  <conditionalFormatting sqref="P461">
    <cfRule type="containsText" dxfId="2647" priority="1762" operator="containsText" text="了機">
      <formula>NOT(ISERROR(SEARCH("了機",P461)))</formula>
    </cfRule>
  </conditionalFormatting>
  <conditionalFormatting sqref="P461">
    <cfRule type="containsText" dxfId="2646" priority="1760" operator="containsText" text="清車">
      <formula>NOT(ISERROR(SEARCH("清車",P461)))</formula>
    </cfRule>
    <cfRule type="containsText" dxfId="2645" priority="1761" operator="containsText" text="改紡">
      <formula>NOT(ISERROR(SEARCH("改紡",P461)))</formula>
    </cfRule>
  </conditionalFormatting>
  <conditionalFormatting sqref="M462 Q462 U462">
    <cfRule type="containsText" dxfId="2644" priority="1759" operator="containsText" text="了機">
      <formula>NOT(ISERROR(SEARCH("了機",M462)))</formula>
    </cfRule>
  </conditionalFormatting>
  <conditionalFormatting sqref="M462 Q462 U462">
    <cfRule type="containsText" dxfId="2643" priority="1757" operator="containsText" text="清車">
      <formula>NOT(ISERROR(SEARCH("清車",M462)))</formula>
    </cfRule>
    <cfRule type="containsText" dxfId="2642" priority="1758" operator="containsText" text="改紡">
      <formula>NOT(ISERROR(SEARCH("改紡",M462)))</formula>
    </cfRule>
  </conditionalFormatting>
  <conditionalFormatting sqref="L462 P462 T462">
    <cfRule type="containsText" dxfId="2641" priority="1756" operator="containsText" text="了機">
      <formula>NOT(ISERROR(SEARCH("了機",L462)))</formula>
    </cfRule>
  </conditionalFormatting>
  <conditionalFormatting sqref="L462 P462 T462">
    <cfRule type="containsText" dxfId="2640" priority="1754" operator="containsText" text="清車">
      <formula>NOT(ISERROR(SEARCH("清車",L462)))</formula>
    </cfRule>
    <cfRule type="containsText" dxfId="2639" priority="1755" operator="containsText" text="改紡">
      <formula>NOT(ISERROR(SEARCH("改紡",L462)))</formula>
    </cfRule>
  </conditionalFormatting>
  <conditionalFormatting sqref="U459">
    <cfRule type="containsText" dxfId="2638" priority="1687" operator="containsText" text="了機">
      <formula>NOT(ISERROR(SEARCH("了機",U459)))</formula>
    </cfRule>
  </conditionalFormatting>
  <conditionalFormatting sqref="U459">
    <cfRule type="containsText" dxfId="2637" priority="1685" operator="containsText" text="清車">
      <formula>NOT(ISERROR(SEARCH("清車",U459)))</formula>
    </cfRule>
    <cfRule type="containsText" dxfId="2636" priority="1686" operator="containsText" text="改紡">
      <formula>NOT(ISERROR(SEARCH("改紡",U459)))</formula>
    </cfRule>
  </conditionalFormatting>
  <conditionalFormatting sqref="X446">
    <cfRule type="containsText" dxfId="2635" priority="1816" operator="containsText" text="了機">
      <formula>NOT(ISERROR(SEARCH("了機",X446)))</formula>
    </cfRule>
  </conditionalFormatting>
  <conditionalFormatting sqref="X446">
    <cfRule type="containsText" dxfId="2634" priority="1814" operator="containsText" text="清車">
      <formula>NOT(ISERROR(SEARCH("清車",X446)))</formula>
    </cfRule>
    <cfRule type="containsText" dxfId="2633" priority="1815" operator="containsText" text="改紡">
      <formula>NOT(ISERROR(SEARCH("改紡",X446)))</formula>
    </cfRule>
  </conditionalFormatting>
  <conditionalFormatting sqref="P453">
    <cfRule type="containsText" dxfId="2632" priority="1753" operator="containsText" text="了機">
      <formula>NOT(ISERROR(SEARCH("了機",P453)))</formula>
    </cfRule>
  </conditionalFormatting>
  <conditionalFormatting sqref="P453">
    <cfRule type="containsText" dxfId="2631" priority="1751" operator="containsText" text="清車">
      <formula>NOT(ISERROR(SEARCH("清車",P453)))</formula>
    </cfRule>
    <cfRule type="containsText" dxfId="2630" priority="1752" operator="containsText" text="改紡">
      <formula>NOT(ISERROR(SEARCH("改紡",P453)))</formula>
    </cfRule>
  </conditionalFormatting>
  <conditionalFormatting sqref="L446 P446 T446">
    <cfRule type="containsText" dxfId="2629" priority="1750" operator="containsText" text="了機">
      <formula>NOT(ISERROR(SEARCH("了機",L446)))</formula>
    </cfRule>
  </conditionalFormatting>
  <conditionalFormatting sqref="L446 P446 T446">
    <cfRule type="containsText" dxfId="2628" priority="1748" operator="containsText" text="清車">
      <formula>NOT(ISERROR(SEARCH("清車",L446)))</formula>
    </cfRule>
    <cfRule type="containsText" dxfId="2627" priority="1749" operator="containsText" text="改紡">
      <formula>NOT(ISERROR(SEARCH("改紡",L446)))</formula>
    </cfRule>
  </conditionalFormatting>
  <conditionalFormatting sqref="X455">
    <cfRule type="containsText" dxfId="2626" priority="1813" operator="containsText" text="了機">
      <formula>NOT(ISERROR(SEARCH("了機",X455)))</formula>
    </cfRule>
  </conditionalFormatting>
  <conditionalFormatting sqref="X455">
    <cfRule type="containsText" dxfId="2625" priority="1811" operator="containsText" text="清車">
      <formula>NOT(ISERROR(SEARCH("清車",X455)))</formula>
    </cfRule>
    <cfRule type="containsText" dxfId="2624" priority="1812"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2623" priority="1807"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2622" priority="1805" operator="containsText" text="清車">
      <formula>NOT(ISERROR(SEARCH("清車",L434)))</formula>
    </cfRule>
    <cfRule type="containsText" dxfId="2621" priority="1806" operator="containsText" text="改紡">
      <formula>NOT(ISERROR(SEARCH("改紡",L434)))</formula>
    </cfRule>
  </conditionalFormatting>
  <conditionalFormatting sqref="M443:M446 Q443:Q446 U443:U446">
    <cfRule type="containsText" dxfId="2620" priority="1804" operator="containsText" text="了機">
      <formula>NOT(ISERROR(SEARCH("了機",M443)))</formula>
    </cfRule>
  </conditionalFormatting>
  <conditionalFormatting sqref="M443:M446 Q443:Q446 U443:U446">
    <cfRule type="containsText" dxfId="2619" priority="1802" operator="containsText" text="清車">
      <formula>NOT(ISERROR(SEARCH("清車",M443)))</formula>
    </cfRule>
    <cfRule type="containsText" dxfId="2618" priority="1803" operator="containsText" text="改紡">
      <formula>NOT(ISERROR(SEARCH("改紡",M443)))</formula>
    </cfRule>
  </conditionalFormatting>
  <conditionalFormatting sqref="L436 P436 T436">
    <cfRule type="containsText" dxfId="2617" priority="1801" operator="containsText" text="了機">
      <formula>NOT(ISERROR(SEARCH("了機",L436)))</formula>
    </cfRule>
  </conditionalFormatting>
  <conditionalFormatting sqref="L436 P436 T436">
    <cfRule type="containsText" dxfId="2616" priority="1799" operator="containsText" text="清車">
      <formula>NOT(ISERROR(SEARCH("清車",L436)))</formula>
    </cfRule>
    <cfRule type="containsText" dxfId="2615" priority="1800" operator="containsText" text="改紡">
      <formula>NOT(ISERROR(SEARCH("改紡",L436)))</formula>
    </cfRule>
  </conditionalFormatting>
  <conditionalFormatting sqref="L437 P437 T437">
    <cfRule type="containsText" dxfId="2614" priority="1798" operator="containsText" text="了機">
      <formula>NOT(ISERROR(SEARCH("了機",L437)))</formula>
    </cfRule>
  </conditionalFormatting>
  <conditionalFormatting sqref="L437 P437 T437">
    <cfRule type="containsText" dxfId="2613" priority="1796" operator="containsText" text="清車">
      <formula>NOT(ISERROR(SEARCH("清車",L437)))</formula>
    </cfRule>
    <cfRule type="containsText" dxfId="2612" priority="1797" operator="containsText" text="改紡">
      <formula>NOT(ISERROR(SEARCH("改紡",L437)))</formula>
    </cfRule>
  </conditionalFormatting>
  <conditionalFormatting sqref="L439 T439 P439">
    <cfRule type="containsText" dxfId="2611" priority="1795" operator="containsText" text="了機">
      <formula>NOT(ISERROR(SEARCH("了機",L439)))</formula>
    </cfRule>
  </conditionalFormatting>
  <conditionalFormatting sqref="L439 T439 P439">
    <cfRule type="containsText" dxfId="2610" priority="1793" operator="containsText" text="清車">
      <formula>NOT(ISERROR(SEARCH("清車",L439)))</formula>
    </cfRule>
    <cfRule type="containsText" dxfId="2609" priority="1794" operator="containsText" text="改紡">
      <formula>NOT(ISERROR(SEARCH("改紡",L439)))</formula>
    </cfRule>
  </conditionalFormatting>
  <conditionalFormatting sqref="L441 P441 T441">
    <cfRule type="containsText" dxfId="2608" priority="1792" operator="containsText" text="了機">
      <formula>NOT(ISERROR(SEARCH("了機",L441)))</formula>
    </cfRule>
  </conditionalFormatting>
  <conditionalFormatting sqref="L441 P441 T441">
    <cfRule type="containsText" dxfId="2607" priority="1790" operator="containsText" text="清車">
      <formula>NOT(ISERROR(SEARCH("清車",L441)))</formula>
    </cfRule>
    <cfRule type="containsText" dxfId="2606" priority="1791" operator="containsText" text="改紡">
      <formula>NOT(ISERROR(SEARCH("改紡",L441)))</formula>
    </cfRule>
  </conditionalFormatting>
  <conditionalFormatting sqref="L448 P448 T448">
    <cfRule type="containsText" dxfId="2605" priority="1780" operator="containsText" text="了機">
      <formula>NOT(ISERROR(SEARCH("了機",L448)))</formula>
    </cfRule>
  </conditionalFormatting>
  <conditionalFormatting sqref="L448 P448 T448">
    <cfRule type="containsText" dxfId="2604" priority="1778" operator="containsText" text="清車">
      <formula>NOT(ISERROR(SEARCH("清車",L448)))</formula>
    </cfRule>
    <cfRule type="containsText" dxfId="2603" priority="1779" operator="containsText" text="改紡">
      <formula>NOT(ISERROR(SEARCH("改紡",L448)))</formula>
    </cfRule>
  </conditionalFormatting>
  <conditionalFormatting sqref="L451 P451 T451">
    <cfRule type="containsText" dxfId="2602" priority="1771" operator="containsText" text="了機">
      <formula>NOT(ISERROR(SEARCH("了機",L451)))</formula>
    </cfRule>
  </conditionalFormatting>
  <conditionalFormatting sqref="L451 P451 T451">
    <cfRule type="containsText" dxfId="2601" priority="1769" operator="containsText" text="清車">
      <formula>NOT(ISERROR(SEARCH("清車",L451)))</formula>
    </cfRule>
    <cfRule type="containsText" dxfId="2600" priority="1770" operator="containsText" text="改紡">
      <formula>NOT(ISERROR(SEARCH("改紡",L451)))</formula>
    </cfRule>
  </conditionalFormatting>
  <conditionalFormatting sqref="P455">
    <cfRule type="containsText" dxfId="2599" priority="1747" operator="containsText" text="了機">
      <formula>NOT(ISERROR(SEARCH("了機",P455)))</formula>
    </cfRule>
  </conditionalFormatting>
  <conditionalFormatting sqref="P455">
    <cfRule type="containsText" dxfId="2598" priority="1745" operator="containsText" text="清車">
      <formula>NOT(ISERROR(SEARCH("清車",P455)))</formula>
    </cfRule>
    <cfRule type="containsText" dxfId="2597" priority="1746" operator="containsText" text="改紡">
      <formula>NOT(ISERROR(SEARCH("改紡",P455)))</formula>
    </cfRule>
  </conditionalFormatting>
  <conditionalFormatting sqref="T480">
    <cfRule type="containsText" dxfId="2596" priority="1347" operator="containsText" text="了機">
      <formula>NOT(ISERROR(SEARCH("了機",T480)))</formula>
    </cfRule>
  </conditionalFormatting>
  <conditionalFormatting sqref="T480">
    <cfRule type="containsText" dxfId="2595" priority="1345" operator="containsText" text="清車">
      <formula>NOT(ISERROR(SEARCH("清車",T480)))</formula>
    </cfRule>
    <cfRule type="containsText" dxfId="2594" priority="1346" operator="containsText" text="改紡">
      <formula>NOT(ISERROR(SEARCH("改紡",T480)))</formula>
    </cfRule>
  </conditionalFormatting>
  <conditionalFormatting sqref="X460">
    <cfRule type="containsText" dxfId="2593" priority="1741" operator="containsText" text="了機">
      <formula>NOT(ISERROR(SEARCH("了機",X460)))</formula>
    </cfRule>
  </conditionalFormatting>
  <conditionalFormatting sqref="X460">
    <cfRule type="containsText" dxfId="2592" priority="1739" operator="containsText" text="清車">
      <formula>NOT(ISERROR(SEARCH("清車",X460)))</formula>
    </cfRule>
    <cfRule type="containsText" dxfId="2591" priority="1740" operator="containsText" text="改紡">
      <formula>NOT(ISERROR(SEARCH("改紡",X460)))</formula>
    </cfRule>
  </conditionalFormatting>
  <conditionalFormatting sqref="L442">
    <cfRule type="containsText" dxfId="2590" priority="1738" operator="containsText" text="了機">
      <formula>NOT(ISERROR(SEARCH("了機",L442)))</formula>
    </cfRule>
  </conditionalFormatting>
  <conditionalFormatting sqref="L442">
    <cfRule type="containsText" dxfId="2589" priority="1736" operator="containsText" text="清車">
      <formula>NOT(ISERROR(SEARCH("清車",L442)))</formula>
    </cfRule>
    <cfRule type="containsText" dxfId="2588" priority="1737" operator="containsText" text="改紡">
      <formula>NOT(ISERROR(SEARCH("改紡",L442)))</formula>
    </cfRule>
  </conditionalFormatting>
  <conditionalFormatting sqref="Y459">
    <cfRule type="containsText" dxfId="2587" priority="1735" operator="containsText" text="了機">
      <formula>NOT(ISERROR(SEARCH("了機",Y459)))</formula>
    </cfRule>
  </conditionalFormatting>
  <conditionalFormatting sqref="Y459">
    <cfRule type="containsText" dxfId="2586" priority="1733" operator="containsText" text="清車">
      <formula>NOT(ISERROR(SEARCH("清車",Y459)))</formula>
    </cfRule>
    <cfRule type="containsText" dxfId="2585" priority="1734" operator="containsText" text="改紡">
      <formula>NOT(ISERROR(SEARCH("改紡",Y459)))</formula>
    </cfRule>
  </conditionalFormatting>
  <conditionalFormatting sqref="X459">
    <cfRule type="containsText" dxfId="2584" priority="1732" operator="containsText" text="了機">
      <formula>NOT(ISERROR(SEARCH("了機",X459)))</formula>
    </cfRule>
  </conditionalFormatting>
  <conditionalFormatting sqref="X459">
    <cfRule type="containsText" dxfId="2583" priority="1730" operator="containsText" text="清車">
      <formula>NOT(ISERROR(SEARCH("清車",X459)))</formula>
    </cfRule>
    <cfRule type="containsText" dxfId="2582" priority="1731" operator="containsText" text="改紡">
      <formula>NOT(ISERROR(SEARCH("改紡",X459)))</formula>
    </cfRule>
  </conditionalFormatting>
  <conditionalFormatting sqref="X458">
    <cfRule type="containsText" dxfId="2581" priority="1724" operator="containsText" text="清車">
      <formula>NOT(ISERROR(SEARCH("清車",X458)))</formula>
    </cfRule>
    <cfRule type="containsText" dxfId="2580" priority="1725" operator="containsText" text="改紡">
      <formula>NOT(ISERROR(SEARCH("改紡",X458)))</formula>
    </cfRule>
  </conditionalFormatting>
  <conditionalFormatting sqref="T455">
    <cfRule type="containsText" dxfId="2579" priority="1696" operator="containsText" text="了機">
      <formula>NOT(ISERROR(SEARCH("了機",T455)))</formula>
    </cfRule>
  </conditionalFormatting>
  <conditionalFormatting sqref="T455">
    <cfRule type="containsText" dxfId="2578" priority="1694" operator="containsText" text="清車">
      <formula>NOT(ISERROR(SEARCH("清車",T455)))</formula>
    </cfRule>
    <cfRule type="containsText" dxfId="2577" priority="1695" operator="containsText" text="改紡">
      <formula>NOT(ISERROR(SEARCH("改紡",T455)))</formula>
    </cfRule>
  </conditionalFormatting>
  <conditionalFormatting sqref="P458">
    <cfRule type="containsText" dxfId="2576" priority="1729" operator="containsText" text="了機">
      <formula>NOT(ISERROR(SEARCH("了機",P458)))</formula>
    </cfRule>
  </conditionalFormatting>
  <conditionalFormatting sqref="P458">
    <cfRule type="containsText" dxfId="2575" priority="1727" operator="containsText" text="清車">
      <formula>NOT(ISERROR(SEARCH("清車",P458)))</formula>
    </cfRule>
    <cfRule type="containsText" dxfId="2574" priority="1728" operator="containsText" text="改紡">
      <formula>NOT(ISERROR(SEARCH("改紡",P458)))</formula>
    </cfRule>
  </conditionalFormatting>
  <conditionalFormatting sqref="L460">
    <cfRule type="containsText" dxfId="2573" priority="1657" operator="containsText" text="了機">
      <formula>NOT(ISERROR(SEARCH("了機",L460)))</formula>
    </cfRule>
  </conditionalFormatting>
  <conditionalFormatting sqref="L460">
    <cfRule type="containsText" dxfId="2572" priority="1655" operator="containsText" text="清車">
      <formula>NOT(ISERROR(SEARCH("清車",L460)))</formula>
    </cfRule>
    <cfRule type="containsText" dxfId="2571" priority="1656" operator="containsText" text="改紡">
      <formula>NOT(ISERROR(SEARCH("改紡",L460)))</formula>
    </cfRule>
  </conditionalFormatting>
  <conditionalFormatting sqref="X458">
    <cfRule type="containsText" dxfId="2570" priority="1726" operator="containsText" text="了機">
      <formula>NOT(ISERROR(SEARCH("了機",X458)))</formula>
    </cfRule>
  </conditionalFormatting>
  <conditionalFormatting sqref="T459">
    <cfRule type="containsText" dxfId="2569" priority="1684" operator="containsText" text="了機">
      <formula>NOT(ISERROR(SEARCH("了機",T459)))</formula>
    </cfRule>
  </conditionalFormatting>
  <conditionalFormatting sqref="T459">
    <cfRule type="containsText" dxfId="2568" priority="1682" operator="containsText" text="清車">
      <formula>NOT(ISERROR(SEARCH("清車",T459)))</formula>
    </cfRule>
    <cfRule type="containsText" dxfId="2567" priority="1683" operator="containsText" text="改紡">
      <formula>NOT(ISERROR(SEARCH("改紡",T459)))</formula>
    </cfRule>
  </conditionalFormatting>
  <conditionalFormatting sqref="P457">
    <cfRule type="containsText" dxfId="2566" priority="1723" operator="containsText" text="了機">
      <formula>NOT(ISERROR(SEARCH("了機",P457)))</formula>
    </cfRule>
  </conditionalFormatting>
  <conditionalFormatting sqref="P457">
    <cfRule type="containsText" dxfId="2565" priority="1721" operator="containsText" text="清車">
      <formula>NOT(ISERROR(SEARCH("清車",P457)))</formula>
    </cfRule>
    <cfRule type="containsText" dxfId="2564" priority="1722" operator="containsText" text="改紡">
      <formula>NOT(ISERROR(SEARCH("改紡",P457)))</formula>
    </cfRule>
  </conditionalFormatting>
  <conditionalFormatting sqref="L457">
    <cfRule type="containsText" dxfId="2563" priority="1645" operator="containsText" text="了機">
      <formula>NOT(ISERROR(SEARCH("了機",L457)))</formula>
    </cfRule>
  </conditionalFormatting>
  <conditionalFormatting sqref="L457">
    <cfRule type="containsText" dxfId="2562" priority="1643" operator="containsText" text="清車">
      <formula>NOT(ISERROR(SEARCH("清車",L457)))</formula>
    </cfRule>
    <cfRule type="containsText" dxfId="2561" priority="1644" operator="containsText" text="改紡">
      <formula>NOT(ISERROR(SEARCH("改紡",L457)))</formula>
    </cfRule>
  </conditionalFormatting>
  <conditionalFormatting sqref="X457">
    <cfRule type="containsText" dxfId="2560" priority="1720" operator="containsText" text="了機">
      <formula>NOT(ISERROR(SEARCH("了機",X457)))</formula>
    </cfRule>
  </conditionalFormatting>
  <conditionalFormatting sqref="X457">
    <cfRule type="containsText" dxfId="2559" priority="1718" operator="containsText" text="清車">
      <formula>NOT(ISERROR(SEARCH("清車",X457)))</formula>
    </cfRule>
    <cfRule type="containsText" dxfId="2558" priority="1719" operator="containsText" text="改紡">
      <formula>NOT(ISERROR(SEARCH("改紡",X457)))</formula>
    </cfRule>
  </conditionalFormatting>
  <conditionalFormatting sqref="T483">
    <cfRule type="containsText" dxfId="2557" priority="1329" operator="containsText" text="了機">
      <formula>NOT(ISERROR(SEARCH("了機",T483)))</formula>
    </cfRule>
  </conditionalFormatting>
  <conditionalFormatting sqref="T483">
    <cfRule type="containsText" dxfId="2556" priority="1327" operator="containsText" text="清車">
      <formula>NOT(ISERROR(SEARCH("清車",T483)))</formula>
    </cfRule>
    <cfRule type="containsText" dxfId="2555" priority="1328" operator="containsText" text="改紡">
      <formula>NOT(ISERROR(SEARCH("改紡",T483)))</formula>
    </cfRule>
  </conditionalFormatting>
  <conditionalFormatting sqref="P443">
    <cfRule type="containsText" dxfId="2554" priority="1714" operator="containsText" text="了機">
      <formula>NOT(ISERROR(SEARCH("了機",P443)))</formula>
    </cfRule>
  </conditionalFormatting>
  <conditionalFormatting sqref="P443">
    <cfRule type="containsText" dxfId="2553" priority="1712" operator="containsText" text="清車">
      <formula>NOT(ISERROR(SEARCH("清車",P443)))</formula>
    </cfRule>
    <cfRule type="containsText" dxfId="2552" priority="1713" operator="containsText" text="改紡">
      <formula>NOT(ISERROR(SEARCH("改紡",P443)))</formula>
    </cfRule>
  </conditionalFormatting>
  <conditionalFormatting sqref="T443">
    <cfRule type="containsText" dxfId="2551" priority="1711" operator="containsText" text="了機">
      <formula>NOT(ISERROR(SEARCH("了機",T443)))</formula>
    </cfRule>
  </conditionalFormatting>
  <conditionalFormatting sqref="T443">
    <cfRule type="containsText" dxfId="2550" priority="1709" operator="containsText" text="清車">
      <formula>NOT(ISERROR(SEARCH("清車",T443)))</formula>
    </cfRule>
    <cfRule type="containsText" dxfId="2549" priority="1710" operator="containsText" text="改紡">
      <formula>NOT(ISERROR(SEARCH("改紡",T443)))</formula>
    </cfRule>
  </conditionalFormatting>
  <conditionalFormatting sqref="U460:U461 U453:U458">
    <cfRule type="containsText" dxfId="2548" priority="1708" operator="containsText" text="了機">
      <formula>NOT(ISERROR(SEARCH("了機",U453)))</formula>
    </cfRule>
  </conditionalFormatting>
  <conditionalFormatting sqref="U460:U461 U453:U458">
    <cfRule type="containsText" dxfId="2547" priority="1706" operator="containsText" text="清車">
      <formula>NOT(ISERROR(SEARCH("清車",U453)))</formula>
    </cfRule>
    <cfRule type="containsText" dxfId="2546" priority="1707" operator="containsText" text="改紡">
      <formula>NOT(ISERROR(SEARCH("改紡",U453)))</formula>
    </cfRule>
  </conditionalFormatting>
  <conditionalFormatting sqref="T454">
    <cfRule type="containsText" dxfId="2545" priority="1705" operator="containsText" text="了機">
      <formula>NOT(ISERROR(SEARCH("了機",T454)))</formula>
    </cfRule>
  </conditionalFormatting>
  <conditionalFormatting sqref="T454">
    <cfRule type="containsText" dxfId="2544" priority="1703" operator="containsText" text="清車">
      <formula>NOT(ISERROR(SEARCH("清車",T454)))</formula>
    </cfRule>
    <cfRule type="containsText" dxfId="2543" priority="1704" operator="containsText" text="改紡">
      <formula>NOT(ISERROR(SEARCH("改紡",T454)))</formula>
    </cfRule>
  </conditionalFormatting>
  <conditionalFormatting sqref="T461">
    <cfRule type="containsText" dxfId="2542" priority="1702" operator="containsText" text="了機">
      <formula>NOT(ISERROR(SEARCH("了機",T461)))</formula>
    </cfRule>
  </conditionalFormatting>
  <conditionalFormatting sqref="T461">
    <cfRule type="containsText" dxfId="2541" priority="1700" operator="containsText" text="清車">
      <formula>NOT(ISERROR(SEARCH("清車",T461)))</formula>
    </cfRule>
    <cfRule type="containsText" dxfId="2540" priority="1701" operator="containsText" text="改紡">
      <formula>NOT(ISERROR(SEARCH("改紡",T461)))</formula>
    </cfRule>
  </conditionalFormatting>
  <conditionalFormatting sqref="T453">
    <cfRule type="containsText" dxfId="2539" priority="1699" operator="containsText" text="了機">
      <formula>NOT(ISERROR(SEARCH("了機",T453)))</formula>
    </cfRule>
  </conditionalFormatting>
  <conditionalFormatting sqref="T453">
    <cfRule type="containsText" dxfId="2538" priority="1697" operator="containsText" text="清車">
      <formula>NOT(ISERROR(SEARCH("清車",T453)))</formula>
    </cfRule>
    <cfRule type="containsText" dxfId="2537" priority="1698" operator="containsText" text="改紡">
      <formula>NOT(ISERROR(SEARCH("改紡",T453)))</formula>
    </cfRule>
  </conditionalFormatting>
  <conditionalFormatting sqref="L468:M468 L470:M470 M469 L472:M472 M471 M490:M491 M477:M488">
    <cfRule type="containsText" dxfId="2536" priority="1302" operator="containsText" text="了機">
      <formula>NOT(ISERROR(SEARCH("了機",L468)))</formula>
    </cfRule>
  </conditionalFormatting>
  <conditionalFormatting sqref="L468:M468 L470:M470 M469 L472:M472 M471 M490:M491 M477:M488">
    <cfRule type="containsText" dxfId="2535" priority="1300" operator="containsText" text="清車">
      <formula>NOT(ISERROR(SEARCH("清車",L468)))</formula>
    </cfRule>
    <cfRule type="containsText" dxfId="2534" priority="1301" operator="containsText" text="改紡">
      <formula>NOT(ISERROR(SEARCH("改紡",L468)))</formula>
    </cfRule>
  </conditionalFormatting>
  <conditionalFormatting sqref="T460">
    <cfRule type="containsText" dxfId="2533" priority="1690" operator="containsText" text="了機">
      <formula>NOT(ISERROR(SEARCH("了機",T460)))</formula>
    </cfRule>
  </conditionalFormatting>
  <conditionalFormatting sqref="T460">
    <cfRule type="containsText" dxfId="2532" priority="1688" operator="containsText" text="清車">
      <formula>NOT(ISERROR(SEARCH("清車",T460)))</formula>
    </cfRule>
    <cfRule type="containsText" dxfId="2531" priority="1689" operator="containsText" text="改紡">
      <formula>NOT(ISERROR(SEARCH("改紡",T460)))</formula>
    </cfRule>
  </conditionalFormatting>
  <conditionalFormatting sqref="T458">
    <cfRule type="containsText" dxfId="2530" priority="1679" operator="containsText" text="清車">
      <formula>NOT(ISERROR(SEARCH("清車",T458)))</formula>
    </cfRule>
    <cfRule type="containsText" dxfId="2529" priority="1680" operator="containsText" text="改紡">
      <formula>NOT(ISERROR(SEARCH("改紡",T458)))</formula>
    </cfRule>
  </conditionalFormatting>
  <conditionalFormatting sqref="T458">
    <cfRule type="containsText" dxfId="2528" priority="1681" operator="containsText" text="了機">
      <formula>NOT(ISERROR(SEARCH("了機",T458)))</formula>
    </cfRule>
  </conditionalFormatting>
  <conditionalFormatting sqref="T457">
    <cfRule type="containsText" dxfId="2527" priority="1678" operator="containsText" text="了機">
      <formula>NOT(ISERROR(SEARCH("了機",T457)))</formula>
    </cfRule>
  </conditionalFormatting>
  <conditionalFormatting sqref="T457">
    <cfRule type="containsText" dxfId="2526" priority="1676" operator="containsText" text="清車">
      <formula>NOT(ISERROR(SEARCH("清車",T457)))</formula>
    </cfRule>
    <cfRule type="containsText" dxfId="2525" priority="1677" operator="containsText" text="改紡">
      <formula>NOT(ISERROR(SEARCH("改紡",T457)))</formula>
    </cfRule>
  </conditionalFormatting>
  <conditionalFormatting sqref="M460:M461 M453:M458">
    <cfRule type="containsText" dxfId="2524" priority="1675" operator="containsText" text="了機">
      <formula>NOT(ISERROR(SEARCH("了機",M453)))</formula>
    </cfRule>
  </conditionalFormatting>
  <conditionalFormatting sqref="M460:M461 M453:M458">
    <cfRule type="containsText" dxfId="2523" priority="1673" operator="containsText" text="清車">
      <formula>NOT(ISERROR(SEARCH("清車",M453)))</formula>
    </cfRule>
    <cfRule type="containsText" dxfId="2522" priority="1674" operator="containsText" text="改紡">
      <formula>NOT(ISERROR(SEARCH("改紡",M453)))</formula>
    </cfRule>
  </conditionalFormatting>
  <conditionalFormatting sqref="L454">
    <cfRule type="containsText" dxfId="2521" priority="1672" operator="containsText" text="了機">
      <formula>NOT(ISERROR(SEARCH("了機",L454)))</formula>
    </cfRule>
  </conditionalFormatting>
  <conditionalFormatting sqref="L454">
    <cfRule type="containsText" dxfId="2520" priority="1670" operator="containsText" text="清車">
      <formula>NOT(ISERROR(SEARCH("清車",L454)))</formula>
    </cfRule>
    <cfRule type="containsText" dxfId="2519" priority="1671" operator="containsText" text="改紡">
      <formula>NOT(ISERROR(SEARCH("改紡",L454)))</formula>
    </cfRule>
  </conditionalFormatting>
  <conditionalFormatting sqref="L461">
    <cfRule type="containsText" dxfId="2518" priority="1669" operator="containsText" text="了機">
      <formula>NOT(ISERROR(SEARCH("了機",L461)))</formula>
    </cfRule>
  </conditionalFormatting>
  <conditionalFormatting sqref="L461">
    <cfRule type="containsText" dxfId="2517" priority="1667" operator="containsText" text="清車">
      <formula>NOT(ISERROR(SEARCH("清車",L461)))</formula>
    </cfRule>
    <cfRule type="containsText" dxfId="2516" priority="1668" operator="containsText" text="改紡">
      <formula>NOT(ISERROR(SEARCH("改紡",L461)))</formula>
    </cfRule>
  </conditionalFormatting>
  <conditionalFormatting sqref="L453">
    <cfRule type="containsText" dxfId="2515" priority="1666" operator="containsText" text="了機">
      <formula>NOT(ISERROR(SEARCH("了機",L453)))</formula>
    </cfRule>
  </conditionalFormatting>
  <conditionalFormatting sqref="L453">
    <cfRule type="containsText" dxfId="2514" priority="1664" operator="containsText" text="清車">
      <formula>NOT(ISERROR(SEARCH("清車",L453)))</formula>
    </cfRule>
    <cfRule type="containsText" dxfId="2513" priority="1665" operator="containsText" text="改紡">
      <formula>NOT(ISERROR(SEARCH("改紡",L453)))</formula>
    </cfRule>
  </conditionalFormatting>
  <conditionalFormatting sqref="L455">
    <cfRule type="containsText" dxfId="2512" priority="1663" operator="containsText" text="了機">
      <formula>NOT(ISERROR(SEARCH("了機",L455)))</formula>
    </cfRule>
  </conditionalFormatting>
  <conditionalFormatting sqref="L455">
    <cfRule type="containsText" dxfId="2511" priority="1661" operator="containsText" text="清車">
      <formula>NOT(ISERROR(SEARCH("清車",L455)))</formula>
    </cfRule>
    <cfRule type="containsText" dxfId="2510" priority="1662" operator="containsText" text="改紡">
      <formula>NOT(ISERROR(SEARCH("改紡",L455)))</formula>
    </cfRule>
  </conditionalFormatting>
  <conditionalFormatting sqref="L456">
    <cfRule type="containsText" dxfId="2509" priority="1660" operator="containsText" text="了機">
      <formula>NOT(ISERROR(SEARCH("了機",L456)))</formula>
    </cfRule>
  </conditionalFormatting>
  <conditionalFormatting sqref="L456">
    <cfRule type="containsText" dxfId="2508" priority="1658" operator="containsText" text="清車">
      <formula>NOT(ISERROR(SEARCH("清車",L456)))</formula>
    </cfRule>
    <cfRule type="containsText" dxfId="2507" priority="1659" operator="containsText" text="改紡">
      <formula>NOT(ISERROR(SEARCH("改紡",L456)))</formula>
    </cfRule>
  </conditionalFormatting>
  <conditionalFormatting sqref="M459">
    <cfRule type="containsText" dxfId="2506" priority="1654" operator="containsText" text="了機">
      <formula>NOT(ISERROR(SEARCH("了機",M459)))</formula>
    </cfRule>
  </conditionalFormatting>
  <conditionalFormatting sqref="M459">
    <cfRule type="containsText" dxfId="2505" priority="1652" operator="containsText" text="清車">
      <formula>NOT(ISERROR(SEARCH("清車",M459)))</formula>
    </cfRule>
    <cfRule type="containsText" dxfId="2504" priority="1653" operator="containsText" text="改紡">
      <formula>NOT(ISERROR(SEARCH("改紡",M459)))</formula>
    </cfRule>
  </conditionalFormatting>
  <conditionalFormatting sqref="L459">
    <cfRule type="containsText" dxfId="2503" priority="1651" operator="containsText" text="了機">
      <formula>NOT(ISERROR(SEARCH("了機",L459)))</formula>
    </cfRule>
  </conditionalFormatting>
  <conditionalFormatting sqref="L459">
    <cfRule type="containsText" dxfId="2502" priority="1649" operator="containsText" text="清車">
      <formula>NOT(ISERROR(SEARCH("清車",L459)))</formula>
    </cfRule>
    <cfRule type="containsText" dxfId="2501" priority="1650" operator="containsText" text="改紡">
      <formula>NOT(ISERROR(SEARCH("改紡",L459)))</formula>
    </cfRule>
  </conditionalFormatting>
  <conditionalFormatting sqref="L458">
    <cfRule type="containsText" dxfId="2500" priority="1646" operator="containsText" text="清車">
      <formula>NOT(ISERROR(SEARCH("清車",L458)))</formula>
    </cfRule>
    <cfRule type="containsText" dxfId="2499" priority="1647" operator="containsText" text="改紡">
      <formula>NOT(ISERROR(SEARCH("改紡",L458)))</formula>
    </cfRule>
  </conditionalFormatting>
  <conditionalFormatting sqref="L458">
    <cfRule type="containsText" dxfId="2498" priority="1648" operator="containsText" text="了機">
      <formula>NOT(ISERROR(SEARCH("了機",L458)))</formula>
    </cfRule>
  </conditionalFormatting>
  <conditionalFormatting sqref="T408:U408 T410:U410 U409">
    <cfRule type="containsText" dxfId="2497" priority="1642" operator="containsText" text="了機">
      <formula>NOT(ISERROR(SEARCH("了機",T408)))</formula>
    </cfRule>
  </conditionalFormatting>
  <conditionalFormatting sqref="T408:U408 T410:U410 U409">
    <cfRule type="containsText" dxfId="2496" priority="1640" operator="containsText" text="清車">
      <formula>NOT(ISERROR(SEARCH("清車",T408)))</formula>
    </cfRule>
    <cfRule type="containsText" dxfId="2495" priority="1641" operator="containsText" text="改紡">
      <formula>NOT(ISERROR(SEARCH("改紡",T408)))</formula>
    </cfRule>
  </conditionalFormatting>
  <conditionalFormatting sqref="T409">
    <cfRule type="containsText" dxfId="2494" priority="1639" operator="containsText" text="了機">
      <formula>NOT(ISERROR(SEARCH("了機",T409)))</formula>
    </cfRule>
  </conditionalFormatting>
  <conditionalFormatting sqref="T409">
    <cfRule type="containsText" dxfId="2493" priority="1637" operator="containsText" text="清車">
      <formula>NOT(ISERROR(SEARCH("清車",T409)))</formula>
    </cfRule>
    <cfRule type="containsText" dxfId="2492" priority="1638" operator="containsText" text="改紡">
      <formula>NOT(ISERROR(SEARCH("改紡",T409)))</formula>
    </cfRule>
  </conditionalFormatting>
  <conditionalFormatting sqref="T412:U412">
    <cfRule type="containsText" dxfId="2491" priority="1636" operator="containsText" text="了機">
      <formula>NOT(ISERROR(SEARCH("了機",T412)))</formula>
    </cfRule>
  </conditionalFormatting>
  <conditionalFormatting sqref="T412:U412">
    <cfRule type="containsText" dxfId="2490" priority="1634" operator="containsText" text="清車">
      <formula>NOT(ISERROR(SEARCH("清車",T412)))</formula>
    </cfRule>
    <cfRule type="containsText" dxfId="2489" priority="1635" operator="containsText" text="改紡">
      <formula>NOT(ISERROR(SEARCH("改紡",T412)))</formula>
    </cfRule>
  </conditionalFormatting>
  <conditionalFormatting sqref="T416">
    <cfRule type="containsText" dxfId="2488" priority="1630" operator="containsText" text="了機">
      <formula>NOT(ISERROR(SEARCH("了機",T416)))</formula>
    </cfRule>
  </conditionalFormatting>
  <conditionalFormatting sqref="T416">
    <cfRule type="containsText" dxfId="2487" priority="1628" operator="containsText" text="清車">
      <formula>NOT(ISERROR(SEARCH("清車",T416)))</formula>
    </cfRule>
    <cfRule type="containsText" dxfId="2486" priority="1629" operator="containsText" text="改紡">
      <formula>NOT(ISERROR(SEARCH("改紡",T416)))</formula>
    </cfRule>
  </conditionalFormatting>
  <conditionalFormatting sqref="U416">
    <cfRule type="containsText" dxfId="2485" priority="1633" operator="containsText" text="了機">
      <formula>NOT(ISERROR(SEARCH("了機",U416)))</formula>
    </cfRule>
  </conditionalFormatting>
  <conditionalFormatting sqref="U416">
    <cfRule type="containsText" dxfId="2484" priority="1631" operator="containsText" text="清車">
      <formula>NOT(ISERROR(SEARCH("清車",U416)))</formula>
    </cfRule>
    <cfRule type="containsText" dxfId="2483" priority="1632" operator="containsText" text="改紡">
      <formula>NOT(ISERROR(SEARCH("改紡",U416)))</formula>
    </cfRule>
  </conditionalFormatting>
  <conditionalFormatting sqref="P456">
    <cfRule type="containsText" dxfId="2482" priority="1627" operator="containsText" text="了機">
      <formula>NOT(ISERROR(SEARCH("了機",P456)))</formula>
    </cfRule>
  </conditionalFormatting>
  <conditionalFormatting sqref="P456">
    <cfRule type="containsText" dxfId="2481" priority="1625" operator="containsText" text="清車">
      <formula>NOT(ISERROR(SEARCH("清車",P456)))</formula>
    </cfRule>
    <cfRule type="containsText" dxfId="2480" priority="1626" operator="containsText" text="改紡">
      <formula>NOT(ISERROR(SEARCH("改紡",P456)))</formula>
    </cfRule>
  </conditionalFormatting>
  <conditionalFormatting sqref="X456">
    <cfRule type="containsText" dxfId="2479" priority="1624" operator="containsText" text="了機">
      <formula>NOT(ISERROR(SEARCH("了機",X456)))</formula>
    </cfRule>
  </conditionalFormatting>
  <conditionalFormatting sqref="X456">
    <cfRule type="containsText" dxfId="2478" priority="1622" operator="containsText" text="清車">
      <formula>NOT(ISERROR(SEARCH("清車",X456)))</formula>
    </cfRule>
    <cfRule type="containsText" dxfId="2477" priority="1623" operator="containsText" text="改紡">
      <formula>NOT(ISERROR(SEARCH("改紡",X456)))</formula>
    </cfRule>
  </conditionalFormatting>
  <conditionalFormatting sqref="T456">
    <cfRule type="containsText" dxfId="2476" priority="1621" operator="containsText" text="了機">
      <formula>NOT(ISERROR(SEARCH("了機",T456)))</formula>
    </cfRule>
  </conditionalFormatting>
  <conditionalFormatting sqref="T456">
    <cfRule type="containsText" dxfId="2475" priority="1619" operator="containsText" text="清車">
      <formula>NOT(ISERROR(SEARCH("清車",T456)))</formula>
    </cfRule>
    <cfRule type="containsText" dxfId="2474" priority="1620" operator="containsText" text="改紡">
      <formula>NOT(ISERROR(SEARCH("改紡",T456)))</formula>
    </cfRule>
  </conditionalFormatting>
  <conditionalFormatting sqref="L443">
    <cfRule type="containsText" dxfId="2473" priority="1618" operator="containsText" text="了機">
      <formula>NOT(ISERROR(SEARCH("了機",L443)))</formula>
    </cfRule>
  </conditionalFormatting>
  <conditionalFormatting sqref="L443">
    <cfRule type="containsText" dxfId="2472" priority="1616" operator="containsText" text="清車">
      <formula>NOT(ISERROR(SEARCH("清車",L443)))</formula>
    </cfRule>
    <cfRule type="containsText" dxfId="2471" priority="1617" operator="containsText" text="改紡">
      <formula>NOT(ISERROR(SEARCH("改紡",L443)))</formula>
    </cfRule>
  </conditionalFormatting>
  <conditionalFormatting sqref="F477:F491">
    <cfRule type="containsText" dxfId="2470" priority="1615" operator="containsText" text="×2">
      <formula>NOT(ISERROR(SEARCH("×2",F477)))</formula>
    </cfRule>
  </conditionalFormatting>
  <conditionalFormatting sqref="Q477:Q491">
    <cfRule type="containsText" dxfId="2469" priority="1614" operator="containsText" text="了機">
      <formula>NOT(ISERROR(SEARCH("了機",Q477)))</formula>
    </cfRule>
  </conditionalFormatting>
  <conditionalFormatting sqref="Q477:Q491">
    <cfRule type="containsText" dxfId="2468" priority="1612" operator="containsText" text="清車">
      <formula>NOT(ISERROR(SEARCH("清車",Q477)))</formula>
    </cfRule>
    <cfRule type="containsText" dxfId="2467" priority="1613" operator="containsText" text="改紡">
      <formula>NOT(ISERROR(SEARCH("改紡",Q477)))</formula>
    </cfRule>
  </conditionalFormatting>
  <conditionalFormatting sqref="F464:F472 F493">
    <cfRule type="containsText" dxfId="2466" priority="1611" operator="containsText" text="×2">
      <formula>NOT(ISERROR(SEARCH("×2",F464)))</formula>
    </cfRule>
  </conditionalFormatting>
  <conditionalFormatting sqref="X464:Y465 X468:Y468 Y466:Y467 X470:Y470 Y469 Y471:Y472 X493:Y493 Y490:Y491 Y477:Y488">
    <cfRule type="containsText" dxfId="2465" priority="1610" operator="containsText" text="了機">
      <formula>NOT(ISERROR(SEARCH("了機",X464)))</formula>
    </cfRule>
  </conditionalFormatting>
  <conditionalFormatting sqref="X464:Y465 X468:Y468 Y466:Y467 X470:Y470 Y469 Y471:Y472 X493:Y493 Y490:Y491 Y477:Y488">
    <cfRule type="containsText" dxfId="2464" priority="1608" operator="containsText" text="清車">
      <formula>NOT(ISERROR(SEARCH("清車",X464)))</formula>
    </cfRule>
    <cfRule type="containsText" dxfId="2463" priority="1609" operator="containsText" text="改紡">
      <formula>NOT(ISERROR(SEARCH("改紡",X464)))</formula>
    </cfRule>
  </conditionalFormatting>
  <conditionalFormatting sqref="Y492">
    <cfRule type="containsText" dxfId="2462" priority="1560" operator="containsText" text="了機">
      <formula>NOT(ISERROR(SEARCH("了機",Y492)))</formula>
    </cfRule>
  </conditionalFormatting>
  <conditionalFormatting sqref="Y492">
    <cfRule type="containsText" dxfId="2461" priority="1558" operator="containsText" text="清車">
      <formula>NOT(ISERROR(SEARCH("清車",Y492)))</formula>
    </cfRule>
    <cfRule type="containsText" dxfId="2460" priority="1559" operator="containsText" text="改紡">
      <formula>NOT(ISERROR(SEARCH("改紡",Y492)))</formula>
    </cfRule>
  </conditionalFormatting>
  <conditionalFormatting sqref="X492">
    <cfRule type="containsText" dxfId="2459" priority="1557" operator="containsText" text="了機">
      <formula>NOT(ISERROR(SEARCH("了機",X492)))</formula>
    </cfRule>
  </conditionalFormatting>
  <conditionalFormatting sqref="X492">
    <cfRule type="containsText" dxfId="2458" priority="1555" operator="containsText" text="清車">
      <formula>NOT(ISERROR(SEARCH("清車",X492)))</formula>
    </cfRule>
    <cfRule type="containsText" dxfId="2457" priority="1556" operator="containsText" text="改紡">
      <formula>NOT(ISERROR(SEARCH("改紡",X492)))</formula>
    </cfRule>
  </conditionalFormatting>
  <conditionalFormatting sqref="F473:F476">
    <cfRule type="containsText" dxfId="2456" priority="1607" operator="containsText" text="×2">
      <formula>NOT(ISERROR(SEARCH("×2",F473)))</formula>
    </cfRule>
  </conditionalFormatting>
  <conditionalFormatting sqref="Y473:Y476">
    <cfRule type="containsText" dxfId="2455" priority="1606" operator="containsText" text="了機">
      <formula>NOT(ISERROR(SEARCH("了機",Y473)))</formula>
    </cfRule>
  </conditionalFormatting>
  <conditionalFormatting sqref="Y473:Y476">
    <cfRule type="containsText" dxfId="2454" priority="1604" operator="containsText" text="清車">
      <formula>NOT(ISERROR(SEARCH("清車",Y473)))</formula>
    </cfRule>
    <cfRule type="containsText" dxfId="2453" priority="1605" operator="containsText" text="改紡">
      <formula>NOT(ISERROR(SEARCH("改紡",Y473)))</formula>
    </cfRule>
  </conditionalFormatting>
  <conditionalFormatting sqref="X466">
    <cfRule type="containsText" dxfId="2452" priority="1603" operator="containsText" text="了機">
      <formula>NOT(ISERROR(SEARCH("了機",X466)))</formula>
    </cfRule>
  </conditionalFormatting>
  <conditionalFormatting sqref="X466">
    <cfRule type="containsText" dxfId="2451" priority="1601" operator="containsText" text="清車">
      <formula>NOT(ISERROR(SEARCH("清車",X466)))</formula>
    </cfRule>
    <cfRule type="containsText" dxfId="2450" priority="1602" operator="containsText" text="改紡">
      <formula>NOT(ISERROR(SEARCH("改紡",X466)))</formula>
    </cfRule>
  </conditionalFormatting>
  <conditionalFormatting sqref="X467">
    <cfRule type="containsText" dxfId="2449" priority="1600" operator="containsText" text="了機">
      <formula>NOT(ISERROR(SEARCH("了機",X467)))</formula>
    </cfRule>
  </conditionalFormatting>
  <conditionalFormatting sqref="X467">
    <cfRule type="containsText" dxfId="2448" priority="1598" operator="containsText" text="清車">
      <formula>NOT(ISERROR(SEARCH("清車",X467)))</formula>
    </cfRule>
    <cfRule type="containsText" dxfId="2447" priority="1599" operator="containsText" text="改紡">
      <formula>NOT(ISERROR(SEARCH("改紡",X467)))</formula>
    </cfRule>
  </conditionalFormatting>
  <conditionalFormatting sqref="X469">
    <cfRule type="containsText" dxfId="2446" priority="1597" operator="containsText" text="了機">
      <formula>NOT(ISERROR(SEARCH("了機",X469)))</formula>
    </cfRule>
  </conditionalFormatting>
  <conditionalFormatting sqref="X469">
    <cfRule type="containsText" dxfId="2445" priority="1595" operator="containsText" text="清車">
      <formula>NOT(ISERROR(SEARCH("清車",X469)))</formula>
    </cfRule>
    <cfRule type="containsText" dxfId="2444" priority="1596" operator="containsText" text="改紡">
      <formula>NOT(ISERROR(SEARCH("改紡",X469)))</formula>
    </cfRule>
  </conditionalFormatting>
  <conditionalFormatting sqref="X471">
    <cfRule type="containsText" dxfId="2443" priority="1594" operator="containsText" text="了機">
      <formula>NOT(ISERROR(SEARCH("了機",X471)))</formula>
    </cfRule>
  </conditionalFormatting>
  <conditionalFormatting sqref="X471">
    <cfRule type="containsText" dxfId="2442" priority="1592" operator="containsText" text="清車">
      <formula>NOT(ISERROR(SEARCH("清車",X471)))</formula>
    </cfRule>
    <cfRule type="containsText" dxfId="2441" priority="1593" operator="containsText" text="改紡">
      <formula>NOT(ISERROR(SEARCH("改紡",X471)))</formula>
    </cfRule>
  </conditionalFormatting>
  <conditionalFormatting sqref="X474">
    <cfRule type="containsText" dxfId="2440" priority="1591" operator="containsText" text="了機">
      <formula>NOT(ISERROR(SEARCH("了機",X474)))</formula>
    </cfRule>
  </conditionalFormatting>
  <conditionalFormatting sqref="X474">
    <cfRule type="containsText" dxfId="2439" priority="1589" operator="containsText" text="清車">
      <formula>NOT(ISERROR(SEARCH("清車",X474)))</formula>
    </cfRule>
    <cfRule type="containsText" dxfId="2438" priority="1590" operator="containsText" text="改紡">
      <formula>NOT(ISERROR(SEARCH("改紡",X474)))</formula>
    </cfRule>
  </conditionalFormatting>
  <conditionalFormatting sqref="X475">
    <cfRule type="containsText" dxfId="2437" priority="1588" operator="containsText" text="了機">
      <formula>NOT(ISERROR(SEARCH("了機",X475)))</formula>
    </cfRule>
  </conditionalFormatting>
  <conditionalFormatting sqref="X475">
    <cfRule type="containsText" dxfId="2436" priority="1586" operator="containsText" text="清車">
      <formula>NOT(ISERROR(SEARCH("清車",X475)))</formula>
    </cfRule>
    <cfRule type="containsText" dxfId="2435" priority="1587" operator="containsText" text="改紡">
      <formula>NOT(ISERROR(SEARCH("改紡",X475)))</formula>
    </cfRule>
  </conditionalFormatting>
  <conditionalFormatting sqref="X477">
    <cfRule type="containsText" dxfId="2434" priority="1585" operator="containsText" text="了機">
      <formula>NOT(ISERROR(SEARCH("了機",X477)))</formula>
    </cfRule>
  </conditionalFormatting>
  <conditionalFormatting sqref="X477">
    <cfRule type="containsText" dxfId="2433" priority="1583" operator="containsText" text="清車">
      <formula>NOT(ISERROR(SEARCH("清車",X477)))</formula>
    </cfRule>
    <cfRule type="containsText" dxfId="2432" priority="1584" operator="containsText" text="改紡">
      <formula>NOT(ISERROR(SEARCH("改紡",X477)))</formula>
    </cfRule>
  </conditionalFormatting>
  <conditionalFormatting sqref="L503">
    <cfRule type="containsText" dxfId="2431" priority="938" operator="containsText" text="了機">
      <formula>NOT(ISERROR(SEARCH("了機",L503)))</formula>
    </cfRule>
  </conditionalFormatting>
  <conditionalFormatting sqref="L503">
    <cfRule type="containsText" dxfId="2430" priority="936" operator="containsText" text="清車">
      <formula>NOT(ISERROR(SEARCH("清車",L503)))</formula>
    </cfRule>
    <cfRule type="containsText" dxfId="2429" priority="937" operator="containsText" text="改紡">
      <formula>NOT(ISERROR(SEARCH("改紡",L503)))</formula>
    </cfRule>
  </conditionalFormatting>
  <conditionalFormatting sqref="X479">
    <cfRule type="containsText" dxfId="2428" priority="1579" operator="containsText" text="了機">
      <formula>NOT(ISERROR(SEARCH("了機",X479)))</formula>
    </cfRule>
  </conditionalFormatting>
  <conditionalFormatting sqref="X479">
    <cfRule type="containsText" dxfId="2427" priority="1577" operator="containsText" text="清車">
      <formula>NOT(ISERROR(SEARCH("清車",X479)))</formula>
    </cfRule>
    <cfRule type="containsText" dxfId="2426" priority="1578" operator="containsText" text="改紡">
      <formula>NOT(ISERROR(SEARCH("改紡",X479)))</formula>
    </cfRule>
  </conditionalFormatting>
  <conditionalFormatting sqref="X480">
    <cfRule type="containsText" dxfId="2425" priority="1576" operator="containsText" text="了機">
      <formula>NOT(ISERROR(SEARCH("了機",X480)))</formula>
    </cfRule>
  </conditionalFormatting>
  <conditionalFormatting sqref="X480">
    <cfRule type="containsText" dxfId="2424" priority="1574" operator="containsText" text="清車">
      <formula>NOT(ISERROR(SEARCH("清車",X480)))</formula>
    </cfRule>
    <cfRule type="containsText" dxfId="2423" priority="1575" operator="containsText" text="改紡">
      <formula>NOT(ISERROR(SEARCH("改紡",X480)))</formula>
    </cfRule>
  </conditionalFormatting>
  <conditionalFormatting sqref="X481">
    <cfRule type="containsText" dxfId="2422" priority="1573" operator="containsText" text="了機">
      <formula>NOT(ISERROR(SEARCH("了機",X481)))</formula>
    </cfRule>
  </conditionalFormatting>
  <conditionalFormatting sqref="X481">
    <cfRule type="containsText" dxfId="2421" priority="1571" operator="containsText" text="清車">
      <formula>NOT(ISERROR(SEARCH("清車",X481)))</formula>
    </cfRule>
    <cfRule type="containsText" dxfId="2420" priority="1572" operator="containsText" text="改紡">
      <formula>NOT(ISERROR(SEARCH("改紡",X481)))</formula>
    </cfRule>
  </conditionalFormatting>
  <conditionalFormatting sqref="X482">
    <cfRule type="containsText" dxfId="2419" priority="1570" operator="containsText" text="了機">
      <formula>NOT(ISERROR(SEARCH("了機",X482)))</formula>
    </cfRule>
  </conditionalFormatting>
  <conditionalFormatting sqref="X482">
    <cfRule type="containsText" dxfId="2418" priority="1568" operator="containsText" text="清車">
      <formula>NOT(ISERROR(SEARCH("清車",X482)))</formula>
    </cfRule>
    <cfRule type="containsText" dxfId="2417" priority="1569" operator="containsText" text="改紡">
      <formula>NOT(ISERROR(SEARCH("改紡",X482)))</formula>
    </cfRule>
  </conditionalFormatting>
  <conditionalFormatting sqref="X484">
    <cfRule type="containsText" dxfId="2416" priority="1567" operator="containsText" text="了機">
      <formula>NOT(ISERROR(SEARCH("了機",X484)))</formula>
    </cfRule>
  </conditionalFormatting>
  <conditionalFormatting sqref="X484">
    <cfRule type="containsText" dxfId="2415" priority="1565" operator="containsText" text="清車">
      <formula>NOT(ISERROR(SEARCH("清車",X484)))</formula>
    </cfRule>
    <cfRule type="containsText" dxfId="2414" priority="1566" operator="containsText" text="改紡">
      <formula>NOT(ISERROR(SEARCH("改紡",X484)))</formula>
    </cfRule>
  </conditionalFormatting>
  <conditionalFormatting sqref="X491">
    <cfRule type="containsText" dxfId="2413" priority="1564" operator="containsText" text="了機">
      <formula>NOT(ISERROR(SEARCH("了機",X491)))</formula>
    </cfRule>
  </conditionalFormatting>
  <conditionalFormatting sqref="X491">
    <cfRule type="containsText" dxfId="2412" priority="1562" operator="containsText" text="清車">
      <formula>NOT(ISERROR(SEARCH("清車",X491)))</formula>
    </cfRule>
    <cfRule type="containsText" dxfId="2411" priority="1563" operator="containsText" text="改紡">
      <formula>NOT(ISERROR(SEARCH("改紡",X491)))</formula>
    </cfRule>
  </conditionalFormatting>
  <conditionalFormatting sqref="F492">
    <cfRule type="containsText" dxfId="2410" priority="1561" operator="containsText" text="×2">
      <formula>NOT(ISERROR(SEARCH("×2",F492)))</formula>
    </cfRule>
  </conditionalFormatting>
  <conditionalFormatting sqref="P474">
    <cfRule type="containsText" dxfId="2409" priority="1524" operator="containsText" text="了機">
      <formula>NOT(ISERROR(SEARCH("了機",P474)))</formula>
    </cfRule>
  </conditionalFormatting>
  <conditionalFormatting sqref="P474">
    <cfRule type="containsText" dxfId="2408" priority="1522" operator="containsText" text="清車">
      <formula>NOT(ISERROR(SEARCH("清車",P474)))</formula>
    </cfRule>
    <cfRule type="containsText" dxfId="2407" priority="1523" operator="containsText" text="改紡">
      <formula>NOT(ISERROR(SEARCH("改紡",P474)))</formula>
    </cfRule>
  </conditionalFormatting>
  <conditionalFormatting sqref="P475">
    <cfRule type="containsText" dxfId="2406" priority="1521" operator="containsText" text="了機">
      <formula>NOT(ISERROR(SEARCH("了機",P475)))</formula>
    </cfRule>
  </conditionalFormatting>
  <conditionalFormatting sqref="P475">
    <cfRule type="containsText" dxfId="2405" priority="1519" operator="containsText" text="清車">
      <formula>NOT(ISERROR(SEARCH("清車",P475)))</formula>
    </cfRule>
    <cfRule type="containsText" dxfId="2404" priority="1520" operator="containsText" text="改紡">
      <formula>NOT(ISERROR(SEARCH("改紡",P475)))</formula>
    </cfRule>
  </conditionalFormatting>
  <conditionalFormatting sqref="P477">
    <cfRule type="containsText" dxfId="2403" priority="1518" operator="containsText" text="了機">
      <formula>NOT(ISERROR(SEARCH("了機",P477)))</formula>
    </cfRule>
  </conditionalFormatting>
  <conditionalFormatting sqref="P477">
    <cfRule type="containsText" dxfId="2402" priority="1516" operator="containsText" text="清車">
      <formula>NOT(ISERROR(SEARCH("清車",P477)))</formula>
    </cfRule>
    <cfRule type="containsText" dxfId="2401" priority="1517" operator="containsText" text="改紡">
      <formula>NOT(ISERROR(SEARCH("改紡",P477)))</formula>
    </cfRule>
  </conditionalFormatting>
  <conditionalFormatting sqref="X473">
    <cfRule type="containsText" dxfId="2400" priority="1554" operator="containsText" text="了機">
      <formula>NOT(ISERROR(SEARCH("了機",X473)))</formula>
    </cfRule>
  </conditionalFormatting>
  <conditionalFormatting sqref="X473">
    <cfRule type="containsText" dxfId="2399" priority="1552" operator="containsText" text="清車">
      <formula>NOT(ISERROR(SEARCH("清車",X473)))</formula>
    </cfRule>
    <cfRule type="containsText" dxfId="2398" priority="1553" operator="containsText" text="改紡">
      <formula>NOT(ISERROR(SEARCH("改紡",X473)))</formula>
    </cfRule>
  </conditionalFormatting>
  <conditionalFormatting sqref="P479">
    <cfRule type="containsText" dxfId="2397" priority="1512" operator="containsText" text="了機">
      <formula>NOT(ISERROR(SEARCH("了機",P479)))</formula>
    </cfRule>
  </conditionalFormatting>
  <conditionalFormatting sqref="P479">
    <cfRule type="containsText" dxfId="2396" priority="1510" operator="containsText" text="清車">
      <formula>NOT(ISERROR(SEARCH("清車",P479)))</formula>
    </cfRule>
    <cfRule type="containsText" dxfId="2395" priority="1511" operator="containsText" text="改紡">
      <formula>NOT(ISERROR(SEARCH("改紡",P479)))</formula>
    </cfRule>
  </conditionalFormatting>
  <conditionalFormatting sqref="P480">
    <cfRule type="containsText" dxfId="2394" priority="1509" operator="containsText" text="了機">
      <formula>NOT(ISERROR(SEARCH("了機",P480)))</formula>
    </cfRule>
  </conditionalFormatting>
  <conditionalFormatting sqref="P480">
    <cfRule type="containsText" dxfId="2393" priority="1507" operator="containsText" text="清車">
      <formula>NOT(ISERROR(SEARCH("清車",P480)))</formula>
    </cfRule>
    <cfRule type="containsText" dxfId="2392" priority="1508" operator="containsText" text="改紡">
      <formula>NOT(ISERROR(SEARCH("改紡",P480)))</formula>
    </cfRule>
  </conditionalFormatting>
  <conditionalFormatting sqref="P482">
    <cfRule type="containsText" dxfId="2391" priority="1503" operator="containsText" text="了機">
      <formula>NOT(ISERROR(SEARCH("了機",P482)))</formula>
    </cfRule>
  </conditionalFormatting>
  <conditionalFormatting sqref="P482">
    <cfRule type="containsText" dxfId="2390" priority="1501" operator="containsText" text="清車">
      <formula>NOT(ISERROR(SEARCH("清車",P482)))</formula>
    </cfRule>
    <cfRule type="containsText" dxfId="2389" priority="1502" operator="containsText" text="改紡">
      <formula>NOT(ISERROR(SEARCH("改紡",P482)))</formula>
    </cfRule>
  </conditionalFormatting>
  <conditionalFormatting sqref="X483">
    <cfRule type="containsText" dxfId="2388" priority="1551" operator="containsText" text="了機">
      <formula>NOT(ISERROR(SEARCH("了機",X483)))</formula>
    </cfRule>
  </conditionalFormatting>
  <conditionalFormatting sqref="X483">
    <cfRule type="containsText" dxfId="2387" priority="1549" operator="containsText" text="清車">
      <formula>NOT(ISERROR(SEARCH("清車",X483)))</formula>
    </cfRule>
    <cfRule type="containsText" dxfId="2386" priority="1550" operator="containsText" text="改紡">
      <formula>NOT(ISERROR(SEARCH("改紡",X483)))</formula>
    </cfRule>
  </conditionalFormatting>
  <conditionalFormatting sqref="P484">
    <cfRule type="containsText" dxfId="2385" priority="1500" operator="containsText" text="了機">
      <formula>NOT(ISERROR(SEARCH("了機",P484)))</formula>
    </cfRule>
  </conditionalFormatting>
  <conditionalFormatting sqref="P484">
    <cfRule type="containsText" dxfId="2384" priority="1498" operator="containsText" text="清車">
      <formula>NOT(ISERROR(SEARCH("清車",P484)))</formula>
    </cfRule>
    <cfRule type="containsText" dxfId="2383" priority="1499" operator="containsText" text="改紡">
      <formula>NOT(ISERROR(SEARCH("改紡",P484)))</formula>
    </cfRule>
  </conditionalFormatting>
  <conditionalFormatting sqref="P491">
    <cfRule type="containsText" dxfId="2382" priority="1497" operator="containsText" text="了機">
      <formula>NOT(ISERROR(SEARCH("了機",P491)))</formula>
    </cfRule>
  </conditionalFormatting>
  <conditionalFormatting sqref="P491">
    <cfRule type="containsText" dxfId="2381" priority="1495" operator="containsText" text="清車">
      <formula>NOT(ISERROR(SEARCH("清車",P491)))</formula>
    </cfRule>
    <cfRule type="containsText" dxfId="2380" priority="1496" operator="containsText" text="改紡">
      <formula>NOT(ISERROR(SEARCH("改紡",P491)))</formula>
    </cfRule>
  </conditionalFormatting>
  <conditionalFormatting sqref="M492 Q492 U492">
    <cfRule type="containsText" dxfId="2379" priority="1494" operator="containsText" text="了機">
      <formula>NOT(ISERROR(SEARCH("了機",M492)))</formula>
    </cfRule>
  </conditionalFormatting>
  <conditionalFormatting sqref="M492 Q492 U492">
    <cfRule type="containsText" dxfId="2378" priority="1492" operator="containsText" text="清車">
      <formula>NOT(ISERROR(SEARCH("清車",M492)))</formula>
    </cfRule>
    <cfRule type="containsText" dxfId="2377" priority="1493" operator="containsText" text="改紡">
      <formula>NOT(ISERROR(SEARCH("改紡",M492)))</formula>
    </cfRule>
  </conditionalFormatting>
  <conditionalFormatting sqref="L492 P492 T492">
    <cfRule type="containsText" dxfId="2376" priority="1491" operator="containsText" text="了機">
      <formula>NOT(ISERROR(SEARCH("了機",L492)))</formula>
    </cfRule>
  </conditionalFormatting>
  <conditionalFormatting sqref="L492 P492 T492">
    <cfRule type="containsText" dxfId="2375" priority="1489" operator="containsText" text="清車">
      <formula>NOT(ISERROR(SEARCH("清車",L492)))</formula>
    </cfRule>
    <cfRule type="containsText" dxfId="2374" priority="1490" operator="containsText" text="改紡">
      <formula>NOT(ISERROR(SEARCH("改紡",L492)))</formula>
    </cfRule>
  </conditionalFormatting>
  <conditionalFormatting sqref="L475">
    <cfRule type="containsText" dxfId="2373" priority="1287" operator="containsText" text="了機">
      <formula>NOT(ISERROR(SEARCH("了機",L475)))</formula>
    </cfRule>
  </conditionalFormatting>
  <conditionalFormatting sqref="L475">
    <cfRule type="containsText" dxfId="2372" priority="1285" operator="containsText" text="清車">
      <formula>NOT(ISERROR(SEARCH("清車",L475)))</formula>
    </cfRule>
    <cfRule type="containsText" dxfId="2371" priority="1286" operator="containsText" text="改紡">
      <formula>NOT(ISERROR(SEARCH("改紡",L475)))</formula>
    </cfRule>
  </conditionalFormatting>
  <conditionalFormatting sqref="X476">
    <cfRule type="containsText" dxfId="2370" priority="1548" operator="containsText" text="了機">
      <formula>NOT(ISERROR(SEARCH("了機",X476)))</formula>
    </cfRule>
  </conditionalFormatting>
  <conditionalFormatting sqref="X476">
    <cfRule type="containsText" dxfId="2369" priority="1546" operator="containsText" text="清車">
      <formula>NOT(ISERROR(SEARCH("清車",X476)))</formula>
    </cfRule>
    <cfRule type="containsText" dxfId="2368" priority="1547" operator="containsText" text="改紡">
      <formula>NOT(ISERROR(SEARCH("改紡",X476)))</formula>
    </cfRule>
  </conditionalFormatting>
  <conditionalFormatting sqref="P483">
    <cfRule type="containsText" dxfId="2367" priority="1488" operator="containsText" text="了機">
      <formula>NOT(ISERROR(SEARCH("了機",P483)))</formula>
    </cfRule>
  </conditionalFormatting>
  <conditionalFormatting sqref="P483">
    <cfRule type="containsText" dxfId="2366" priority="1486" operator="containsText" text="清車">
      <formula>NOT(ISERROR(SEARCH("清車",P483)))</formula>
    </cfRule>
    <cfRule type="containsText" dxfId="2365" priority="1487" operator="containsText" text="改紡">
      <formula>NOT(ISERROR(SEARCH("改紡",P483)))</formula>
    </cfRule>
  </conditionalFormatting>
  <conditionalFormatting sqref="P476">
    <cfRule type="containsText" dxfId="2364" priority="1485" operator="containsText" text="了機">
      <formula>NOT(ISERROR(SEARCH("了機",P476)))</formula>
    </cfRule>
  </conditionalFormatting>
  <conditionalFormatting sqref="P476">
    <cfRule type="containsText" dxfId="2363" priority="1483" operator="containsText" text="清車">
      <formula>NOT(ISERROR(SEARCH("清車",P476)))</formula>
    </cfRule>
    <cfRule type="containsText" dxfId="2362" priority="1484" operator="containsText" text="改紡">
      <formula>NOT(ISERROR(SEARCH("改紡",P476)))</formula>
    </cfRule>
  </conditionalFormatting>
  <conditionalFormatting sqref="X485">
    <cfRule type="containsText" dxfId="2361" priority="1545" operator="containsText" text="了機">
      <formula>NOT(ISERROR(SEARCH("了機",X485)))</formula>
    </cfRule>
  </conditionalFormatting>
  <conditionalFormatting sqref="X485">
    <cfRule type="containsText" dxfId="2360" priority="1543" operator="containsText" text="清車">
      <formula>NOT(ISERROR(SEARCH("清車",X485)))</formula>
    </cfRule>
    <cfRule type="containsText" dxfId="2359" priority="1544"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2358" priority="1542"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2357" priority="1540" operator="containsText" text="清車">
      <formula>NOT(ISERROR(SEARCH("清車",L464)))</formula>
    </cfRule>
    <cfRule type="containsText" dxfId="2356" priority="1541" operator="containsText" text="改紡">
      <formula>NOT(ISERROR(SEARCH("改紡",L464)))</formula>
    </cfRule>
  </conditionalFormatting>
  <conditionalFormatting sqref="Q473:Q476">
    <cfRule type="containsText" dxfId="2355" priority="1539" operator="containsText" text="了機">
      <formula>NOT(ISERROR(SEARCH("了機",Q473)))</formula>
    </cfRule>
  </conditionalFormatting>
  <conditionalFormatting sqref="Q473:Q476">
    <cfRule type="containsText" dxfId="2354" priority="1537" operator="containsText" text="清車">
      <formula>NOT(ISERROR(SEARCH("清車",Q473)))</formula>
    </cfRule>
    <cfRule type="containsText" dxfId="2353" priority="1538" operator="containsText" text="改紡">
      <formula>NOT(ISERROR(SEARCH("改紡",Q473)))</formula>
    </cfRule>
  </conditionalFormatting>
  <conditionalFormatting sqref="L466 P466 T466">
    <cfRule type="containsText" dxfId="2352" priority="1536" operator="containsText" text="了機">
      <formula>NOT(ISERROR(SEARCH("了機",L466)))</formula>
    </cfRule>
  </conditionalFormatting>
  <conditionalFormatting sqref="L466 P466 T466">
    <cfRule type="containsText" dxfId="2351" priority="1534" operator="containsText" text="清車">
      <formula>NOT(ISERROR(SEARCH("清車",L466)))</formula>
    </cfRule>
    <cfRule type="containsText" dxfId="2350" priority="1535" operator="containsText" text="改紡">
      <formula>NOT(ISERROR(SEARCH("改紡",L466)))</formula>
    </cfRule>
  </conditionalFormatting>
  <conditionalFormatting sqref="L467 P467 T467">
    <cfRule type="containsText" dxfId="2349" priority="1533" operator="containsText" text="了機">
      <formula>NOT(ISERROR(SEARCH("了機",L467)))</formula>
    </cfRule>
  </conditionalFormatting>
  <conditionalFormatting sqref="L467 P467 T467">
    <cfRule type="containsText" dxfId="2348" priority="1531" operator="containsText" text="清車">
      <formula>NOT(ISERROR(SEARCH("清車",L467)))</formula>
    </cfRule>
    <cfRule type="containsText" dxfId="2347" priority="1532" operator="containsText" text="改紡">
      <formula>NOT(ISERROR(SEARCH("改紡",L467)))</formula>
    </cfRule>
  </conditionalFormatting>
  <conditionalFormatting sqref="P469">
    <cfRule type="containsText" dxfId="2346" priority="1530" operator="containsText" text="了機">
      <formula>NOT(ISERROR(SEARCH("了機",P469)))</formula>
    </cfRule>
  </conditionalFormatting>
  <conditionalFormatting sqref="P469">
    <cfRule type="containsText" dxfId="2345" priority="1528" operator="containsText" text="清車">
      <formula>NOT(ISERROR(SEARCH("清車",P469)))</formula>
    </cfRule>
    <cfRule type="containsText" dxfId="2344" priority="1529" operator="containsText" text="改紡">
      <formula>NOT(ISERROR(SEARCH("改紡",P469)))</formula>
    </cfRule>
  </conditionalFormatting>
  <conditionalFormatting sqref="P471">
    <cfRule type="containsText" dxfId="2343" priority="1527" operator="containsText" text="了機">
      <formula>NOT(ISERROR(SEARCH("了機",P471)))</formula>
    </cfRule>
  </conditionalFormatting>
  <conditionalFormatting sqref="P471">
    <cfRule type="containsText" dxfId="2342" priority="1525" operator="containsText" text="清車">
      <formula>NOT(ISERROR(SEARCH("清車",P471)))</formula>
    </cfRule>
    <cfRule type="containsText" dxfId="2341" priority="1526" operator="containsText" text="改紡">
      <formula>NOT(ISERROR(SEARCH("改紡",P471)))</formula>
    </cfRule>
  </conditionalFormatting>
  <conditionalFormatting sqref="P478">
    <cfRule type="containsText" dxfId="2340" priority="1515" operator="containsText" text="了機">
      <formula>NOT(ISERROR(SEARCH("了機",P478)))</formula>
    </cfRule>
  </conditionalFormatting>
  <conditionalFormatting sqref="P478">
    <cfRule type="containsText" dxfId="2339" priority="1513" operator="containsText" text="清車">
      <formula>NOT(ISERROR(SEARCH("清車",P478)))</formula>
    </cfRule>
    <cfRule type="containsText" dxfId="2338" priority="1514" operator="containsText" text="改紡">
      <formula>NOT(ISERROR(SEARCH("改紡",P478)))</formula>
    </cfRule>
  </conditionalFormatting>
  <conditionalFormatting sqref="P481">
    <cfRule type="containsText" dxfId="2337" priority="1506" operator="containsText" text="了機">
      <formula>NOT(ISERROR(SEARCH("了機",P481)))</formula>
    </cfRule>
  </conditionalFormatting>
  <conditionalFormatting sqref="P481">
    <cfRule type="containsText" dxfId="2336" priority="1504" operator="containsText" text="清車">
      <formula>NOT(ISERROR(SEARCH("清車",P481)))</formula>
    </cfRule>
    <cfRule type="containsText" dxfId="2335" priority="1505" operator="containsText" text="改紡">
      <formula>NOT(ISERROR(SEARCH("改紡",P481)))</formula>
    </cfRule>
  </conditionalFormatting>
  <conditionalFormatting sqref="P485">
    <cfRule type="containsText" dxfId="2334" priority="1482" operator="containsText" text="了機">
      <formula>NOT(ISERROR(SEARCH("了機",P485)))</formula>
    </cfRule>
  </conditionalFormatting>
  <conditionalFormatting sqref="P485">
    <cfRule type="containsText" dxfId="2333" priority="1480" operator="containsText" text="清車">
      <formula>NOT(ISERROR(SEARCH("清車",P485)))</formula>
    </cfRule>
    <cfRule type="containsText" dxfId="2332" priority="1481" operator="containsText" text="改紡">
      <formula>NOT(ISERROR(SEARCH("改紡",P485)))</formula>
    </cfRule>
  </conditionalFormatting>
  <conditionalFormatting sqref="X490">
    <cfRule type="containsText" dxfId="2331" priority="1479" operator="containsText" text="了機">
      <formula>NOT(ISERROR(SEARCH("了機",X490)))</formula>
    </cfRule>
  </conditionalFormatting>
  <conditionalFormatting sqref="X490">
    <cfRule type="containsText" dxfId="2330" priority="1477" operator="containsText" text="清車">
      <formula>NOT(ISERROR(SEARCH("清車",X490)))</formula>
    </cfRule>
    <cfRule type="containsText" dxfId="2329" priority="1478" operator="containsText" text="改紡">
      <formula>NOT(ISERROR(SEARCH("改紡",X490)))</formula>
    </cfRule>
  </conditionalFormatting>
  <conditionalFormatting sqref="Y489">
    <cfRule type="containsText" dxfId="2328" priority="1473" operator="containsText" text="了機">
      <formula>NOT(ISERROR(SEARCH("了機",Y489)))</formula>
    </cfRule>
  </conditionalFormatting>
  <conditionalFormatting sqref="Y489">
    <cfRule type="containsText" dxfId="2327" priority="1471" operator="containsText" text="清車">
      <formula>NOT(ISERROR(SEARCH("清車",Y489)))</formula>
    </cfRule>
    <cfRule type="containsText" dxfId="2326" priority="1472" operator="containsText" text="改紡">
      <formula>NOT(ISERROR(SEARCH("改紡",Y489)))</formula>
    </cfRule>
  </conditionalFormatting>
  <conditionalFormatting sqref="X489">
    <cfRule type="containsText" dxfId="2325" priority="1470" operator="containsText" text="了機">
      <formula>NOT(ISERROR(SEARCH("了機",X489)))</formula>
    </cfRule>
  </conditionalFormatting>
  <conditionalFormatting sqref="X489">
    <cfRule type="containsText" dxfId="2324" priority="1468" operator="containsText" text="清車">
      <formula>NOT(ISERROR(SEARCH("清車",X489)))</formula>
    </cfRule>
    <cfRule type="containsText" dxfId="2323" priority="1469" operator="containsText" text="改紡">
      <formula>NOT(ISERROR(SEARCH("改紡",X489)))</formula>
    </cfRule>
  </conditionalFormatting>
  <conditionalFormatting sqref="X488">
    <cfRule type="containsText" dxfId="2322" priority="1462" operator="containsText" text="清車">
      <formula>NOT(ISERROR(SEARCH("清車",X488)))</formula>
    </cfRule>
    <cfRule type="containsText" dxfId="2321" priority="1463" operator="containsText" text="改紡">
      <formula>NOT(ISERROR(SEARCH("改紡",X488)))</formula>
    </cfRule>
  </conditionalFormatting>
  <conditionalFormatting sqref="L471">
    <cfRule type="containsText" dxfId="2320" priority="1293" operator="containsText" text="了機">
      <formula>NOT(ISERROR(SEARCH("了機",L471)))</formula>
    </cfRule>
  </conditionalFormatting>
  <conditionalFormatting sqref="L471">
    <cfRule type="containsText" dxfId="2319" priority="1291" operator="containsText" text="清車">
      <formula>NOT(ISERROR(SEARCH("清車",L471)))</formula>
    </cfRule>
    <cfRule type="containsText" dxfId="2318" priority="1292" operator="containsText" text="改紡">
      <formula>NOT(ISERROR(SEARCH("改紡",L471)))</formula>
    </cfRule>
  </conditionalFormatting>
  <conditionalFormatting sqref="P488">
    <cfRule type="containsText" dxfId="2317" priority="1467" operator="containsText" text="了機">
      <formula>NOT(ISERROR(SEARCH("了機",P488)))</formula>
    </cfRule>
  </conditionalFormatting>
  <conditionalFormatting sqref="P488">
    <cfRule type="containsText" dxfId="2316" priority="1465" operator="containsText" text="清車">
      <formula>NOT(ISERROR(SEARCH("清車",P488)))</formula>
    </cfRule>
    <cfRule type="containsText" dxfId="2315" priority="1466" operator="containsText" text="改紡">
      <formula>NOT(ISERROR(SEARCH("改紡",P488)))</formula>
    </cfRule>
  </conditionalFormatting>
  <conditionalFormatting sqref="T485">
    <cfRule type="containsText" dxfId="2314" priority="1323" operator="containsText" text="了機">
      <formula>NOT(ISERROR(SEARCH("了機",T485)))</formula>
    </cfRule>
  </conditionalFormatting>
  <conditionalFormatting sqref="T485">
    <cfRule type="containsText" dxfId="2313" priority="1321" operator="containsText" text="清車">
      <formula>NOT(ISERROR(SEARCH("清車",T485)))</formula>
    </cfRule>
    <cfRule type="containsText" dxfId="2312" priority="1322" operator="containsText" text="改紡">
      <formula>NOT(ISERROR(SEARCH("改紡",T485)))</formula>
    </cfRule>
  </conditionalFormatting>
  <conditionalFormatting sqref="X488">
    <cfRule type="containsText" dxfId="2311" priority="1464" operator="containsText" text="了機">
      <formula>NOT(ISERROR(SEARCH("了機",X488)))</formula>
    </cfRule>
  </conditionalFormatting>
  <conditionalFormatting sqref="L477">
    <cfRule type="containsText" dxfId="2310" priority="1284" operator="containsText" text="了機">
      <formula>NOT(ISERROR(SEARCH("了機",L477)))</formula>
    </cfRule>
  </conditionalFormatting>
  <conditionalFormatting sqref="L477">
    <cfRule type="containsText" dxfId="2309" priority="1282" operator="containsText" text="清車">
      <formula>NOT(ISERROR(SEARCH("清車",L477)))</formula>
    </cfRule>
    <cfRule type="containsText" dxfId="2308" priority="1283" operator="containsText" text="改紡">
      <formula>NOT(ISERROR(SEARCH("改紡",L477)))</formula>
    </cfRule>
  </conditionalFormatting>
  <conditionalFormatting sqref="X487">
    <cfRule type="containsText" dxfId="2307" priority="1458" operator="containsText" text="了機">
      <formula>NOT(ISERROR(SEARCH("了機",X487)))</formula>
    </cfRule>
  </conditionalFormatting>
  <conditionalFormatting sqref="X487">
    <cfRule type="containsText" dxfId="2306" priority="1456" operator="containsText" text="清車">
      <formula>NOT(ISERROR(SEARCH("清車",X487)))</formula>
    </cfRule>
    <cfRule type="containsText" dxfId="2305" priority="1457" operator="containsText" text="改紡">
      <formula>NOT(ISERROR(SEARCH("改紡",X487)))</formula>
    </cfRule>
  </conditionalFormatting>
  <conditionalFormatting sqref="U489">
    <cfRule type="containsText" dxfId="2304" priority="1317" operator="containsText" text="了機">
      <formula>NOT(ISERROR(SEARCH("了機",U489)))</formula>
    </cfRule>
  </conditionalFormatting>
  <conditionalFormatting sqref="U489">
    <cfRule type="containsText" dxfId="2303" priority="1315" operator="containsText" text="清車">
      <formula>NOT(ISERROR(SEARCH("清車",U489)))</formula>
    </cfRule>
    <cfRule type="containsText" dxfId="2302" priority="1316" operator="containsText" text="改紡">
      <formula>NOT(ISERROR(SEARCH("改紡",U489)))</formula>
    </cfRule>
  </conditionalFormatting>
  <conditionalFormatting sqref="P473">
    <cfRule type="containsText" dxfId="2301" priority="1455" operator="containsText" text="了機">
      <formula>NOT(ISERROR(SEARCH("了機",P473)))</formula>
    </cfRule>
  </conditionalFormatting>
  <conditionalFormatting sqref="P473">
    <cfRule type="containsText" dxfId="2300" priority="1453" operator="containsText" text="清車">
      <formula>NOT(ISERROR(SEARCH("清車",P473)))</formula>
    </cfRule>
    <cfRule type="containsText" dxfId="2299" priority="1454" operator="containsText" text="改紡">
      <formula>NOT(ISERROR(SEARCH("改紡",P473)))</formula>
    </cfRule>
  </conditionalFormatting>
  <conditionalFormatting sqref="T487">
    <cfRule type="containsText" dxfId="2298" priority="1308" operator="containsText" text="了機">
      <formula>NOT(ISERROR(SEARCH("了機",T487)))</formula>
    </cfRule>
  </conditionalFormatting>
  <conditionalFormatting sqref="T487">
    <cfRule type="containsText" dxfId="2297" priority="1306" operator="containsText" text="清車">
      <formula>NOT(ISERROR(SEARCH("清車",T487)))</formula>
    </cfRule>
    <cfRule type="containsText" dxfId="2296" priority="1307" operator="containsText" text="改紡">
      <formula>NOT(ISERROR(SEARCH("改紡",T487)))</formula>
    </cfRule>
  </conditionalFormatting>
  <conditionalFormatting sqref="T486">
    <cfRule type="containsText" dxfId="2295" priority="1305" operator="containsText" text="了機">
      <formula>NOT(ISERROR(SEARCH("了機",T486)))</formula>
    </cfRule>
  </conditionalFormatting>
  <conditionalFormatting sqref="T486">
    <cfRule type="containsText" dxfId="2294" priority="1303" operator="containsText" text="清車">
      <formula>NOT(ISERROR(SEARCH("清車",T486)))</formula>
    </cfRule>
    <cfRule type="containsText" dxfId="2293" priority="1304" operator="containsText" text="改紡">
      <formula>NOT(ISERROR(SEARCH("改紡",T486)))</formula>
    </cfRule>
  </conditionalFormatting>
  <conditionalFormatting sqref="L469">
    <cfRule type="containsText" dxfId="2292" priority="1296" operator="containsText" text="了機">
      <formula>NOT(ISERROR(SEARCH("了機",L469)))</formula>
    </cfRule>
  </conditionalFormatting>
  <conditionalFormatting sqref="L469">
    <cfRule type="containsText" dxfId="2291" priority="1294" operator="containsText" text="清車">
      <formula>NOT(ISERROR(SEARCH("清車",L469)))</formula>
    </cfRule>
    <cfRule type="containsText" dxfId="2290" priority="1295" operator="containsText" text="改紡">
      <formula>NOT(ISERROR(SEARCH("改紡",L469)))</formula>
    </cfRule>
  </conditionalFormatting>
  <conditionalFormatting sqref="M473:M476">
    <cfRule type="containsText" dxfId="2289" priority="1299" operator="containsText" text="了機">
      <formula>NOT(ISERROR(SEARCH("了機",M473)))</formula>
    </cfRule>
  </conditionalFormatting>
  <conditionalFormatting sqref="M473:M476">
    <cfRule type="containsText" dxfId="2288" priority="1297" operator="containsText" text="清車">
      <formula>NOT(ISERROR(SEARCH("清車",M473)))</formula>
    </cfRule>
    <cfRule type="containsText" dxfId="2287" priority="1298" operator="containsText" text="改紡">
      <formula>NOT(ISERROR(SEARCH("改紡",M473)))</formula>
    </cfRule>
  </conditionalFormatting>
  <conditionalFormatting sqref="L474">
    <cfRule type="containsText" dxfId="2286" priority="1290" operator="containsText" text="了機">
      <formula>NOT(ISERROR(SEARCH("了機",L474)))</formula>
    </cfRule>
  </conditionalFormatting>
  <conditionalFormatting sqref="L474">
    <cfRule type="containsText" dxfId="2285" priority="1288" operator="containsText" text="清車">
      <formula>NOT(ISERROR(SEARCH("清車",L474)))</formula>
    </cfRule>
    <cfRule type="containsText" dxfId="2284" priority="1289" operator="containsText" text="改紡">
      <formula>NOT(ISERROR(SEARCH("改紡",L474)))</formula>
    </cfRule>
  </conditionalFormatting>
  <conditionalFormatting sqref="L478">
    <cfRule type="containsText" dxfId="2283" priority="1279" operator="containsText" text="清車">
      <formula>NOT(ISERROR(SEARCH("清車",L478)))</formula>
    </cfRule>
    <cfRule type="containsText" dxfId="2282" priority="1280" operator="containsText" text="改紡">
      <formula>NOT(ISERROR(SEARCH("改紡",L478)))</formula>
    </cfRule>
  </conditionalFormatting>
  <conditionalFormatting sqref="L478">
    <cfRule type="containsText" dxfId="2281" priority="1281" operator="containsText" text="了機">
      <formula>NOT(ISERROR(SEARCH("了機",L478)))</formula>
    </cfRule>
  </conditionalFormatting>
  <conditionalFormatting sqref="L479">
    <cfRule type="containsText" dxfId="2280" priority="1278" operator="containsText" text="了機">
      <formula>NOT(ISERROR(SEARCH("了機",L479)))</formula>
    </cfRule>
  </conditionalFormatting>
  <conditionalFormatting sqref="L479">
    <cfRule type="containsText" dxfId="2279" priority="1276" operator="containsText" text="清車">
      <formula>NOT(ISERROR(SEARCH("清車",L479)))</formula>
    </cfRule>
    <cfRule type="containsText" dxfId="2278" priority="1277" operator="containsText" text="改紡">
      <formula>NOT(ISERROR(SEARCH("改紡",L479)))</formula>
    </cfRule>
  </conditionalFormatting>
  <conditionalFormatting sqref="T482">
    <cfRule type="containsText" dxfId="2277" priority="1341" operator="containsText" text="了機">
      <formula>NOT(ISERROR(SEARCH("了機",T482)))</formula>
    </cfRule>
  </conditionalFormatting>
  <conditionalFormatting sqref="T482">
    <cfRule type="containsText" dxfId="2276" priority="1339" operator="containsText" text="清車">
      <formula>NOT(ISERROR(SEARCH("清車",T482)))</formula>
    </cfRule>
    <cfRule type="containsText" dxfId="2275" priority="1340" operator="containsText" text="改紡">
      <formula>NOT(ISERROR(SEARCH("改紡",T482)))</formula>
    </cfRule>
  </conditionalFormatting>
  <conditionalFormatting sqref="T481">
    <cfRule type="containsText" dxfId="2274" priority="1344" operator="containsText" text="了機">
      <formula>NOT(ISERROR(SEARCH("了機",T481)))</formula>
    </cfRule>
  </conditionalFormatting>
  <conditionalFormatting sqref="T481">
    <cfRule type="containsText" dxfId="2273" priority="1342" operator="containsText" text="清車">
      <formula>NOT(ISERROR(SEARCH("清車",T481)))</formula>
    </cfRule>
    <cfRule type="containsText" dxfId="2272" priority="1343" operator="containsText" text="改紡">
      <formula>NOT(ISERROR(SEARCH("改紡",T481)))</formula>
    </cfRule>
  </conditionalFormatting>
  <conditionalFormatting sqref="T484">
    <cfRule type="containsText" dxfId="2271" priority="1338" operator="containsText" text="了機">
      <formula>NOT(ISERROR(SEARCH("了機",T484)))</formula>
    </cfRule>
  </conditionalFormatting>
  <conditionalFormatting sqref="T484">
    <cfRule type="containsText" dxfId="2270" priority="1336" operator="containsText" text="清車">
      <formula>NOT(ISERROR(SEARCH("清車",T484)))</formula>
    </cfRule>
    <cfRule type="containsText" dxfId="2269" priority="1337" operator="containsText" text="改紡">
      <formula>NOT(ISERROR(SEARCH("改紡",T484)))</formula>
    </cfRule>
  </conditionalFormatting>
  <conditionalFormatting sqref="T491">
    <cfRule type="containsText" dxfId="2268" priority="1335" operator="containsText" text="了機">
      <formula>NOT(ISERROR(SEARCH("了機",T491)))</formula>
    </cfRule>
  </conditionalFormatting>
  <conditionalFormatting sqref="T491">
    <cfRule type="containsText" dxfId="2267" priority="1333" operator="containsText" text="清車">
      <formula>NOT(ISERROR(SEARCH("清車",T491)))</formula>
    </cfRule>
    <cfRule type="containsText" dxfId="2266" priority="1334" operator="containsText" text="改紡">
      <formula>NOT(ISERROR(SEARCH("改紡",T491)))</formula>
    </cfRule>
  </conditionalFormatting>
  <conditionalFormatting sqref="T473">
    <cfRule type="containsText" dxfId="2265" priority="1332" operator="containsText" text="了機">
      <formula>NOT(ISERROR(SEARCH("了機",T473)))</formula>
    </cfRule>
  </conditionalFormatting>
  <conditionalFormatting sqref="T473">
    <cfRule type="containsText" dxfId="2264" priority="1330" operator="containsText" text="清車">
      <formula>NOT(ISERROR(SEARCH("清車",T473)))</formula>
    </cfRule>
    <cfRule type="containsText" dxfId="2263" priority="1331" operator="containsText" text="改紡">
      <formula>NOT(ISERROR(SEARCH("改紡",T473)))</formula>
    </cfRule>
  </conditionalFormatting>
  <conditionalFormatting sqref="T476">
    <cfRule type="containsText" dxfId="2262" priority="1326" operator="containsText" text="了機">
      <formula>NOT(ISERROR(SEARCH("了機",T476)))</formula>
    </cfRule>
  </conditionalFormatting>
  <conditionalFormatting sqref="T476">
    <cfRule type="containsText" dxfId="2261" priority="1324" operator="containsText" text="清車">
      <formula>NOT(ISERROR(SEARCH("清車",T476)))</formula>
    </cfRule>
    <cfRule type="containsText" dxfId="2260" priority="1325" operator="containsText" text="改紡">
      <formula>NOT(ISERROR(SEARCH("改紡",T476)))</formula>
    </cfRule>
  </conditionalFormatting>
  <conditionalFormatting sqref="T490">
    <cfRule type="containsText" dxfId="2259" priority="1318" operator="containsText" text="清車">
      <formula>NOT(ISERROR(SEARCH("清車",T490)))</formula>
    </cfRule>
    <cfRule type="containsText" dxfId="2258" priority="1319" operator="containsText" text="改紡">
      <formula>NOT(ISERROR(SEARCH("改紡",T490)))</formula>
    </cfRule>
  </conditionalFormatting>
  <conditionalFormatting sqref="T490">
    <cfRule type="containsText" dxfId="2257" priority="1320" operator="containsText" text="了機">
      <formula>NOT(ISERROR(SEARCH("了機",T490)))</formula>
    </cfRule>
  </conditionalFormatting>
  <conditionalFormatting sqref="P486">
    <cfRule type="containsText" dxfId="2256" priority="1386" operator="containsText" text="了機">
      <formula>NOT(ISERROR(SEARCH("了機",P486)))</formula>
    </cfRule>
  </conditionalFormatting>
  <conditionalFormatting sqref="P486">
    <cfRule type="containsText" dxfId="2255" priority="1384" operator="containsText" text="清車">
      <formula>NOT(ISERROR(SEARCH("清車",P486)))</formula>
    </cfRule>
    <cfRule type="containsText" dxfId="2254" priority="1385" operator="containsText" text="改紡">
      <formula>NOT(ISERROR(SEARCH("改紡",P486)))</formula>
    </cfRule>
  </conditionalFormatting>
  <conditionalFormatting sqref="L487">
    <cfRule type="containsText" dxfId="2253" priority="1230" operator="containsText" text="了機">
      <formula>NOT(ISERROR(SEARCH("了機",L487)))</formula>
    </cfRule>
  </conditionalFormatting>
  <conditionalFormatting sqref="L487">
    <cfRule type="containsText" dxfId="2252" priority="1228" operator="containsText" text="清車">
      <formula>NOT(ISERROR(SEARCH("清車",L487)))</formula>
    </cfRule>
    <cfRule type="containsText" dxfId="2251" priority="1229" operator="containsText" text="改紡">
      <formula>NOT(ISERROR(SEARCH("改紡",L487)))</formula>
    </cfRule>
  </conditionalFormatting>
  <conditionalFormatting sqref="T468:U468 T470:U470 U469 U471 U490:U491 U477:U488">
    <cfRule type="containsText" dxfId="2250" priority="1374" operator="containsText" text="了機">
      <formula>NOT(ISERROR(SEARCH("了機",T468)))</formula>
    </cfRule>
  </conditionalFormatting>
  <conditionalFormatting sqref="T468:U468 T470:U470 U469 U471 U490:U491 U477:U488">
    <cfRule type="containsText" dxfId="2249" priority="1372" operator="containsText" text="清車">
      <formula>NOT(ISERROR(SEARCH("清車",T468)))</formula>
    </cfRule>
    <cfRule type="containsText" dxfId="2248" priority="1373" operator="containsText" text="改紡">
      <formula>NOT(ISERROR(SEARCH("改紡",T468)))</formula>
    </cfRule>
  </conditionalFormatting>
  <conditionalFormatting sqref="U473:U476">
    <cfRule type="containsText" dxfId="2247" priority="1371" operator="containsText" text="了機">
      <formula>NOT(ISERROR(SEARCH("了機",U473)))</formula>
    </cfRule>
  </conditionalFormatting>
  <conditionalFormatting sqref="U473:U476">
    <cfRule type="containsText" dxfId="2246" priority="1369" operator="containsText" text="清車">
      <formula>NOT(ISERROR(SEARCH("清車",U473)))</formula>
    </cfRule>
    <cfRule type="containsText" dxfId="2245" priority="1370" operator="containsText" text="改紡">
      <formula>NOT(ISERROR(SEARCH("改紡",U473)))</formula>
    </cfRule>
  </conditionalFormatting>
  <conditionalFormatting sqref="T469">
    <cfRule type="containsText" dxfId="2244" priority="1368" operator="containsText" text="了機">
      <formula>NOT(ISERROR(SEARCH("了機",T469)))</formula>
    </cfRule>
  </conditionalFormatting>
  <conditionalFormatting sqref="T469">
    <cfRule type="containsText" dxfId="2243" priority="1366" operator="containsText" text="清車">
      <formula>NOT(ISERROR(SEARCH("清車",T469)))</formula>
    </cfRule>
    <cfRule type="containsText" dxfId="2242" priority="1367" operator="containsText" text="改紡">
      <formula>NOT(ISERROR(SEARCH("改紡",T469)))</formula>
    </cfRule>
  </conditionalFormatting>
  <conditionalFormatting sqref="T471">
    <cfRule type="containsText" dxfId="2241" priority="1365" operator="containsText" text="了機">
      <formula>NOT(ISERROR(SEARCH("了機",T471)))</formula>
    </cfRule>
  </conditionalFormatting>
  <conditionalFormatting sqref="T471">
    <cfRule type="containsText" dxfId="2240" priority="1363" operator="containsText" text="清車">
      <formula>NOT(ISERROR(SEARCH("清車",T471)))</formula>
    </cfRule>
    <cfRule type="containsText" dxfId="2239" priority="1364" operator="containsText" text="改紡">
      <formula>NOT(ISERROR(SEARCH("改紡",T471)))</formula>
    </cfRule>
  </conditionalFormatting>
  <conditionalFormatting sqref="T474">
    <cfRule type="containsText" dxfId="2238" priority="1362" operator="containsText" text="了機">
      <formula>NOT(ISERROR(SEARCH("了機",T474)))</formula>
    </cfRule>
  </conditionalFormatting>
  <conditionalFormatting sqref="T474">
    <cfRule type="containsText" dxfId="2237" priority="1360" operator="containsText" text="清車">
      <formula>NOT(ISERROR(SEARCH("清車",T474)))</formula>
    </cfRule>
    <cfRule type="containsText" dxfId="2236" priority="1361" operator="containsText" text="改紡">
      <formula>NOT(ISERROR(SEARCH("改紡",T474)))</formula>
    </cfRule>
  </conditionalFormatting>
  <conditionalFormatting sqref="T475">
    <cfRule type="containsText" dxfId="2235" priority="1359" operator="containsText" text="了機">
      <formula>NOT(ISERROR(SEARCH("了機",T475)))</formula>
    </cfRule>
  </conditionalFormatting>
  <conditionalFormatting sqref="T475">
    <cfRule type="containsText" dxfId="2234" priority="1357" operator="containsText" text="清車">
      <formula>NOT(ISERROR(SEARCH("清車",T475)))</formula>
    </cfRule>
    <cfRule type="containsText" dxfId="2233" priority="1358" operator="containsText" text="改紡">
      <formula>NOT(ISERROR(SEARCH("改紡",T475)))</formula>
    </cfRule>
  </conditionalFormatting>
  <conditionalFormatting sqref="T477">
    <cfRule type="containsText" dxfId="2232" priority="1356" operator="containsText" text="了機">
      <formula>NOT(ISERROR(SEARCH("了機",T477)))</formula>
    </cfRule>
  </conditionalFormatting>
  <conditionalFormatting sqref="T477">
    <cfRule type="containsText" dxfId="2231" priority="1354" operator="containsText" text="清車">
      <formula>NOT(ISERROR(SEARCH("清車",T477)))</formula>
    </cfRule>
    <cfRule type="containsText" dxfId="2230" priority="1355" operator="containsText" text="改紡">
      <formula>NOT(ISERROR(SEARCH("改紡",T477)))</formula>
    </cfRule>
  </conditionalFormatting>
  <conditionalFormatting sqref="T479">
    <cfRule type="containsText" dxfId="2229" priority="1350" operator="containsText" text="了機">
      <formula>NOT(ISERROR(SEARCH("了機",T479)))</formula>
    </cfRule>
  </conditionalFormatting>
  <conditionalFormatting sqref="T479">
    <cfRule type="containsText" dxfId="2228" priority="1348" operator="containsText" text="清車">
      <formula>NOT(ISERROR(SEARCH("清車",T479)))</formula>
    </cfRule>
    <cfRule type="containsText" dxfId="2227" priority="1349" operator="containsText" text="改紡">
      <formula>NOT(ISERROR(SEARCH("改紡",T479)))</formula>
    </cfRule>
  </conditionalFormatting>
  <conditionalFormatting sqref="T489">
    <cfRule type="containsText" dxfId="2226" priority="1314" operator="containsText" text="了機">
      <formula>NOT(ISERROR(SEARCH("了機",T489)))</formula>
    </cfRule>
  </conditionalFormatting>
  <conditionalFormatting sqref="T489">
    <cfRule type="containsText" dxfId="2225" priority="1312" operator="containsText" text="清車">
      <formula>NOT(ISERROR(SEARCH("清車",T489)))</formula>
    </cfRule>
    <cfRule type="containsText" dxfId="2224" priority="1313" operator="containsText" text="改紡">
      <formula>NOT(ISERROR(SEARCH("改紡",T489)))</formula>
    </cfRule>
  </conditionalFormatting>
  <conditionalFormatting sqref="T488">
    <cfRule type="containsText" dxfId="2223" priority="1311" operator="containsText" text="了機">
      <formula>NOT(ISERROR(SEARCH("了機",T488)))</formula>
    </cfRule>
  </conditionalFormatting>
  <conditionalFormatting sqref="T488">
    <cfRule type="containsText" dxfId="2222" priority="1309" operator="containsText" text="清車">
      <formula>NOT(ISERROR(SEARCH("清車",T488)))</formula>
    </cfRule>
    <cfRule type="containsText" dxfId="2221" priority="1310" operator="containsText" text="改紡">
      <formula>NOT(ISERROR(SEARCH("改紡",T488)))</formula>
    </cfRule>
  </conditionalFormatting>
  <conditionalFormatting sqref="L480">
    <cfRule type="containsText" dxfId="2220" priority="1275" operator="containsText" text="了機">
      <formula>NOT(ISERROR(SEARCH("了機",L480)))</formula>
    </cfRule>
  </conditionalFormatting>
  <conditionalFormatting sqref="L480">
    <cfRule type="containsText" dxfId="2219" priority="1273" operator="containsText" text="清車">
      <formula>NOT(ISERROR(SEARCH("清車",L480)))</formula>
    </cfRule>
    <cfRule type="containsText" dxfId="2218" priority="1274" operator="containsText" text="改紡">
      <formula>NOT(ISERROR(SEARCH("改紡",L480)))</formula>
    </cfRule>
  </conditionalFormatting>
  <conditionalFormatting sqref="L481">
    <cfRule type="containsText" dxfId="2217" priority="1272" operator="containsText" text="了機">
      <formula>NOT(ISERROR(SEARCH("了機",L481)))</formula>
    </cfRule>
  </conditionalFormatting>
  <conditionalFormatting sqref="L481">
    <cfRule type="containsText" dxfId="2216" priority="1270" operator="containsText" text="清車">
      <formula>NOT(ISERROR(SEARCH("清車",L481)))</formula>
    </cfRule>
    <cfRule type="containsText" dxfId="2215" priority="1271" operator="containsText" text="改紡">
      <formula>NOT(ISERROR(SEARCH("改紡",L481)))</formula>
    </cfRule>
  </conditionalFormatting>
  <conditionalFormatting sqref="L482">
    <cfRule type="containsText" dxfId="2214" priority="1269" operator="containsText" text="了機">
      <formula>NOT(ISERROR(SEARCH("了機",L482)))</formula>
    </cfRule>
  </conditionalFormatting>
  <conditionalFormatting sqref="L482">
    <cfRule type="containsText" dxfId="2213" priority="1267" operator="containsText" text="清車">
      <formula>NOT(ISERROR(SEARCH("清車",L482)))</formula>
    </cfRule>
    <cfRule type="containsText" dxfId="2212" priority="1268" operator="containsText" text="改紡">
      <formula>NOT(ISERROR(SEARCH("改紡",L482)))</formula>
    </cfRule>
  </conditionalFormatting>
  <conditionalFormatting sqref="L484">
    <cfRule type="containsText" dxfId="2211" priority="1266" operator="containsText" text="了機">
      <formula>NOT(ISERROR(SEARCH("了機",L484)))</formula>
    </cfRule>
  </conditionalFormatting>
  <conditionalFormatting sqref="L484">
    <cfRule type="containsText" dxfId="2210" priority="1264" operator="containsText" text="清車">
      <formula>NOT(ISERROR(SEARCH("清車",L484)))</formula>
    </cfRule>
    <cfRule type="containsText" dxfId="2209" priority="1265" operator="containsText" text="改紡">
      <formula>NOT(ISERROR(SEARCH("改紡",L484)))</formula>
    </cfRule>
  </conditionalFormatting>
  <conditionalFormatting sqref="L491">
    <cfRule type="containsText" dxfId="2208" priority="1263" operator="containsText" text="了機">
      <formula>NOT(ISERROR(SEARCH("了機",L491)))</formula>
    </cfRule>
  </conditionalFormatting>
  <conditionalFormatting sqref="L491">
    <cfRule type="containsText" dxfId="2207" priority="1261" operator="containsText" text="清車">
      <formula>NOT(ISERROR(SEARCH("清車",L491)))</formula>
    </cfRule>
    <cfRule type="containsText" dxfId="2206" priority="1262" operator="containsText" text="改紡">
      <formula>NOT(ISERROR(SEARCH("改紡",L491)))</formula>
    </cfRule>
  </conditionalFormatting>
  <conditionalFormatting sqref="L473">
    <cfRule type="containsText" dxfId="2205" priority="1260" operator="containsText" text="了機">
      <formula>NOT(ISERROR(SEARCH("了機",L473)))</formula>
    </cfRule>
  </conditionalFormatting>
  <conditionalFormatting sqref="L473">
    <cfRule type="containsText" dxfId="2204" priority="1258" operator="containsText" text="清車">
      <formula>NOT(ISERROR(SEARCH("清車",L473)))</formula>
    </cfRule>
    <cfRule type="containsText" dxfId="2203" priority="1259" operator="containsText" text="改紡">
      <formula>NOT(ISERROR(SEARCH("改紡",L473)))</formula>
    </cfRule>
  </conditionalFormatting>
  <conditionalFormatting sqref="L483">
    <cfRule type="containsText" dxfId="2202" priority="1257" operator="containsText" text="了機">
      <formula>NOT(ISERROR(SEARCH("了機",L483)))</formula>
    </cfRule>
  </conditionalFormatting>
  <conditionalFormatting sqref="L483">
    <cfRule type="containsText" dxfId="2201" priority="1255" operator="containsText" text="清車">
      <formula>NOT(ISERROR(SEARCH("清車",L483)))</formula>
    </cfRule>
    <cfRule type="containsText" dxfId="2200" priority="1256" operator="containsText" text="改紡">
      <formula>NOT(ISERROR(SEARCH("改紡",L483)))</formula>
    </cfRule>
  </conditionalFormatting>
  <conditionalFormatting sqref="L476">
    <cfRule type="containsText" dxfId="2199" priority="1254" operator="containsText" text="了機">
      <formula>NOT(ISERROR(SEARCH("了機",L476)))</formula>
    </cfRule>
  </conditionalFormatting>
  <conditionalFormatting sqref="L476">
    <cfRule type="containsText" dxfId="2198" priority="1252" operator="containsText" text="清車">
      <formula>NOT(ISERROR(SEARCH("清車",L476)))</formula>
    </cfRule>
    <cfRule type="containsText" dxfId="2197" priority="1253" operator="containsText" text="改紡">
      <formula>NOT(ISERROR(SEARCH("改紡",L476)))</formula>
    </cfRule>
  </conditionalFormatting>
  <conditionalFormatting sqref="L485">
    <cfRule type="containsText" dxfId="2196" priority="1251" operator="containsText" text="了機">
      <formula>NOT(ISERROR(SEARCH("了機",L485)))</formula>
    </cfRule>
  </conditionalFormatting>
  <conditionalFormatting sqref="L485">
    <cfRule type="containsText" dxfId="2195" priority="1249" operator="containsText" text="清車">
      <formula>NOT(ISERROR(SEARCH("清車",L485)))</formula>
    </cfRule>
    <cfRule type="containsText" dxfId="2194" priority="1250" operator="containsText" text="改紡">
      <formula>NOT(ISERROR(SEARCH("改紡",L485)))</formula>
    </cfRule>
  </conditionalFormatting>
  <conditionalFormatting sqref="L490">
    <cfRule type="containsText" dxfId="2193" priority="1248" operator="containsText" text="了機">
      <formula>NOT(ISERROR(SEARCH("了機",L490)))</formula>
    </cfRule>
  </conditionalFormatting>
  <conditionalFormatting sqref="L490">
    <cfRule type="containsText" dxfId="2192" priority="1246" operator="containsText" text="清車">
      <formula>NOT(ISERROR(SEARCH("清車",L490)))</formula>
    </cfRule>
    <cfRule type="containsText" dxfId="2191" priority="1247" operator="containsText" text="改紡">
      <formula>NOT(ISERROR(SEARCH("改紡",L490)))</formula>
    </cfRule>
  </conditionalFormatting>
  <conditionalFormatting sqref="M489">
    <cfRule type="containsText" dxfId="2190" priority="1245" operator="containsText" text="了機">
      <formula>NOT(ISERROR(SEARCH("了機",M489)))</formula>
    </cfRule>
  </conditionalFormatting>
  <conditionalFormatting sqref="M489">
    <cfRule type="containsText" dxfId="2189" priority="1243" operator="containsText" text="清車">
      <formula>NOT(ISERROR(SEARCH("清車",M489)))</formula>
    </cfRule>
    <cfRule type="containsText" dxfId="2188" priority="1244" operator="containsText" text="改紡">
      <formula>NOT(ISERROR(SEARCH("改紡",M489)))</formula>
    </cfRule>
  </conditionalFormatting>
  <conditionalFormatting sqref="L489">
    <cfRule type="containsText" dxfId="2187" priority="1242" operator="containsText" text="了機">
      <formula>NOT(ISERROR(SEARCH("了機",L489)))</formula>
    </cfRule>
  </conditionalFormatting>
  <conditionalFormatting sqref="L489">
    <cfRule type="containsText" dxfId="2186" priority="1240" operator="containsText" text="清車">
      <formula>NOT(ISERROR(SEARCH("清車",L489)))</formula>
    </cfRule>
    <cfRule type="containsText" dxfId="2185" priority="1241" operator="containsText" text="改紡">
      <formula>NOT(ISERROR(SEARCH("改紡",L489)))</formula>
    </cfRule>
  </conditionalFormatting>
  <conditionalFormatting sqref="L488">
    <cfRule type="containsText" dxfId="2184" priority="1237" operator="containsText" text="清車">
      <formula>NOT(ISERROR(SEARCH("清車",L488)))</formula>
    </cfRule>
    <cfRule type="containsText" dxfId="2183" priority="1238" operator="containsText" text="改紡">
      <formula>NOT(ISERROR(SEARCH("改紡",L488)))</formula>
    </cfRule>
  </conditionalFormatting>
  <conditionalFormatting sqref="L488">
    <cfRule type="containsText" dxfId="2182" priority="1239" operator="containsText" text="了機">
      <formula>NOT(ISERROR(SEARCH("了機",L488)))</formula>
    </cfRule>
  </conditionalFormatting>
  <conditionalFormatting sqref="L486">
    <cfRule type="containsText" dxfId="2181" priority="1233" operator="containsText" text="了機">
      <formula>NOT(ISERROR(SEARCH("了機",L486)))</formula>
    </cfRule>
  </conditionalFormatting>
  <conditionalFormatting sqref="L486">
    <cfRule type="containsText" dxfId="2180" priority="1231" operator="containsText" text="清車">
      <formula>NOT(ISERROR(SEARCH("清車",L486)))</formula>
    </cfRule>
    <cfRule type="containsText" dxfId="2179" priority="1232" operator="containsText" text="改紡">
      <formula>NOT(ISERROR(SEARCH("改紡",L486)))</formula>
    </cfRule>
  </conditionalFormatting>
  <conditionalFormatting sqref="P487">
    <cfRule type="containsText" dxfId="2178" priority="1227" operator="containsText" text="了機">
      <formula>NOT(ISERROR(SEARCH("了機",P487)))</formula>
    </cfRule>
  </conditionalFormatting>
  <conditionalFormatting sqref="P487">
    <cfRule type="containsText" dxfId="2177" priority="1225" operator="containsText" text="清車">
      <formula>NOT(ISERROR(SEARCH("清車",P487)))</formula>
    </cfRule>
    <cfRule type="containsText" dxfId="2176" priority="1226" operator="containsText" text="改紡">
      <formula>NOT(ISERROR(SEARCH("改紡",P487)))</formula>
    </cfRule>
  </conditionalFormatting>
  <conditionalFormatting sqref="T472">
    <cfRule type="containsText" dxfId="2175" priority="1218" operator="containsText" text="了機">
      <formula>NOT(ISERROR(SEARCH("了機",T472)))</formula>
    </cfRule>
  </conditionalFormatting>
  <conditionalFormatting sqref="T472">
    <cfRule type="containsText" dxfId="2174" priority="1216" operator="containsText" text="清車">
      <formula>NOT(ISERROR(SEARCH("清車",T472)))</formula>
    </cfRule>
    <cfRule type="containsText" dxfId="2173" priority="1217" operator="containsText" text="改紡">
      <formula>NOT(ISERROR(SEARCH("改紡",T472)))</formula>
    </cfRule>
  </conditionalFormatting>
  <conditionalFormatting sqref="X472">
    <cfRule type="containsText" dxfId="2172" priority="1224" operator="containsText" text="了機">
      <formula>NOT(ISERROR(SEARCH("了機",X472)))</formula>
    </cfRule>
  </conditionalFormatting>
  <conditionalFormatting sqref="X472">
    <cfRule type="containsText" dxfId="2171" priority="1222" operator="containsText" text="清車">
      <formula>NOT(ISERROR(SEARCH("清車",X472)))</formula>
    </cfRule>
    <cfRule type="containsText" dxfId="2170" priority="1223" operator="containsText" text="改紡">
      <formula>NOT(ISERROR(SEARCH("改紡",X472)))</formula>
    </cfRule>
  </conditionalFormatting>
  <conditionalFormatting sqref="U472">
    <cfRule type="containsText" dxfId="2169" priority="1221" operator="containsText" text="了機">
      <formula>NOT(ISERROR(SEARCH("了機",U472)))</formula>
    </cfRule>
  </conditionalFormatting>
  <conditionalFormatting sqref="U472">
    <cfRule type="containsText" dxfId="2168" priority="1219" operator="containsText" text="清車">
      <formula>NOT(ISERROR(SEARCH("清車",U472)))</formula>
    </cfRule>
    <cfRule type="containsText" dxfId="2167" priority="1220" operator="containsText" text="改紡">
      <formula>NOT(ISERROR(SEARCH("改紡",U472)))</formula>
    </cfRule>
  </conditionalFormatting>
  <conditionalFormatting sqref="X486">
    <cfRule type="containsText" dxfId="2166" priority="1215" operator="containsText" text="了機">
      <formula>NOT(ISERROR(SEARCH("了機",X486)))</formula>
    </cfRule>
  </conditionalFormatting>
  <conditionalFormatting sqref="X486">
    <cfRule type="containsText" dxfId="2165" priority="1213" operator="containsText" text="清車">
      <formula>NOT(ISERROR(SEARCH("清車",X486)))</formula>
    </cfRule>
    <cfRule type="containsText" dxfId="2164" priority="1214" operator="containsText" text="改紡">
      <formula>NOT(ISERROR(SEARCH("改紡",X486)))</formula>
    </cfRule>
  </conditionalFormatting>
  <conditionalFormatting sqref="T478">
    <cfRule type="containsText" dxfId="2163" priority="1212" operator="containsText" text="了機">
      <formula>NOT(ISERROR(SEARCH("了機",T478)))</formula>
    </cfRule>
  </conditionalFormatting>
  <conditionalFormatting sqref="T478">
    <cfRule type="containsText" dxfId="2162" priority="1210" operator="containsText" text="清車">
      <formula>NOT(ISERROR(SEARCH("清車",T478)))</formula>
    </cfRule>
    <cfRule type="containsText" dxfId="2161" priority="1211" operator="containsText" text="改紡">
      <formula>NOT(ISERROR(SEARCH("改紡",T478)))</formula>
    </cfRule>
  </conditionalFormatting>
  <conditionalFormatting sqref="X478">
    <cfRule type="containsText" dxfId="2160" priority="1209" operator="containsText" text="了機">
      <formula>NOT(ISERROR(SEARCH("了機",X478)))</formula>
    </cfRule>
  </conditionalFormatting>
  <conditionalFormatting sqref="X478">
    <cfRule type="containsText" dxfId="2159" priority="1207" operator="containsText" text="清車">
      <formula>NOT(ISERROR(SEARCH("清車",X478)))</formula>
    </cfRule>
    <cfRule type="containsText" dxfId="2158" priority="1208" operator="containsText" text="改紡">
      <formula>NOT(ISERROR(SEARCH("改紡",X478)))</formula>
    </cfRule>
  </conditionalFormatting>
  <conditionalFormatting sqref="T510">
    <cfRule type="containsText" dxfId="2157" priority="1025" operator="containsText" text="了機">
      <formula>NOT(ISERROR(SEARCH("了機",T510)))</formula>
    </cfRule>
  </conditionalFormatting>
  <conditionalFormatting sqref="T510">
    <cfRule type="containsText" dxfId="2156" priority="1023" operator="containsText" text="清車">
      <formula>NOT(ISERROR(SEARCH("清車",T510)))</formula>
    </cfRule>
    <cfRule type="containsText" dxfId="2155" priority="1024" operator="containsText" text="改紡">
      <formula>NOT(ISERROR(SEARCH("改紡",T510)))</formula>
    </cfRule>
  </conditionalFormatting>
  <conditionalFormatting sqref="T513">
    <cfRule type="containsText" dxfId="2154" priority="1007" operator="containsText" text="了機">
      <formula>NOT(ISERROR(SEARCH("了機",T513)))</formula>
    </cfRule>
  </conditionalFormatting>
  <conditionalFormatting sqref="T513">
    <cfRule type="containsText" dxfId="2153" priority="1005" operator="containsText" text="清車">
      <formula>NOT(ISERROR(SEARCH("清車",T513)))</formula>
    </cfRule>
    <cfRule type="containsText" dxfId="2152" priority="1006" operator="containsText" text="改紡">
      <formula>NOT(ISERROR(SEARCH("改紡",T513)))</formula>
    </cfRule>
  </conditionalFormatting>
  <conditionalFormatting sqref="L498:M498 L500:M500 M499 L502:M502 M501 M520:M521 M507:M518">
    <cfRule type="containsText" dxfId="2151" priority="980" operator="containsText" text="了機">
      <formula>NOT(ISERROR(SEARCH("了機",L498)))</formula>
    </cfRule>
  </conditionalFormatting>
  <conditionalFormatting sqref="L498:M498 L500:M500 M499 L502:M502 M501 M520:M521 M507:M518">
    <cfRule type="containsText" dxfId="2150" priority="978" operator="containsText" text="清車">
      <formula>NOT(ISERROR(SEARCH("清車",L498)))</formula>
    </cfRule>
    <cfRule type="containsText" dxfId="2149" priority="979" operator="containsText" text="改紡">
      <formula>NOT(ISERROR(SEARCH("改紡",L498)))</formula>
    </cfRule>
  </conditionalFormatting>
  <conditionalFormatting sqref="F507:F521">
    <cfRule type="containsText" dxfId="2148" priority="1206" operator="containsText" text="×2">
      <formula>NOT(ISERROR(SEARCH("×2",F507)))</formula>
    </cfRule>
  </conditionalFormatting>
  <conditionalFormatting sqref="Q507:Q521">
    <cfRule type="containsText" dxfId="2147" priority="1205" operator="containsText" text="了機">
      <formula>NOT(ISERROR(SEARCH("了機",Q507)))</formula>
    </cfRule>
  </conditionalFormatting>
  <conditionalFormatting sqref="Q507:Q521">
    <cfRule type="containsText" dxfId="2146" priority="1203" operator="containsText" text="清車">
      <formula>NOT(ISERROR(SEARCH("清車",Q507)))</formula>
    </cfRule>
    <cfRule type="containsText" dxfId="2145" priority="1204" operator="containsText" text="改紡">
      <formula>NOT(ISERROR(SEARCH("改紡",Q507)))</formula>
    </cfRule>
  </conditionalFormatting>
  <conditionalFormatting sqref="F494:F502 F523">
    <cfRule type="containsText" dxfId="2144" priority="1202" operator="containsText" text="×2">
      <formula>NOT(ISERROR(SEARCH("×2",F494)))</formula>
    </cfRule>
  </conditionalFormatting>
  <conditionalFormatting sqref="X494:Y495 X498:Y498 Y496:Y497 X500:Y500 Y499 Y501:Y502 X523:Y523 Y520:Y521 Y507:Y518">
    <cfRule type="containsText" dxfId="2143" priority="1201" operator="containsText" text="了機">
      <formula>NOT(ISERROR(SEARCH("了機",X494)))</formula>
    </cfRule>
  </conditionalFormatting>
  <conditionalFormatting sqref="X494:Y495 X498:Y498 Y496:Y497 X500:Y500 Y499 Y501:Y502 X523:Y523 Y520:Y521 Y507:Y518">
    <cfRule type="containsText" dxfId="2142" priority="1199" operator="containsText" text="清車">
      <formula>NOT(ISERROR(SEARCH("清車",X494)))</formula>
    </cfRule>
    <cfRule type="containsText" dxfId="2141" priority="1200" operator="containsText" text="改紡">
      <formula>NOT(ISERROR(SEARCH("改紡",X494)))</formula>
    </cfRule>
  </conditionalFormatting>
  <conditionalFormatting sqref="Y522">
    <cfRule type="containsText" dxfId="2140" priority="1154" operator="containsText" text="了機">
      <formula>NOT(ISERROR(SEARCH("了機",Y522)))</formula>
    </cfRule>
  </conditionalFormatting>
  <conditionalFormatting sqref="Y522">
    <cfRule type="containsText" dxfId="2139" priority="1152" operator="containsText" text="清車">
      <formula>NOT(ISERROR(SEARCH("清車",Y522)))</formula>
    </cfRule>
    <cfRule type="containsText" dxfId="2138" priority="1153" operator="containsText" text="改紡">
      <formula>NOT(ISERROR(SEARCH("改紡",Y522)))</formula>
    </cfRule>
  </conditionalFormatting>
  <conditionalFormatting sqref="X522">
    <cfRule type="containsText" dxfId="2137" priority="1151" operator="containsText" text="了機">
      <formula>NOT(ISERROR(SEARCH("了機",X522)))</formula>
    </cfRule>
  </conditionalFormatting>
  <conditionalFormatting sqref="X522">
    <cfRule type="containsText" dxfId="2136" priority="1149" operator="containsText" text="清車">
      <formula>NOT(ISERROR(SEARCH("清車",X522)))</formula>
    </cfRule>
    <cfRule type="containsText" dxfId="2135" priority="1150" operator="containsText" text="改紡">
      <formula>NOT(ISERROR(SEARCH("改紡",X522)))</formula>
    </cfRule>
  </conditionalFormatting>
  <conditionalFormatting sqref="F503:F506">
    <cfRule type="containsText" dxfId="2134" priority="1198" operator="containsText" text="×2">
      <formula>NOT(ISERROR(SEARCH("×2",F503)))</formula>
    </cfRule>
  </conditionalFormatting>
  <conditionalFormatting sqref="Y503:Y506">
    <cfRule type="containsText" dxfId="2133" priority="1197" operator="containsText" text="了機">
      <formula>NOT(ISERROR(SEARCH("了機",Y503)))</formula>
    </cfRule>
  </conditionalFormatting>
  <conditionalFormatting sqref="Y503:Y506">
    <cfRule type="containsText" dxfId="2132" priority="1195" operator="containsText" text="清車">
      <formula>NOT(ISERROR(SEARCH("清車",Y503)))</formula>
    </cfRule>
    <cfRule type="containsText" dxfId="2131" priority="1196" operator="containsText" text="改紡">
      <formula>NOT(ISERROR(SEARCH("改紡",Y503)))</formula>
    </cfRule>
  </conditionalFormatting>
  <conditionalFormatting sqref="X496">
    <cfRule type="containsText" dxfId="2130" priority="1194" operator="containsText" text="了機">
      <formula>NOT(ISERROR(SEARCH("了機",X496)))</formula>
    </cfRule>
  </conditionalFormatting>
  <conditionalFormatting sqref="X496">
    <cfRule type="containsText" dxfId="2129" priority="1192" operator="containsText" text="清車">
      <formula>NOT(ISERROR(SEARCH("清車",X496)))</formula>
    </cfRule>
    <cfRule type="containsText" dxfId="2128" priority="1193" operator="containsText" text="改紡">
      <formula>NOT(ISERROR(SEARCH("改紡",X496)))</formula>
    </cfRule>
  </conditionalFormatting>
  <conditionalFormatting sqref="X497">
    <cfRule type="containsText" dxfId="2127" priority="1191" operator="containsText" text="了機">
      <formula>NOT(ISERROR(SEARCH("了機",X497)))</formula>
    </cfRule>
  </conditionalFormatting>
  <conditionalFormatting sqref="X497">
    <cfRule type="containsText" dxfId="2126" priority="1189" operator="containsText" text="清車">
      <formula>NOT(ISERROR(SEARCH("清車",X497)))</formula>
    </cfRule>
    <cfRule type="containsText" dxfId="2125" priority="1190" operator="containsText" text="改紡">
      <formula>NOT(ISERROR(SEARCH("改紡",X497)))</formula>
    </cfRule>
  </conditionalFormatting>
  <conditionalFormatting sqref="X499">
    <cfRule type="containsText" dxfId="2124" priority="1188" operator="containsText" text="了機">
      <formula>NOT(ISERROR(SEARCH("了機",X499)))</formula>
    </cfRule>
  </conditionalFormatting>
  <conditionalFormatting sqref="X499">
    <cfRule type="containsText" dxfId="2123" priority="1186" operator="containsText" text="清車">
      <formula>NOT(ISERROR(SEARCH("清車",X499)))</formula>
    </cfRule>
    <cfRule type="containsText" dxfId="2122" priority="1187" operator="containsText" text="改紡">
      <formula>NOT(ISERROR(SEARCH("改紡",X499)))</formula>
    </cfRule>
  </conditionalFormatting>
  <conditionalFormatting sqref="X501">
    <cfRule type="containsText" dxfId="2121" priority="1185" operator="containsText" text="了機">
      <formula>NOT(ISERROR(SEARCH("了機",X501)))</formula>
    </cfRule>
  </conditionalFormatting>
  <conditionalFormatting sqref="X501">
    <cfRule type="containsText" dxfId="2120" priority="1183" operator="containsText" text="清車">
      <formula>NOT(ISERROR(SEARCH("清車",X501)))</formula>
    </cfRule>
    <cfRule type="containsText" dxfId="2119" priority="1184" operator="containsText" text="改紡">
      <formula>NOT(ISERROR(SEARCH("改紡",X501)))</formula>
    </cfRule>
  </conditionalFormatting>
  <conditionalFormatting sqref="X504">
    <cfRule type="containsText" dxfId="2118" priority="1182" operator="containsText" text="了機">
      <formula>NOT(ISERROR(SEARCH("了機",X504)))</formula>
    </cfRule>
  </conditionalFormatting>
  <conditionalFormatting sqref="X504">
    <cfRule type="containsText" dxfId="2117" priority="1180" operator="containsText" text="清車">
      <formula>NOT(ISERROR(SEARCH("清車",X504)))</formula>
    </cfRule>
    <cfRule type="containsText" dxfId="2116" priority="1181" operator="containsText" text="改紡">
      <formula>NOT(ISERROR(SEARCH("改紡",X504)))</formula>
    </cfRule>
  </conditionalFormatting>
  <conditionalFormatting sqref="X505">
    <cfRule type="containsText" dxfId="2115" priority="1179" operator="containsText" text="了機">
      <formula>NOT(ISERROR(SEARCH("了機",X505)))</formula>
    </cfRule>
  </conditionalFormatting>
  <conditionalFormatting sqref="X505">
    <cfRule type="containsText" dxfId="2114" priority="1177" operator="containsText" text="清車">
      <formula>NOT(ISERROR(SEARCH("清車",X505)))</formula>
    </cfRule>
    <cfRule type="containsText" dxfId="2113" priority="1178" operator="containsText" text="改紡">
      <formula>NOT(ISERROR(SEARCH("改紡",X505)))</formula>
    </cfRule>
  </conditionalFormatting>
  <conditionalFormatting sqref="X507">
    <cfRule type="containsText" dxfId="2112" priority="1176" operator="containsText" text="了機">
      <formula>NOT(ISERROR(SEARCH("了機",X507)))</formula>
    </cfRule>
  </conditionalFormatting>
  <conditionalFormatting sqref="X507">
    <cfRule type="containsText" dxfId="2111" priority="1174" operator="containsText" text="清車">
      <formula>NOT(ISERROR(SEARCH("清車",X507)))</formula>
    </cfRule>
    <cfRule type="containsText" dxfId="2110" priority="1175" operator="containsText" text="改紡">
      <formula>NOT(ISERROR(SEARCH("改紡",X507)))</formula>
    </cfRule>
  </conditionalFormatting>
  <conditionalFormatting sqref="X509">
    <cfRule type="containsText" dxfId="2109" priority="1173" operator="containsText" text="了機">
      <formula>NOT(ISERROR(SEARCH("了機",X509)))</formula>
    </cfRule>
  </conditionalFormatting>
  <conditionalFormatting sqref="X509">
    <cfRule type="containsText" dxfId="2108" priority="1171" operator="containsText" text="清車">
      <formula>NOT(ISERROR(SEARCH("清車",X509)))</formula>
    </cfRule>
    <cfRule type="containsText" dxfId="2107" priority="1172" operator="containsText" text="改紡">
      <formula>NOT(ISERROR(SEARCH("改紡",X509)))</formula>
    </cfRule>
  </conditionalFormatting>
  <conditionalFormatting sqref="X510">
    <cfRule type="containsText" dxfId="2106" priority="1170" operator="containsText" text="了機">
      <formula>NOT(ISERROR(SEARCH("了機",X510)))</formula>
    </cfRule>
  </conditionalFormatting>
  <conditionalFormatting sqref="X510">
    <cfRule type="containsText" dxfId="2105" priority="1168" operator="containsText" text="清車">
      <formula>NOT(ISERROR(SEARCH("清車",X510)))</formula>
    </cfRule>
    <cfRule type="containsText" dxfId="2104" priority="1169" operator="containsText" text="改紡">
      <formula>NOT(ISERROR(SEARCH("改紡",X510)))</formula>
    </cfRule>
  </conditionalFormatting>
  <conditionalFormatting sqref="X511">
    <cfRule type="containsText" dxfId="2103" priority="1167" operator="containsText" text="了機">
      <formula>NOT(ISERROR(SEARCH("了機",X511)))</formula>
    </cfRule>
  </conditionalFormatting>
  <conditionalFormatting sqref="X511">
    <cfRule type="containsText" dxfId="2102" priority="1165" operator="containsText" text="清車">
      <formula>NOT(ISERROR(SEARCH("清車",X511)))</formula>
    </cfRule>
    <cfRule type="containsText" dxfId="2101" priority="1166" operator="containsText" text="改紡">
      <formula>NOT(ISERROR(SEARCH("改紡",X511)))</formula>
    </cfRule>
  </conditionalFormatting>
  <conditionalFormatting sqref="X512">
    <cfRule type="containsText" dxfId="2100" priority="1164" operator="containsText" text="了機">
      <formula>NOT(ISERROR(SEARCH("了機",X512)))</formula>
    </cfRule>
  </conditionalFormatting>
  <conditionalFormatting sqref="X512">
    <cfRule type="containsText" dxfId="2099" priority="1162" operator="containsText" text="清車">
      <formula>NOT(ISERROR(SEARCH("清車",X512)))</formula>
    </cfRule>
    <cfRule type="containsText" dxfId="2098" priority="1163" operator="containsText" text="改紡">
      <formula>NOT(ISERROR(SEARCH("改紡",X512)))</formula>
    </cfRule>
  </conditionalFormatting>
  <conditionalFormatting sqref="X514">
    <cfRule type="containsText" dxfId="2097" priority="1161" operator="containsText" text="了機">
      <formula>NOT(ISERROR(SEARCH("了機",X514)))</formula>
    </cfRule>
  </conditionalFormatting>
  <conditionalFormatting sqref="X514">
    <cfRule type="containsText" dxfId="2096" priority="1159" operator="containsText" text="清車">
      <formula>NOT(ISERROR(SEARCH("清車",X514)))</formula>
    </cfRule>
    <cfRule type="containsText" dxfId="2095" priority="1160" operator="containsText" text="改紡">
      <formula>NOT(ISERROR(SEARCH("改紡",X514)))</formula>
    </cfRule>
  </conditionalFormatting>
  <conditionalFormatting sqref="X521">
    <cfRule type="containsText" dxfId="2094" priority="1158" operator="containsText" text="了機">
      <formula>NOT(ISERROR(SEARCH("了機",X521)))</formula>
    </cfRule>
  </conditionalFormatting>
  <conditionalFormatting sqref="X521">
    <cfRule type="containsText" dxfId="2093" priority="1156" operator="containsText" text="清車">
      <formula>NOT(ISERROR(SEARCH("清車",X521)))</formula>
    </cfRule>
    <cfRule type="containsText" dxfId="2092" priority="1157" operator="containsText" text="改紡">
      <formula>NOT(ISERROR(SEARCH("改紡",X521)))</formula>
    </cfRule>
  </conditionalFormatting>
  <conditionalFormatting sqref="F522">
    <cfRule type="containsText" dxfId="2091" priority="1155" operator="containsText" text="×2">
      <formula>NOT(ISERROR(SEARCH("×2",F522)))</formula>
    </cfRule>
  </conditionalFormatting>
  <conditionalFormatting sqref="P504">
    <cfRule type="containsText" dxfId="2090" priority="1118" operator="containsText" text="了機">
      <formula>NOT(ISERROR(SEARCH("了機",P504)))</formula>
    </cfRule>
  </conditionalFormatting>
  <conditionalFormatting sqref="P504">
    <cfRule type="containsText" dxfId="2089" priority="1116" operator="containsText" text="清車">
      <formula>NOT(ISERROR(SEARCH("清車",P504)))</formula>
    </cfRule>
    <cfRule type="containsText" dxfId="2088" priority="1117" operator="containsText" text="改紡">
      <formula>NOT(ISERROR(SEARCH("改紡",P504)))</formula>
    </cfRule>
  </conditionalFormatting>
  <conditionalFormatting sqref="P505">
    <cfRule type="containsText" dxfId="2087" priority="1115" operator="containsText" text="了機">
      <formula>NOT(ISERROR(SEARCH("了機",P505)))</formula>
    </cfRule>
  </conditionalFormatting>
  <conditionalFormatting sqref="P505">
    <cfRule type="containsText" dxfId="2086" priority="1113" operator="containsText" text="清車">
      <formula>NOT(ISERROR(SEARCH("清車",P505)))</formula>
    </cfRule>
    <cfRule type="containsText" dxfId="2085" priority="1114" operator="containsText" text="改紡">
      <formula>NOT(ISERROR(SEARCH("改紡",P505)))</formula>
    </cfRule>
  </conditionalFormatting>
  <conditionalFormatting sqref="P507">
    <cfRule type="containsText" dxfId="2084" priority="1112" operator="containsText" text="了機">
      <formula>NOT(ISERROR(SEARCH("了機",P507)))</formula>
    </cfRule>
  </conditionalFormatting>
  <conditionalFormatting sqref="P507">
    <cfRule type="containsText" dxfId="2083" priority="1110" operator="containsText" text="清車">
      <formula>NOT(ISERROR(SEARCH("清車",P507)))</formula>
    </cfRule>
    <cfRule type="containsText" dxfId="2082" priority="1111" operator="containsText" text="改紡">
      <formula>NOT(ISERROR(SEARCH("改紡",P507)))</formula>
    </cfRule>
  </conditionalFormatting>
  <conditionalFormatting sqref="X503">
    <cfRule type="containsText" dxfId="2081" priority="1148" operator="containsText" text="了機">
      <formula>NOT(ISERROR(SEARCH("了機",X503)))</formula>
    </cfRule>
  </conditionalFormatting>
  <conditionalFormatting sqref="X503">
    <cfRule type="containsText" dxfId="2080" priority="1146" operator="containsText" text="清車">
      <formula>NOT(ISERROR(SEARCH("清車",X503)))</formula>
    </cfRule>
    <cfRule type="containsText" dxfId="2079" priority="1147" operator="containsText" text="改紡">
      <formula>NOT(ISERROR(SEARCH("改紡",X503)))</formula>
    </cfRule>
  </conditionalFormatting>
  <conditionalFormatting sqref="P509">
    <cfRule type="containsText" dxfId="2078" priority="1106" operator="containsText" text="了機">
      <formula>NOT(ISERROR(SEARCH("了機",P509)))</formula>
    </cfRule>
  </conditionalFormatting>
  <conditionalFormatting sqref="P509">
    <cfRule type="containsText" dxfId="2077" priority="1104" operator="containsText" text="清車">
      <formula>NOT(ISERROR(SEARCH("清車",P509)))</formula>
    </cfRule>
    <cfRule type="containsText" dxfId="2076" priority="1105" operator="containsText" text="改紡">
      <formula>NOT(ISERROR(SEARCH("改紡",P509)))</formula>
    </cfRule>
  </conditionalFormatting>
  <conditionalFormatting sqref="P510">
    <cfRule type="containsText" dxfId="2075" priority="1103" operator="containsText" text="了機">
      <formula>NOT(ISERROR(SEARCH("了機",P510)))</formula>
    </cfRule>
  </conditionalFormatting>
  <conditionalFormatting sqref="P510">
    <cfRule type="containsText" dxfId="2074" priority="1101" operator="containsText" text="清車">
      <formula>NOT(ISERROR(SEARCH("清車",P510)))</formula>
    </cfRule>
    <cfRule type="containsText" dxfId="2073" priority="1102" operator="containsText" text="改紡">
      <formula>NOT(ISERROR(SEARCH("改紡",P510)))</formula>
    </cfRule>
  </conditionalFormatting>
  <conditionalFormatting sqref="P512">
    <cfRule type="containsText" dxfId="2072" priority="1097" operator="containsText" text="了機">
      <formula>NOT(ISERROR(SEARCH("了機",P512)))</formula>
    </cfRule>
  </conditionalFormatting>
  <conditionalFormatting sqref="P512">
    <cfRule type="containsText" dxfId="2071" priority="1095" operator="containsText" text="清車">
      <formula>NOT(ISERROR(SEARCH("清車",P512)))</formula>
    </cfRule>
    <cfRule type="containsText" dxfId="2070" priority="1096" operator="containsText" text="改紡">
      <formula>NOT(ISERROR(SEARCH("改紡",P512)))</formula>
    </cfRule>
  </conditionalFormatting>
  <conditionalFormatting sqref="X513">
    <cfRule type="containsText" dxfId="2069" priority="1145" operator="containsText" text="了機">
      <formula>NOT(ISERROR(SEARCH("了機",X513)))</formula>
    </cfRule>
  </conditionalFormatting>
  <conditionalFormatting sqref="X513">
    <cfRule type="containsText" dxfId="2068" priority="1143" operator="containsText" text="清車">
      <formula>NOT(ISERROR(SEARCH("清車",X513)))</formula>
    </cfRule>
    <cfRule type="containsText" dxfId="2067" priority="1144" operator="containsText" text="改紡">
      <formula>NOT(ISERROR(SEARCH("改紡",X513)))</formula>
    </cfRule>
  </conditionalFormatting>
  <conditionalFormatting sqref="P514">
    <cfRule type="containsText" dxfId="2066" priority="1094" operator="containsText" text="了機">
      <formula>NOT(ISERROR(SEARCH("了機",P514)))</formula>
    </cfRule>
  </conditionalFormatting>
  <conditionalFormatting sqref="P514">
    <cfRule type="containsText" dxfId="2065" priority="1092" operator="containsText" text="清車">
      <formula>NOT(ISERROR(SEARCH("清車",P514)))</formula>
    </cfRule>
    <cfRule type="containsText" dxfId="2064" priority="1093" operator="containsText" text="改紡">
      <formula>NOT(ISERROR(SEARCH("改紡",P514)))</formula>
    </cfRule>
  </conditionalFormatting>
  <conditionalFormatting sqref="P521">
    <cfRule type="containsText" dxfId="2063" priority="1091" operator="containsText" text="了機">
      <formula>NOT(ISERROR(SEARCH("了機",P521)))</formula>
    </cfRule>
  </conditionalFormatting>
  <conditionalFormatting sqref="P521">
    <cfRule type="containsText" dxfId="2062" priority="1089" operator="containsText" text="清車">
      <formula>NOT(ISERROR(SEARCH("清車",P521)))</formula>
    </cfRule>
    <cfRule type="containsText" dxfId="2061" priority="1090" operator="containsText" text="改紡">
      <formula>NOT(ISERROR(SEARCH("改紡",P521)))</formula>
    </cfRule>
  </conditionalFormatting>
  <conditionalFormatting sqref="M522 Q522 U522">
    <cfRule type="containsText" dxfId="2060" priority="1088" operator="containsText" text="了機">
      <formula>NOT(ISERROR(SEARCH("了機",M522)))</formula>
    </cfRule>
  </conditionalFormatting>
  <conditionalFormatting sqref="M522 Q522 U522">
    <cfRule type="containsText" dxfId="2059" priority="1086" operator="containsText" text="清車">
      <formula>NOT(ISERROR(SEARCH("清車",M522)))</formula>
    </cfRule>
    <cfRule type="containsText" dxfId="2058" priority="1087" operator="containsText" text="改紡">
      <formula>NOT(ISERROR(SEARCH("改紡",M522)))</formula>
    </cfRule>
  </conditionalFormatting>
  <conditionalFormatting sqref="L522 P522 T522">
    <cfRule type="containsText" dxfId="2057" priority="1085" operator="containsText" text="了機">
      <formula>NOT(ISERROR(SEARCH("了機",L522)))</formula>
    </cfRule>
  </conditionalFormatting>
  <conditionalFormatting sqref="L522 P522 T522">
    <cfRule type="containsText" dxfId="2056" priority="1083" operator="containsText" text="清車">
      <formula>NOT(ISERROR(SEARCH("清車",L522)))</formula>
    </cfRule>
    <cfRule type="containsText" dxfId="2055" priority="1084" operator="containsText" text="改紡">
      <formula>NOT(ISERROR(SEARCH("改紡",L522)))</formula>
    </cfRule>
  </conditionalFormatting>
  <conditionalFormatting sqref="L505">
    <cfRule type="containsText" dxfId="2054" priority="965" operator="containsText" text="了機">
      <formula>NOT(ISERROR(SEARCH("了機",L505)))</formula>
    </cfRule>
  </conditionalFormatting>
  <conditionalFormatting sqref="L505">
    <cfRule type="containsText" dxfId="2053" priority="963" operator="containsText" text="清車">
      <formula>NOT(ISERROR(SEARCH("清車",L505)))</formula>
    </cfRule>
    <cfRule type="containsText" dxfId="2052" priority="964" operator="containsText" text="改紡">
      <formula>NOT(ISERROR(SEARCH("改紡",L505)))</formula>
    </cfRule>
  </conditionalFormatting>
  <conditionalFormatting sqref="X506">
    <cfRule type="containsText" dxfId="2051" priority="1142" operator="containsText" text="了機">
      <formula>NOT(ISERROR(SEARCH("了機",X506)))</formula>
    </cfRule>
  </conditionalFormatting>
  <conditionalFormatting sqref="X506">
    <cfRule type="containsText" dxfId="2050" priority="1140" operator="containsText" text="清車">
      <formula>NOT(ISERROR(SEARCH("清車",X506)))</formula>
    </cfRule>
    <cfRule type="containsText" dxfId="2049" priority="1141" operator="containsText" text="改紡">
      <formula>NOT(ISERROR(SEARCH("改紡",X506)))</formula>
    </cfRule>
  </conditionalFormatting>
  <conditionalFormatting sqref="P513">
    <cfRule type="containsText" dxfId="2048" priority="1082" operator="containsText" text="了機">
      <formula>NOT(ISERROR(SEARCH("了機",P513)))</formula>
    </cfRule>
  </conditionalFormatting>
  <conditionalFormatting sqref="P513">
    <cfRule type="containsText" dxfId="2047" priority="1080" operator="containsText" text="清車">
      <formula>NOT(ISERROR(SEARCH("清車",P513)))</formula>
    </cfRule>
    <cfRule type="containsText" dxfId="2046" priority="1081" operator="containsText" text="改紡">
      <formula>NOT(ISERROR(SEARCH("改紡",P513)))</formula>
    </cfRule>
  </conditionalFormatting>
  <conditionalFormatting sqref="P506">
    <cfRule type="containsText" dxfId="2045" priority="1079" operator="containsText" text="了機">
      <formula>NOT(ISERROR(SEARCH("了機",P506)))</formula>
    </cfRule>
  </conditionalFormatting>
  <conditionalFormatting sqref="P506">
    <cfRule type="containsText" dxfId="2044" priority="1077" operator="containsText" text="清車">
      <formula>NOT(ISERROR(SEARCH("清車",P506)))</formula>
    </cfRule>
    <cfRule type="containsText" dxfId="2043" priority="1078" operator="containsText" text="改紡">
      <formula>NOT(ISERROR(SEARCH("改紡",P506)))</formula>
    </cfRule>
  </conditionalFormatting>
  <conditionalFormatting sqref="X515">
    <cfRule type="containsText" dxfId="2042" priority="1139" operator="containsText" text="了機">
      <formula>NOT(ISERROR(SEARCH("了機",X515)))</formula>
    </cfRule>
  </conditionalFormatting>
  <conditionalFormatting sqref="X515">
    <cfRule type="containsText" dxfId="2041" priority="1137" operator="containsText" text="清車">
      <formula>NOT(ISERROR(SEARCH("清車",X515)))</formula>
    </cfRule>
    <cfRule type="containsText" dxfId="2040" priority="1138"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2039" priority="1136"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2038" priority="1134" operator="containsText" text="清車">
      <formula>NOT(ISERROR(SEARCH("清車",L494)))</formula>
    </cfRule>
    <cfRule type="containsText" dxfId="2037" priority="1135" operator="containsText" text="改紡">
      <formula>NOT(ISERROR(SEARCH("改紡",L494)))</formula>
    </cfRule>
  </conditionalFormatting>
  <conditionalFormatting sqref="Q503:Q506">
    <cfRule type="containsText" dxfId="2036" priority="1133" operator="containsText" text="了機">
      <formula>NOT(ISERROR(SEARCH("了機",Q503)))</formula>
    </cfRule>
  </conditionalFormatting>
  <conditionalFormatting sqref="Q503:Q506">
    <cfRule type="containsText" dxfId="2035" priority="1131" operator="containsText" text="清車">
      <formula>NOT(ISERROR(SEARCH("清車",Q503)))</formula>
    </cfRule>
    <cfRule type="containsText" dxfId="2034" priority="1132" operator="containsText" text="改紡">
      <formula>NOT(ISERROR(SEARCH("改紡",Q503)))</formula>
    </cfRule>
  </conditionalFormatting>
  <conditionalFormatting sqref="L496 P496 T496">
    <cfRule type="containsText" dxfId="2033" priority="1130" operator="containsText" text="了機">
      <formula>NOT(ISERROR(SEARCH("了機",L496)))</formula>
    </cfRule>
  </conditionalFormatting>
  <conditionalFormatting sqref="L496 P496 T496">
    <cfRule type="containsText" dxfId="2032" priority="1128" operator="containsText" text="清車">
      <formula>NOT(ISERROR(SEARCH("清車",L496)))</formula>
    </cfRule>
    <cfRule type="containsText" dxfId="2031" priority="1129" operator="containsText" text="改紡">
      <formula>NOT(ISERROR(SEARCH("改紡",L496)))</formula>
    </cfRule>
  </conditionalFormatting>
  <conditionalFormatting sqref="L497 P497 T497">
    <cfRule type="containsText" dxfId="2030" priority="1127" operator="containsText" text="了機">
      <formula>NOT(ISERROR(SEARCH("了機",L497)))</formula>
    </cfRule>
  </conditionalFormatting>
  <conditionalFormatting sqref="L497 P497 T497">
    <cfRule type="containsText" dxfId="2029" priority="1125" operator="containsText" text="清車">
      <formula>NOT(ISERROR(SEARCH("清車",L497)))</formula>
    </cfRule>
    <cfRule type="containsText" dxfId="2028" priority="1126" operator="containsText" text="改紡">
      <formula>NOT(ISERROR(SEARCH("改紡",L497)))</formula>
    </cfRule>
  </conditionalFormatting>
  <conditionalFormatting sqref="P499">
    <cfRule type="containsText" dxfId="2027" priority="1124" operator="containsText" text="了機">
      <formula>NOT(ISERROR(SEARCH("了機",P499)))</formula>
    </cfRule>
  </conditionalFormatting>
  <conditionalFormatting sqref="P499">
    <cfRule type="containsText" dxfId="2026" priority="1122" operator="containsText" text="清車">
      <formula>NOT(ISERROR(SEARCH("清車",P499)))</formula>
    </cfRule>
    <cfRule type="containsText" dxfId="2025" priority="1123" operator="containsText" text="改紡">
      <formula>NOT(ISERROR(SEARCH("改紡",P499)))</formula>
    </cfRule>
  </conditionalFormatting>
  <conditionalFormatting sqref="P501">
    <cfRule type="containsText" dxfId="2024" priority="1121" operator="containsText" text="了機">
      <formula>NOT(ISERROR(SEARCH("了機",P501)))</formula>
    </cfRule>
  </conditionalFormatting>
  <conditionalFormatting sqref="P501">
    <cfRule type="containsText" dxfId="2023" priority="1119" operator="containsText" text="清車">
      <formula>NOT(ISERROR(SEARCH("清車",P501)))</formula>
    </cfRule>
    <cfRule type="containsText" dxfId="2022" priority="1120" operator="containsText" text="改紡">
      <formula>NOT(ISERROR(SEARCH("改紡",P501)))</formula>
    </cfRule>
  </conditionalFormatting>
  <conditionalFormatting sqref="P508">
    <cfRule type="containsText" dxfId="2021" priority="1109" operator="containsText" text="了機">
      <formula>NOT(ISERROR(SEARCH("了機",P508)))</formula>
    </cfRule>
  </conditionalFormatting>
  <conditionalFormatting sqref="P508">
    <cfRule type="containsText" dxfId="2020" priority="1107" operator="containsText" text="清車">
      <formula>NOT(ISERROR(SEARCH("清車",P508)))</formula>
    </cfRule>
    <cfRule type="containsText" dxfId="2019" priority="1108" operator="containsText" text="改紡">
      <formula>NOT(ISERROR(SEARCH("改紡",P508)))</formula>
    </cfRule>
  </conditionalFormatting>
  <conditionalFormatting sqref="P511">
    <cfRule type="containsText" dxfId="2018" priority="1100" operator="containsText" text="了機">
      <formula>NOT(ISERROR(SEARCH("了機",P511)))</formula>
    </cfRule>
  </conditionalFormatting>
  <conditionalFormatting sqref="P511">
    <cfRule type="containsText" dxfId="2017" priority="1098" operator="containsText" text="清車">
      <formula>NOT(ISERROR(SEARCH("清車",P511)))</formula>
    </cfRule>
    <cfRule type="containsText" dxfId="2016" priority="1099" operator="containsText" text="改紡">
      <formula>NOT(ISERROR(SEARCH("改紡",P511)))</formula>
    </cfRule>
  </conditionalFormatting>
  <conditionalFormatting sqref="P515">
    <cfRule type="containsText" dxfId="2015" priority="1076" operator="containsText" text="了機">
      <formula>NOT(ISERROR(SEARCH("了機",P515)))</formula>
    </cfRule>
  </conditionalFormatting>
  <conditionalFormatting sqref="P515">
    <cfRule type="containsText" dxfId="2014" priority="1074" operator="containsText" text="清車">
      <formula>NOT(ISERROR(SEARCH("清車",P515)))</formula>
    </cfRule>
    <cfRule type="containsText" dxfId="2013" priority="1075" operator="containsText" text="改紡">
      <formula>NOT(ISERROR(SEARCH("改紡",P515)))</formula>
    </cfRule>
  </conditionalFormatting>
  <conditionalFormatting sqref="X520">
    <cfRule type="containsText" dxfId="2012" priority="1073" operator="containsText" text="了機">
      <formula>NOT(ISERROR(SEARCH("了機",X520)))</formula>
    </cfRule>
  </conditionalFormatting>
  <conditionalFormatting sqref="X520">
    <cfRule type="containsText" dxfId="2011" priority="1071" operator="containsText" text="清車">
      <formula>NOT(ISERROR(SEARCH("清車",X520)))</formula>
    </cfRule>
    <cfRule type="containsText" dxfId="2010" priority="1072" operator="containsText" text="改紡">
      <formula>NOT(ISERROR(SEARCH("改紡",X520)))</formula>
    </cfRule>
  </conditionalFormatting>
  <conditionalFormatting sqref="Y519">
    <cfRule type="containsText" dxfId="2009" priority="1070" operator="containsText" text="了機">
      <formula>NOT(ISERROR(SEARCH("了機",Y519)))</formula>
    </cfRule>
  </conditionalFormatting>
  <conditionalFormatting sqref="Y519">
    <cfRule type="containsText" dxfId="2008" priority="1068" operator="containsText" text="清車">
      <formula>NOT(ISERROR(SEARCH("清車",Y519)))</formula>
    </cfRule>
    <cfRule type="containsText" dxfId="2007" priority="1069" operator="containsText" text="改紡">
      <formula>NOT(ISERROR(SEARCH("改紡",Y519)))</formula>
    </cfRule>
  </conditionalFormatting>
  <conditionalFormatting sqref="X519">
    <cfRule type="containsText" dxfId="2006" priority="1067" operator="containsText" text="了機">
      <formula>NOT(ISERROR(SEARCH("了機",X519)))</formula>
    </cfRule>
  </conditionalFormatting>
  <conditionalFormatting sqref="X519">
    <cfRule type="containsText" dxfId="2005" priority="1065" operator="containsText" text="清車">
      <formula>NOT(ISERROR(SEARCH("清車",X519)))</formula>
    </cfRule>
    <cfRule type="containsText" dxfId="2004" priority="1066" operator="containsText" text="改紡">
      <formula>NOT(ISERROR(SEARCH("改紡",X519)))</formula>
    </cfRule>
  </conditionalFormatting>
  <conditionalFormatting sqref="X518">
    <cfRule type="containsText" dxfId="2003" priority="1059" operator="containsText" text="清車">
      <formula>NOT(ISERROR(SEARCH("清車",X518)))</formula>
    </cfRule>
    <cfRule type="containsText" dxfId="2002" priority="1060" operator="containsText" text="改紡">
      <formula>NOT(ISERROR(SEARCH("改紡",X518)))</formula>
    </cfRule>
  </conditionalFormatting>
  <conditionalFormatting sqref="L501">
    <cfRule type="containsText" dxfId="2001" priority="971" operator="containsText" text="了機">
      <formula>NOT(ISERROR(SEARCH("了機",L501)))</formula>
    </cfRule>
  </conditionalFormatting>
  <conditionalFormatting sqref="L501">
    <cfRule type="containsText" dxfId="2000" priority="969" operator="containsText" text="清車">
      <formula>NOT(ISERROR(SEARCH("清車",L501)))</formula>
    </cfRule>
    <cfRule type="containsText" dxfId="1999" priority="970" operator="containsText" text="改紡">
      <formula>NOT(ISERROR(SEARCH("改紡",L501)))</formula>
    </cfRule>
  </conditionalFormatting>
  <conditionalFormatting sqref="P518">
    <cfRule type="containsText" dxfId="1998" priority="1064" operator="containsText" text="了機">
      <formula>NOT(ISERROR(SEARCH("了機",P518)))</formula>
    </cfRule>
  </conditionalFormatting>
  <conditionalFormatting sqref="P518">
    <cfRule type="containsText" dxfId="1997" priority="1062" operator="containsText" text="清車">
      <formula>NOT(ISERROR(SEARCH("清車",P518)))</formula>
    </cfRule>
    <cfRule type="containsText" dxfId="1996" priority="1063" operator="containsText" text="改紡">
      <formula>NOT(ISERROR(SEARCH("改紡",P518)))</formula>
    </cfRule>
  </conditionalFormatting>
  <conditionalFormatting sqref="T515">
    <cfRule type="containsText" dxfId="1995" priority="1001" operator="containsText" text="了機">
      <formula>NOT(ISERROR(SEARCH("了機",T515)))</formula>
    </cfRule>
  </conditionalFormatting>
  <conditionalFormatting sqref="T515">
    <cfRule type="containsText" dxfId="1994" priority="999" operator="containsText" text="清車">
      <formula>NOT(ISERROR(SEARCH("清車",T515)))</formula>
    </cfRule>
    <cfRule type="containsText" dxfId="1993" priority="1000" operator="containsText" text="改紡">
      <formula>NOT(ISERROR(SEARCH("改紡",T515)))</formula>
    </cfRule>
  </conditionalFormatting>
  <conditionalFormatting sqref="X518">
    <cfRule type="containsText" dxfId="1992" priority="1061" operator="containsText" text="了機">
      <formula>NOT(ISERROR(SEARCH("了機",X518)))</formula>
    </cfRule>
  </conditionalFormatting>
  <conditionalFormatting sqref="L507">
    <cfRule type="containsText" dxfId="1991" priority="962" operator="containsText" text="了機">
      <formula>NOT(ISERROR(SEARCH("了機",L507)))</formula>
    </cfRule>
  </conditionalFormatting>
  <conditionalFormatting sqref="L507">
    <cfRule type="containsText" dxfId="1990" priority="960" operator="containsText" text="清車">
      <formula>NOT(ISERROR(SEARCH("清車",L507)))</formula>
    </cfRule>
    <cfRule type="containsText" dxfId="1989" priority="961" operator="containsText" text="改紡">
      <formula>NOT(ISERROR(SEARCH("改紡",L507)))</formula>
    </cfRule>
  </conditionalFormatting>
  <conditionalFormatting sqref="X517">
    <cfRule type="containsText" dxfId="1988" priority="1058" operator="containsText" text="了機">
      <formula>NOT(ISERROR(SEARCH("了機",X517)))</formula>
    </cfRule>
  </conditionalFormatting>
  <conditionalFormatting sqref="X517">
    <cfRule type="containsText" dxfId="1987" priority="1056" operator="containsText" text="清車">
      <formula>NOT(ISERROR(SEARCH("清車",X517)))</formula>
    </cfRule>
    <cfRule type="containsText" dxfId="1986" priority="1057" operator="containsText" text="改紡">
      <formula>NOT(ISERROR(SEARCH("改紡",X517)))</formula>
    </cfRule>
  </conditionalFormatting>
  <conditionalFormatting sqref="U519">
    <cfRule type="containsText" dxfId="1985" priority="995" operator="containsText" text="了機">
      <formula>NOT(ISERROR(SEARCH("了機",U519)))</formula>
    </cfRule>
  </conditionalFormatting>
  <conditionalFormatting sqref="U519">
    <cfRule type="containsText" dxfId="1984" priority="993" operator="containsText" text="清車">
      <formula>NOT(ISERROR(SEARCH("清車",U519)))</formula>
    </cfRule>
    <cfRule type="containsText" dxfId="1983" priority="994" operator="containsText" text="改紡">
      <formula>NOT(ISERROR(SEARCH("改紡",U519)))</formula>
    </cfRule>
  </conditionalFormatting>
  <conditionalFormatting sqref="P503">
    <cfRule type="containsText" dxfId="1982" priority="1055" operator="containsText" text="了機">
      <formula>NOT(ISERROR(SEARCH("了機",P503)))</formula>
    </cfRule>
  </conditionalFormatting>
  <conditionalFormatting sqref="P503">
    <cfRule type="containsText" dxfId="1981" priority="1053" operator="containsText" text="清車">
      <formula>NOT(ISERROR(SEARCH("清車",P503)))</formula>
    </cfRule>
    <cfRule type="containsText" dxfId="1980" priority="1054" operator="containsText" text="改紡">
      <formula>NOT(ISERROR(SEARCH("改紡",P503)))</formula>
    </cfRule>
  </conditionalFormatting>
  <conditionalFormatting sqref="T517">
    <cfRule type="containsText" dxfId="1979" priority="986" operator="containsText" text="了機">
      <formula>NOT(ISERROR(SEARCH("了機",T517)))</formula>
    </cfRule>
  </conditionalFormatting>
  <conditionalFormatting sqref="T517">
    <cfRule type="containsText" dxfId="1978" priority="984" operator="containsText" text="清車">
      <formula>NOT(ISERROR(SEARCH("清車",T517)))</formula>
    </cfRule>
    <cfRule type="containsText" dxfId="1977" priority="985" operator="containsText" text="改紡">
      <formula>NOT(ISERROR(SEARCH("改紡",T517)))</formula>
    </cfRule>
  </conditionalFormatting>
  <conditionalFormatting sqref="T516">
    <cfRule type="containsText" dxfId="1976" priority="983" operator="containsText" text="了機">
      <formula>NOT(ISERROR(SEARCH("了機",T516)))</formula>
    </cfRule>
  </conditionalFormatting>
  <conditionalFormatting sqref="T516">
    <cfRule type="containsText" dxfId="1975" priority="981" operator="containsText" text="清車">
      <formula>NOT(ISERROR(SEARCH("清車",T516)))</formula>
    </cfRule>
    <cfRule type="containsText" dxfId="1974" priority="982" operator="containsText" text="改紡">
      <formula>NOT(ISERROR(SEARCH("改紡",T516)))</formula>
    </cfRule>
  </conditionalFormatting>
  <conditionalFormatting sqref="L499">
    <cfRule type="containsText" dxfId="1973" priority="974" operator="containsText" text="了機">
      <formula>NOT(ISERROR(SEARCH("了機",L499)))</formula>
    </cfRule>
  </conditionalFormatting>
  <conditionalFormatting sqref="L499">
    <cfRule type="containsText" dxfId="1972" priority="972" operator="containsText" text="清車">
      <formula>NOT(ISERROR(SEARCH("清車",L499)))</formula>
    </cfRule>
    <cfRule type="containsText" dxfId="1971" priority="973" operator="containsText" text="改紡">
      <formula>NOT(ISERROR(SEARCH("改紡",L499)))</formula>
    </cfRule>
  </conditionalFormatting>
  <conditionalFormatting sqref="M503:M506">
    <cfRule type="containsText" dxfId="1970" priority="977" operator="containsText" text="了機">
      <formula>NOT(ISERROR(SEARCH("了機",M503)))</formula>
    </cfRule>
  </conditionalFormatting>
  <conditionalFormatting sqref="M503:M506">
    <cfRule type="containsText" dxfId="1969" priority="975" operator="containsText" text="清車">
      <formula>NOT(ISERROR(SEARCH("清車",M503)))</formula>
    </cfRule>
    <cfRule type="containsText" dxfId="1968" priority="976" operator="containsText" text="改紡">
      <formula>NOT(ISERROR(SEARCH("改紡",M503)))</formula>
    </cfRule>
  </conditionalFormatting>
  <conditionalFormatting sqref="L504">
    <cfRule type="containsText" dxfId="1967" priority="968" operator="containsText" text="了機">
      <formula>NOT(ISERROR(SEARCH("了機",L504)))</formula>
    </cfRule>
  </conditionalFormatting>
  <conditionalFormatting sqref="L504">
    <cfRule type="containsText" dxfId="1966" priority="966" operator="containsText" text="清車">
      <formula>NOT(ISERROR(SEARCH("清車",L504)))</formula>
    </cfRule>
    <cfRule type="containsText" dxfId="1965" priority="967" operator="containsText" text="改紡">
      <formula>NOT(ISERROR(SEARCH("改紡",L504)))</formula>
    </cfRule>
  </conditionalFormatting>
  <conditionalFormatting sqref="L508">
    <cfRule type="containsText" dxfId="1964" priority="957" operator="containsText" text="清車">
      <formula>NOT(ISERROR(SEARCH("清車",L508)))</formula>
    </cfRule>
    <cfRule type="containsText" dxfId="1963" priority="958" operator="containsText" text="改紡">
      <formula>NOT(ISERROR(SEARCH("改紡",L508)))</formula>
    </cfRule>
  </conditionalFormatting>
  <conditionalFormatting sqref="L508">
    <cfRule type="containsText" dxfId="1962" priority="959" operator="containsText" text="了機">
      <formula>NOT(ISERROR(SEARCH("了機",L508)))</formula>
    </cfRule>
  </conditionalFormatting>
  <conditionalFormatting sqref="L509">
    <cfRule type="containsText" dxfId="1961" priority="956" operator="containsText" text="了機">
      <formula>NOT(ISERROR(SEARCH("了機",L509)))</formula>
    </cfRule>
  </conditionalFormatting>
  <conditionalFormatting sqref="L509">
    <cfRule type="containsText" dxfId="1960" priority="954" operator="containsText" text="清車">
      <formula>NOT(ISERROR(SEARCH("清車",L509)))</formula>
    </cfRule>
    <cfRule type="containsText" dxfId="1959" priority="955" operator="containsText" text="改紡">
      <formula>NOT(ISERROR(SEARCH("改紡",L509)))</formula>
    </cfRule>
  </conditionalFormatting>
  <conditionalFormatting sqref="T512">
    <cfRule type="containsText" dxfId="1958" priority="1019" operator="containsText" text="了機">
      <formula>NOT(ISERROR(SEARCH("了機",T512)))</formula>
    </cfRule>
  </conditionalFormatting>
  <conditionalFormatting sqref="T512">
    <cfRule type="containsText" dxfId="1957" priority="1017" operator="containsText" text="清車">
      <formula>NOT(ISERROR(SEARCH("清車",T512)))</formula>
    </cfRule>
    <cfRule type="containsText" dxfId="1956" priority="1018" operator="containsText" text="改紡">
      <formula>NOT(ISERROR(SEARCH("改紡",T512)))</formula>
    </cfRule>
  </conditionalFormatting>
  <conditionalFormatting sqref="T511">
    <cfRule type="containsText" dxfId="1955" priority="1022" operator="containsText" text="了機">
      <formula>NOT(ISERROR(SEARCH("了機",T511)))</formula>
    </cfRule>
  </conditionalFormatting>
  <conditionalFormatting sqref="T511">
    <cfRule type="containsText" dxfId="1954" priority="1020" operator="containsText" text="清車">
      <formula>NOT(ISERROR(SEARCH("清車",T511)))</formula>
    </cfRule>
    <cfRule type="containsText" dxfId="1953" priority="1021" operator="containsText" text="改紡">
      <formula>NOT(ISERROR(SEARCH("改紡",T511)))</formula>
    </cfRule>
  </conditionalFormatting>
  <conditionalFormatting sqref="T514">
    <cfRule type="containsText" dxfId="1952" priority="1016" operator="containsText" text="了機">
      <formula>NOT(ISERROR(SEARCH("了機",T514)))</formula>
    </cfRule>
  </conditionalFormatting>
  <conditionalFormatting sqref="T514">
    <cfRule type="containsText" dxfId="1951" priority="1014" operator="containsText" text="清車">
      <formula>NOT(ISERROR(SEARCH("清車",T514)))</formula>
    </cfRule>
    <cfRule type="containsText" dxfId="1950" priority="1015" operator="containsText" text="改紡">
      <formula>NOT(ISERROR(SEARCH("改紡",T514)))</formula>
    </cfRule>
  </conditionalFormatting>
  <conditionalFormatting sqref="T521">
    <cfRule type="containsText" dxfId="1949" priority="1013" operator="containsText" text="了機">
      <formula>NOT(ISERROR(SEARCH("了機",T521)))</formula>
    </cfRule>
  </conditionalFormatting>
  <conditionalFormatting sqref="T521">
    <cfRule type="containsText" dxfId="1948" priority="1011" operator="containsText" text="清車">
      <formula>NOT(ISERROR(SEARCH("清車",T521)))</formula>
    </cfRule>
    <cfRule type="containsText" dxfId="1947" priority="1012" operator="containsText" text="改紡">
      <formula>NOT(ISERROR(SEARCH("改紡",T521)))</formula>
    </cfRule>
  </conditionalFormatting>
  <conditionalFormatting sqref="T503">
    <cfRule type="containsText" dxfId="1946" priority="1010" operator="containsText" text="了機">
      <formula>NOT(ISERROR(SEARCH("了機",T503)))</formula>
    </cfRule>
  </conditionalFormatting>
  <conditionalFormatting sqref="T503">
    <cfRule type="containsText" dxfId="1945" priority="1008" operator="containsText" text="清車">
      <formula>NOT(ISERROR(SEARCH("清車",T503)))</formula>
    </cfRule>
    <cfRule type="containsText" dxfId="1944" priority="1009" operator="containsText" text="改紡">
      <formula>NOT(ISERROR(SEARCH("改紡",T503)))</formula>
    </cfRule>
  </conditionalFormatting>
  <conditionalFormatting sqref="T506">
    <cfRule type="containsText" dxfId="1943" priority="1004" operator="containsText" text="了機">
      <formula>NOT(ISERROR(SEARCH("了機",T506)))</formula>
    </cfRule>
  </conditionalFormatting>
  <conditionalFormatting sqref="T506">
    <cfRule type="containsText" dxfId="1942" priority="1002" operator="containsText" text="清車">
      <formula>NOT(ISERROR(SEARCH("清車",T506)))</formula>
    </cfRule>
    <cfRule type="containsText" dxfId="1941" priority="1003" operator="containsText" text="改紡">
      <formula>NOT(ISERROR(SEARCH("改紡",T506)))</formula>
    </cfRule>
  </conditionalFormatting>
  <conditionalFormatting sqref="T520">
    <cfRule type="containsText" dxfId="1940" priority="996" operator="containsText" text="清車">
      <formula>NOT(ISERROR(SEARCH("清車",T520)))</formula>
    </cfRule>
    <cfRule type="containsText" dxfId="1939" priority="997" operator="containsText" text="改紡">
      <formula>NOT(ISERROR(SEARCH("改紡",T520)))</formula>
    </cfRule>
  </conditionalFormatting>
  <conditionalFormatting sqref="T520">
    <cfRule type="containsText" dxfId="1938" priority="998" operator="containsText" text="了機">
      <formula>NOT(ISERROR(SEARCH("了機",T520)))</formula>
    </cfRule>
  </conditionalFormatting>
  <conditionalFormatting sqref="P516">
    <cfRule type="containsText" dxfId="1937" priority="1052" operator="containsText" text="了機">
      <formula>NOT(ISERROR(SEARCH("了機",P516)))</formula>
    </cfRule>
  </conditionalFormatting>
  <conditionalFormatting sqref="P516">
    <cfRule type="containsText" dxfId="1936" priority="1050" operator="containsText" text="清車">
      <formula>NOT(ISERROR(SEARCH("清車",P516)))</formula>
    </cfRule>
    <cfRule type="containsText" dxfId="1935" priority="1051" operator="containsText" text="改紡">
      <formula>NOT(ISERROR(SEARCH("改紡",P516)))</formula>
    </cfRule>
  </conditionalFormatting>
  <conditionalFormatting sqref="L517">
    <cfRule type="containsText" dxfId="1934" priority="911" operator="containsText" text="了機">
      <formula>NOT(ISERROR(SEARCH("了機",L517)))</formula>
    </cfRule>
  </conditionalFormatting>
  <conditionalFormatting sqref="L517">
    <cfRule type="containsText" dxfId="1933" priority="909" operator="containsText" text="清車">
      <formula>NOT(ISERROR(SEARCH("清車",L517)))</formula>
    </cfRule>
    <cfRule type="containsText" dxfId="1932" priority="910" operator="containsText" text="改紡">
      <formula>NOT(ISERROR(SEARCH("改紡",L517)))</formula>
    </cfRule>
  </conditionalFormatting>
  <conditionalFormatting sqref="T498:U498 T500:U500 U499 U501 U520:U521 U507:U518">
    <cfRule type="containsText" dxfId="1931" priority="1049" operator="containsText" text="了機">
      <formula>NOT(ISERROR(SEARCH("了機",T498)))</formula>
    </cfRule>
  </conditionalFormatting>
  <conditionalFormatting sqref="T498:U498 T500:U500 U499 U501 U520:U521 U507:U518">
    <cfRule type="containsText" dxfId="1930" priority="1047" operator="containsText" text="清車">
      <formula>NOT(ISERROR(SEARCH("清車",T498)))</formula>
    </cfRule>
    <cfRule type="containsText" dxfId="1929" priority="1048" operator="containsText" text="改紡">
      <formula>NOT(ISERROR(SEARCH("改紡",T498)))</formula>
    </cfRule>
  </conditionalFormatting>
  <conditionalFormatting sqref="U503:U506">
    <cfRule type="containsText" dxfId="1928" priority="1046" operator="containsText" text="了機">
      <formula>NOT(ISERROR(SEARCH("了機",U503)))</formula>
    </cfRule>
  </conditionalFormatting>
  <conditionalFormatting sqref="U503:U506">
    <cfRule type="containsText" dxfId="1927" priority="1044" operator="containsText" text="清車">
      <formula>NOT(ISERROR(SEARCH("清車",U503)))</formula>
    </cfRule>
    <cfRule type="containsText" dxfId="1926" priority="1045" operator="containsText" text="改紡">
      <formula>NOT(ISERROR(SEARCH("改紡",U503)))</formula>
    </cfRule>
  </conditionalFormatting>
  <conditionalFormatting sqref="T499">
    <cfRule type="containsText" dxfId="1925" priority="1043" operator="containsText" text="了機">
      <formula>NOT(ISERROR(SEARCH("了機",T499)))</formula>
    </cfRule>
  </conditionalFormatting>
  <conditionalFormatting sqref="T499">
    <cfRule type="containsText" dxfId="1924" priority="1041" operator="containsText" text="清車">
      <formula>NOT(ISERROR(SEARCH("清車",T499)))</formula>
    </cfRule>
    <cfRule type="containsText" dxfId="1923" priority="1042" operator="containsText" text="改紡">
      <formula>NOT(ISERROR(SEARCH("改紡",T499)))</formula>
    </cfRule>
  </conditionalFormatting>
  <conditionalFormatting sqref="T501">
    <cfRule type="containsText" dxfId="1922" priority="1040" operator="containsText" text="了機">
      <formula>NOT(ISERROR(SEARCH("了機",T501)))</formula>
    </cfRule>
  </conditionalFormatting>
  <conditionalFormatting sqref="T501">
    <cfRule type="containsText" dxfId="1921" priority="1038" operator="containsText" text="清車">
      <formula>NOT(ISERROR(SEARCH("清車",T501)))</formula>
    </cfRule>
    <cfRule type="containsText" dxfId="1920" priority="1039" operator="containsText" text="改紡">
      <formula>NOT(ISERROR(SEARCH("改紡",T501)))</formula>
    </cfRule>
  </conditionalFormatting>
  <conditionalFormatting sqref="T504">
    <cfRule type="containsText" dxfId="1919" priority="1037" operator="containsText" text="了機">
      <formula>NOT(ISERROR(SEARCH("了機",T504)))</formula>
    </cfRule>
  </conditionalFormatting>
  <conditionalFormatting sqref="T504">
    <cfRule type="containsText" dxfId="1918" priority="1035" operator="containsText" text="清車">
      <formula>NOT(ISERROR(SEARCH("清車",T504)))</formula>
    </cfRule>
    <cfRule type="containsText" dxfId="1917" priority="1036" operator="containsText" text="改紡">
      <formula>NOT(ISERROR(SEARCH("改紡",T504)))</formula>
    </cfRule>
  </conditionalFormatting>
  <conditionalFormatting sqref="T505">
    <cfRule type="containsText" dxfId="1916" priority="1034" operator="containsText" text="了機">
      <formula>NOT(ISERROR(SEARCH("了機",T505)))</formula>
    </cfRule>
  </conditionalFormatting>
  <conditionalFormatting sqref="T505">
    <cfRule type="containsText" dxfId="1915" priority="1032" operator="containsText" text="清車">
      <formula>NOT(ISERROR(SEARCH("清車",T505)))</formula>
    </cfRule>
    <cfRule type="containsText" dxfId="1914" priority="1033" operator="containsText" text="改紡">
      <formula>NOT(ISERROR(SEARCH("改紡",T505)))</formula>
    </cfRule>
  </conditionalFormatting>
  <conditionalFormatting sqref="T507">
    <cfRule type="containsText" dxfId="1913" priority="1031" operator="containsText" text="了機">
      <formula>NOT(ISERROR(SEARCH("了機",T507)))</formula>
    </cfRule>
  </conditionalFormatting>
  <conditionalFormatting sqref="T507">
    <cfRule type="containsText" dxfId="1912" priority="1029" operator="containsText" text="清車">
      <formula>NOT(ISERROR(SEARCH("清車",T507)))</formula>
    </cfRule>
    <cfRule type="containsText" dxfId="1911" priority="1030" operator="containsText" text="改紡">
      <formula>NOT(ISERROR(SEARCH("改紡",T507)))</formula>
    </cfRule>
  </conditionalFormatting>
  <conditionalFormatting sqref="T509">
    <cfRule type="containsText" dxfId="1910" priority="1028" operator="containsText" text="了機">
      <formula>NOT(ISERROR(SEARCH("了機",T509)))</formula>
    </cfRule>
  </conditionalFormatting>
  <conditionalFormatting sqref="T509">
    <cfRule type="containsText" dxfId="1909" priority="1026" operator="containsText" text="清車">
      <formula>NOT(ISERROR(SEARCH("清車",T509)))</formula>
    </cfRule>
    <cfRule type="containsText" dxfId="1908" priority="1027" operator="containsText" text="改紡">
      <formula>NOT(ISERROR(SEARCH("改紡",T509)))</formula>
    </cfRule>
  </conditionalFormatting>
  <conditionalFormatting sqref="T519">
    <cfRule type="containsText" dxfId="1907" priority="992" operator="containsText" text="了機">
      <formula>NOT(ISERROR(SEARCH("了機",T519)))</formula>
    </cfRule>
  </conditionalFormatting>
  <conditionalFormatting sqref="T519">
    <cfRule type="containsText" dxfId="1906" priority="990" operator="containsText" text="清車">
      <formula>NOT(ISERROR(SEARCH("清車",T519)))</formula>
    </cfRule>
    <cfRule type="containsText" dxfId="1905" priority="991" operator="containsText" text="改紡">
      <formula>NOT(ISERROR(SEARCH("改紡",T519)))</formula>
    </cfRule>
  </conditionalFormatting>
  <conditionalFormatting sqref="T518">
    <cfRule type="containsText" dxfId="1904" priority="989" operator="containsText" text="了機">
      <formula>NOT(ISERROR(SEARCH("了機",T518)))</formula>
    </cfRule>
  </conditionalFormatting>
  <conditionalFormatting sqref="T518">
    <cfRule type="containsText" dxfId="1903" priority="987" operator="containsText" text="清車">
      <formula>NOT(ISERROR(SEARCH("清車",T518)))</formula>
    </cfRule>
    <cfRule type="containsText" dxfId="1902" priority="988" operator="containsText" text="改紡">
      <formula>NOT(ISERROR(SEARCH("改紡",T518)))</formula>
    </cfRule>
  </conditionalFormatting>
  <conditionalFormatting sqref="L510">
    <cfRule type="containsText" dxfId="1901" priority="953" operator="containsText" text="了機">
      <formula>NOT(ISERROR(SEARCH("了機",L510)))</formula>
    </cfRule>
  </conditionalFormatting>
  <conditionalFormatting sqref="L510">
    <cfRule type="containsText" dxfId="1900" priority="951" operator="containsText" text="清車">
      <formula>NOT(ISERROR(SEARCH("清車",L510)))</formula>
    </cfRule>
    <cfRule type="containsText" dxfId="1899" priority="952" operator="containsText" text="改紡">
      <formula>NOT(ISERROR(SEARCH("改紡",L510)))</formula>
    </cfRule>
  </conditionalFormatting>
  <conditionalFormatting sqref="L511">
    <cfRule type="containsText" dxfId="1898" priority="950" operator="containsText" text="了機">
      <formula>NOT(ISERROR(SEARCH("了機",L511)))</formula>
    </cfRule>
  </conditionalFormatting>
  <conditionalFormatting sqref="L511">
    <cfRule type="containsText" dxfId="1897" priority="948" operator="containsText" text="清車">
      <formula>NOT(ISERROR(SEARCH("清車",L511)))</formula>
    </cfRule>
    <cfRule type="containsText" dxfId="1896" priority="949" operator="containsText" text="改紡">
      <formula>NOT(ISERROR(SEARCH("改紡",L511)))</formula>
    </cfRule>
  </conditionalFormatting>
  <conditionalFormatting sqref="L512">
    <cfRule type="containsText" dxfId="1895" priority="947" operator="containsText" text="了機">
      <formula>NOT(ISERROR(SEARCH("了機",L512)))</formula>
    </cfRule>
  </conditionalFormatting>
  <conditionalFormatting sqref="L512">
    <cfRule type="containsText" dxfId="1894" priority="945" operator="containsText" text="清車">
      <formula>NOT(ISERROR(SEARCH("清車",L512)))</formula>
    </cfRule>
    <cfRule type="containsText" dxfId="1893" priority="946" operator="containsText" text="改紡">
      <formula>NOT(ISERROR(SEARCH("改紡",L512)))</formula>
    </cfRule>
  </conditionalFormatting>
  <conditionalFormatting sqref="L514">
    <cfRule type="containsText" dxfId="1892" priority="944" operator="containsText" text="了機">
      <formula>NOT(ISERROR(SEARCH("了機",L514)))</formula>
    </cfRule>
  </conditionalFormatting>
  <conditionalFormatting sqref="L514">
    <cfRule type="containsText" dxfId="1891" priority="942" operator="containsText" text="清車">
      <formula>NOT(ISERROR(SEARCH("清車",L514)))</formula>
    </cfRule>
    <cfRule type="containsText" dxfId="1890" priority="943" operator="containsText" text="改紡">
      <formula>NOT(ISERROR(SEARCH("改紡",L514)))</formula>
    </cfRule>
  </conditionalFormatting>
  <conditionalFormatting sqref="L521">
    <cfRule type="containsText" dxfId="1889" priority="941" operator="containsText" text="了機">
      <formula>NOT(ISERROR(SEARCH("了機",L521)))</formula>
    </cfRule>
  </conditionalFormatting>
  <conditionalFormatting sqref="L521">
    <cfRule type="containsText" dxfId="1888" priority="939" operator="containsText" text="清車">
      <formula>NOT(ISERROR(SEARCH("清車",L521)))</formula>
    </cfRule>
    <cfRule type="containsText" dxfId="1887" priority="940" operator="containsText" text="改紡">
      <formula>NOT(ISERROR(SEARCH("改紡",L521)))</formula>
    </cfRule>
  </conditionalFormatting>
  <conditionalFormatting sqref="L513">
    <cfRule type="containsText" dxfId="1886" priority="935" operator="containsText" text="了機">
      <formula>NOT(ISERROR(SEARCH("了機",L513)))</formula>
    </cfRule>
  </conditionalFormatting>
  <conditionalFormatting sqref="L513">
    <cfRule type="containsText" dxfId="1885" priority="933" operator="containsText" text="清車">
      <formula>NOT(ISERROR(SEARCH("清車",L513)))</formula>
    </cfRule>
    <cfRule type="containsText" dxfId="1884" priority="934" operator="containsText" text="改紡">
      <formula>NOT(ISERROR(SEARCH("改紡",L513)))</formula>
    </cfRule>
  </conditionalFormatting>
  <conditionalFormatting sqref="L506">
    <cfRule type="containsText" dxfId="1883" priority="932" operator="containsText" text="了機">
      <formula>NOT(ISERROR(SEARCH("了機",L506)))</formula>
    </cfRule>
  </conditionalFormatting>
  <conditionalFormatting sqref="L506">
    <cfRule type="containsText" dxfId="1882" priority="930" operator="containsText" text="清車">
      <formula>NOT(ISERROR(SEARCH("清車",L506)))</formula>
    </cfRule>
    <cfRule type="containsText" dxfId="1881" priority="931" operator="containsText" text="改紡">
      <formula>NOT(ISERROR(SEARCH("改紡",L506)))</formula>
    </cfRule>
  </conditionalFormatting>
  <conditionalFormatting sqref="L515">
    <cfRule type="containsText" dxfId="1880" priority="929" operator="containsText" text="了機">
      <formula>NOT(ISERROR(SEARCH("了機",L515)))</formula>
    </cfRule>
  </conditionalFormatting>
  <conditionalFormatting sqref="L515">
    <cfRule type="containsText" dxfId="1879" priority="927" operator="containsText" text="清車">
      <formula>NOT(ISERROR(SEARCH("清車",L515)))</formula>
    </cfRule>
    <cfRule type="containsText" dxfId="1878" priority="928" operator="containsText" text="改紡">
      <formula>NOT(ISERROR(SEARCH("改紡",L515)))</formula>
    </cfRule>
  </conditionalFormatting>
  <conditionalFormatting sqref="L520">
    <cfRule type="containsText" dxfId="1877" priority="926" operator="containsText" text="了機">
      <formula>NOT(ISERROR(SEARCH("了機",L520)))</formula>
    </cfRule>
  </conditionalFormatting>
  <conditionalFormatting sqref="L520">
    <cfRule type="containsText" dxfId="1876" priority="924" operator="containsText" text="清車">
      <formula>NOT(ISERROR(SEARCH("清車",L520)))</formula>
    </cfRule>
    <cfRule type="containsText" dxfId="1875" priority="925" operator="containsText" text="改紡">
      <formula>NOT(ISERROR(SEARCH("改紡",L520)))</formula>
    </cfRule>
  </conditionalFormatting>
  <conditionalFormatting sqref="M519">
    <cfRule type="containsText" dxfId="1874" priority="923" operator="containsText" text="了機">
      <formula>NOT(ISERROR(SEARCH("了機",M519)))</formula>
    </cfRule>
  </conditionalFormatting>
  <conditionalFormatting sqref="M519">
    <cfRule type="containsText" dxfId="1873" priority="921" operator="containsText" text="清車">
      <formula>NOT(ISERROR(SEARCH("清車",M519)))</formula>
    </cfRule>
    <cfRule type="containsText" dxfId="1872" priority="922" operator="containsText" text="改紡">
      <formula>NOT(ISERROR(SEARCH("改紡",M519)))</formula>
    </cfRule>
  </conditionalFormatting>
  <conditionalFormatting sqref="L519">
    <cfRule type="containsText" dxfId="1871" priority="920" operator="containsText" text="了機">
      <formula>NOT(ISERROR(SEARCH("了機",L519)))</formula>
    </cfRule>
  </conditionalFormatting>
  <conditionalFormatting sqref="L519">
    <cfRule type="containsText" dxfId="1870" priority="918" operator="containsText" text="清車">
      <formula>NOT(ISERROR(SEARCH("清車",L519)))</formula>
    </cfRule>
    <cfRule type="containsText" dxfId="1869" priority="919" operator="containsText" text="改紡">
      <formula>NOT(ISERROR(SEARCH("改紡",L519)))</formula>
    </cfRule>
  </conditionalFormatting>
  <conditionalFormatting sqref="L518">
    <cfRule type="containsText" dxfId="1868" priority="915" operator="containsText" text="清車">
      <formula>NOT(ISERROR(SEARCH("清車",L518)))</formula>
    </cfRule>
    <cfRule type="containsText" dxfId="1867" priority="916" operator="containsText" text="改紡">
      <formula>NOT(ISERROR(SEARCH("改紡",L518)))</formula>
    </cfRule>
  </conditionalFormatting>
  <conditionalFormatting sqref="L518">
    <cfRule type="containsText" dxfId="1866" priority="917" operator="containsText" text="了機">
      <formula>NOT(ISERROR(SEARCH("了機",L518)))</formula>
    </cfRule>
  </conditionalFormatting>
  <conditionalFormatting sqref="L516">
    <cfRule type="containsText" dxfId="1865" priority="914" operator="containsText" text="了機">
      <formula>NOT(ISERROR(SEARCH("了機",L516)))</formula>
    </cfRule>
  </conditionalFormatting>
  <conditionalFormatting sqref="L516">
    <cfRule type="containsText" dxfId="1864" priority="912" operator="containsText" text="清車">
      <formula>NOT(ISERROR(SEARCH("清車",L516)))</formula>
    </cfRule>
    <cfRule type="containsText" dxfId="1863" priority="913" operator="containsText" text="改紡">
      <formula>NOT(ISERROR(SEARCH("改紡",L516)))</formula>
    </cfRule>
  </conditionalFormatting>
  <conditionalFormatting sqref="P517">
    <cfRule type="containsText" dxfId="1862" priority="908" operator="containsText" text="了機">
      <formula>NOT(ISERROR(SEARCH("了機",P517)))</formula>
    </cfRule>
  </conditionalFormatting>
  <conditionalFormatting sqref="P517">
    <cfRule type="containsText" dxfId="1861" priority="906" operator="containsText" text="清車">
      <formula>NOT(ISERROR(SEARCH("清車",P517)))</formula>
    </cfRule>
    <cfRule type="containsText" dxfId="1860" priority="907" operator="containsText" text="改紡">
      <formula>NOT(ISERROR(SEARCH("改紡",P517)))</formula>
    </cfRule>
  </conditionalFormatting>
  <conditionalFormatting sqref="T502">
    <cfRule type="containsText" dxfId="1859" priority="899" operator="containsText" text="了機">
      <formula>NOT(ISERROR(SEARCH("了機",T502)))</formula>
    </cfRule>
  </conditionalFormatting>
  <conditionalFormatting sqref="T502">
    <cfRule type="containsText" dxfId="1858" priority="897" operator="containsText" text="清車">
      <formula>NOT(ISERROR(SEARCH("清車",T502)))</formula>
    </cfRule>
    <cfRule type="containsText" dxfId="1857" priority="898" operator="containsText" text="改紡">
      <formula>NOT(ISERROR(SEARCH("改紡",T502)))</formula>
    </cfRule>
  </conditionalFormatting>
  <conditionalFormatting sqref="X502">
    <cfRule type="containsText" dxfId="1856" priority="905" operator="containsText" text="了機">
      <formula>NOT(ISERROR(SEARCH("了機",X502)))</formula>
    </cfRule>
  </conditionalFormatting>
  <conditionalFormatting sqref="X502">
    <cfRule type="containsText" dxfId="1855" priority="903" operator="containsText" text="清車">
      <formula>NOT(ISERROR(SEARCH("清車",X502)))</formula>
    </cfRule>
    <cfRule type="containsText" dxfId="1854" priority="904" operator="containsText" text="改紡">
      <formula>NOT(ISERROR(SEARCH("改紡",X502)))</formula>
    </cfRule>
  </conditionalFormatting>
  <conditionalFormatting sqref="U502">
    <cfRule type="containsText" dxfId="1853" priority="902" operator="containsText" text="了機">
      <formula>NOT(ISERROR(SEARCH("了機",U502)))</formula>
    </cfRule>
  </conditionalFormatting>
  <conditionalFormatting sqref="U502">
    <cfRule type="containsText" dxfId="1852" priority="900" operator="containsText" text="清車">
      <formula>NOT(ISERROR(SEARCH("清車",U502)))</formula>
    </cfRule>
    <cfRule type="containsText" dxfId="1851" priority="901" operator="containsText" text="改紡">
      <formula>NOT(ISERROR(SEARCH("改紡",U502)))</formula>
    </cfRule>
  </conditionalFormatting>
  <conditionalFormatting sqref="X516">
    <cfRule type="containsText" dxfId="1850" priority="896" operator="containsText" text="了機">
      <formula>NOT(ISERROR(SEARCH("了機",X516)))</formula>
    </cfRule>
  </conditionalFormatting>
  <conditionalFormatting sqref="X516">
    <cfRule type="containsText" dxfId="1849" priority="894" operator="containsText" text="清車">
      <formula>NOT(ISERROR(SEARCH("清車",X516)))</formula>
    </cfRule>
    <cfRule type="containsText" dxfId="1848" priority="895" operator="containsText" text="改紡">
      <formula>NOT(ISERROR(SEARCH("改紡",X516)))</formula>
    </cfRule>
  </conditionalFormatting>
  <conditionalFormatting sqref="T508">
    <cfRule type="containsText" dxfId="1847" priority="893" operator="containsText" text="了機">
      <formula>NOT(ISERROR(SEARCH("了機",T508)))</formula>
    </cfRule>
  </conditionalFormatting>
  <conditionalFormatting sqref="T508">
    <cfRule type="containsText" dxfId="1846" priority="891" operator="containsText" text="清車">
      <formula>NOT(ISERROR(SEARCH("清車",T508)))</formula>
    </cfRule>
    <cfRule type="containsText" dxfId="1845" priority="892" operator="containsText" text="改紡">
      <formula>NOT(ISERROR(SEARCH("改紡",T508)))</formula>
    </cfRule>
  </conditionalFormatting>
  <conditionalFormatting sqref="X508">
    <cfRule type="containsText" dxfId="1844" priority="890" operator="containsText" text="了機">
      <formula>NOT(ISERROR(SEARCH("了機",X508)))</formula>
    </cfRule>
  </conditionalFormatting>
  <conditionalFormatting sqref="X508">
    <cfRule type="containsText" dxfId="1843" priority="888" operator="containsText" text="清車">
      <formula>NOT(ISERROR(SEARCH("清車",X508)))</formula>
    </cfRule>
    <cfRule type="containsText" dxfId="1842" priority="889" operator="containsText" text="改紡">
      <formula>NOT(ISERROR(SEARCH("改紡",X508)))</formula>
    </cfRule>
  </conditionalFormatting>
  <conditionalFormatting sqref="F537:F551">
    <cfRule type="containsText" dxfId="566" priority="565" operator="containsText" text="×2">
      <formula>NOT(ISERROR(SEARCH("×2",F537)))</formula>
    </cfRule>
  </conditionalFormatting>
  <conditionalFormatting sqref="F524:F532 F553">
    <cfRule type="containsText" dxfId="562" priority="561" operator="containsText" text="×2">
      <formula>NOT(ISERROR(SEARCH("×2",F524)))</formula>
    </cfRule>
  </conditionalFormatting>
  <conditionalFormatting sqref="X524:Y525 X528:Y528 Y526:Y527 X530:Y530 Y529 Y531:Y532 X553:Y553 Y550:Y551 Y537:Y548">
    <cfRule type="containsText" dxfId="561" priority="560" operator="containsText" text="了機">
      <formula>NOT(ISERROR(SEARCH("了機",X524)))</formula>
    </cfRule>
  </conditionalFormatting>
  <conditionalFormatting sqref="X524:Y525 X528:Y528 Y526:Y527 X530:Y530 Y529 Y531:Y532 X553:Y553 Y550:Y551 Y537:Y548">
    <cfRule type="containsText" dxfId="560" priority="558" operator="containsText" text="清車">
      <formula>NOT(ISERROR(SEARCH("清車",X524)))</formula>
    </cfRule>
    <cfRule type="containsText" dxfId="559" priority="559" operator="containsText" text="改紡">
      <formula>NOT(ISERROR(SEARCH("改紡",X524)))</formula>
    </cfRule>
  </conditionalFormatting>
  <conditionalFormatting sqref="Y552">
    <cfRule type="containsText" dxfId="558" priority="513" operator="containsText" text="了機">
      <formula>NOT(ISERROR(SEARCH("了機",Y552)))</formula>
    </cfRule>
  </conditionalFormatting>
  <conditionalFormatting sqref="Y552">
    <cfRule type="containsText" dxfId="557" priority="511" operator="containsText" text="清車">
      <formula>NOT(ISERROR(SEARCH("清車",Y552)))</formula>
    </cfRule>
    <cfRule type="containsText" dxfId="556" priority="512" operator="containsText" text="改紡">
      <formula>NOT(ISERROR(SEARCH("改紡",Y552)))</formula>
    </cfRule>
  </conditionalFormatting>
  <conditionalFormatting sqref="X552">
    <cfRule type="containsText" dxfId="555" priority="510" operator="containsText" text="了機">
      <formula>NOT(ISERROR(SEARCH("了機",X552)))</formula>
    </cfRule>
  </conditionalFormatting>
  <conditionalFormatting sqref="X552">
    <cfRule type="containsText" dxfId="554" priority="508" operator="containsText" text="清車">
      <formula>NOT(ISERROR(SEARCH("清車",X552)))</formula>
    </cfRule>
    <cfRule type="containsText" dxfId="553" priority="509" operator="containsText" text="改紡">
      <formula>NOT(ISERROR(SEARCH("改紡",X552)))</formula>
    </cfRule>
  </conditionalFormatting>
  <conditionalFormatting sqref="F533:F536">
    <cfRule type="containsText" dxfId="552" priority="557" operator="containsText" text="×2">
      <formula>NOT(ISERROR(SEARCH("×2",F533)))</formula>
    </cfRule>
  </conditionalFormatting>
  <conditionalFormatting sqref="Y533:Y536">
    <cfRule type="containsText" dxfId="551" priority="556" operator="containsText" text="了機">
      <formula>NOT(ISERROR(SEARCH("了機",Y533)))</formula>
    </cfRule>
  </conditionalFormatting>
  <conditionalFormatting sqref="Y533:Y536">
    <cfRule type="containsText" dxfId="550" priority="554" operator="containsText" text="清車">
      <formula>NOT(ISERROR(SEARCH("清車",Y533)))</formula>
    </cfRule>
    <cfRule type="containsText" dxfId="549" priority="555" operator="containsText" text="改紡">
      <formula>NOT(ISERROR(SEARCH("改紡",Y533)))</formula>
    </cfRule>
  </conditionalFormatting>
  <conditionalFormatting sqref="X526">
    <cfRule type="containsText" dxfId="548" priority="553" operator="containsText" text="了機">
      <formula>NOT(ISERROR(SEARCH("了機",X526)))</formula>
    </cfRule>
  </conditionalFormatting>
  <conditionalFormatting sqref="X526">
    <cfRule type="containsText" dxfId="547" priority="551" operator="containsText" text="清車">
      <formula>NOT(ISERROR(SEARCH("清車",X526)))</formula>
    </cfRule>
    <cfRule type="containsText" dxfId="546" priority="552" operator="containsText" text="改紡">
      <formula>NOT(ISERROR(SEARCH("改紡",X526)))</formula>
    </cfRule>
  </conditionalFormatting>
  <conditionalFormatting sqref="X527">
    <cfRule type="containsText" dxfId="545" priority="550" operator="containsText" text="了機">
      <formula>NOT(ISERROR(SEARCH("了機",X527)))</formula>
    </cfRule>
  </conditionalFormatting>
  <conditionalFormatting sqref="X527">
    <cfRule type="containsText" dxfId="544" priority="548" operator="containsText" text="清車">
      <formula>NOT(ISERROR(SEARCH("清車",X527)))</formula>
    </cfRule>
    <cfRule type="containsText" dxfId="543" priority="549" operator="containsText" text="改紡">
      <formula>NOT(ISERROR(SEARCH("改紡",X527)))</formula>
    </cfRule>
  </conditionalFormatting>
  <conditionalFormatting sqref="X529">
    <cfRule type="containsText" dxfId="542" priority="547" operator="containsText" text="了機">
      <formula>NOT(ISERROR(SEARCH("了機",X529)))</formula>
    </cfRule>
  </conditionalFormatting>
  <conditionalFormatting sqref="X529">
    <cfRule type="containsText" dxfId="541" priority="545" operator="containsText" text="清車">
      <formula>NOT(ISERROR(SEARCH("清車",X529)))</formula>
    </cfRule>
    <cfRule type="containsText" dxfId="540" priority="546" operator="containsText" text="改紡">
      <formula>NOT(ISERROR(SEARCH("改紡",X529)))</formula>
    </cfRule>
  </conditionalFormatting>
  <conditionalFormatting sqref="X531">
    <cfRule type="containsText" dxfId="539" priority="544" operator="containsText" text="了機">
      <formula>NOT(ISERROR(SEARCH("了機",X531)))</formula>
    </cfRule>
  </conditionalFormatting>
  <conditionalFormatting sqref="X531">
    <cfRule type="containsText" dxfId="538" priority="542" operator="containsText" text="清車">
      <formula>NOT(ISERROR(SEARCH("清車",X531)))</formula>
    </cfRule>
    <cfRule type="containsText" dxfId="537" priority="543" operator="containsText" text="改紡">
      <formula>NOT(ISERROR(SEARCH("改紡",X531)))</formula>
    </cfRule>
  </conditionalFormatting>
  <conditionalFormatting sqref="X534">
    <cfRule type="containsText" dxfId="536" priority="541" operator="containsText" text="了機">
      <formula>NOT(ISERROR(SEARCH("了機",X534)))</formula>
    </cfRule>
  </conditionalFormatting>
  <conditionalFormatting sqref="X534">
    <cfRule type="containsText" dxfId="535" priority="539" operator="containsText" text="清車">
      <formula>NOT(ISERROR(SEARCH("清車",X534)))</formula>
    </cfRule>
    <cfRule type="containsText" dxfId="534" priority="540" operator="containsText" text="改紡">
      <formula>NOT(ISERROR(SEARCH("改紡",X534)))</formula>
    </cfRule>
  </conditionalFormatting>
  <conditionalFormatting sqref="X535">
    <cfRule type="containsText" dxfId="533" priority="538" operator="containsText" text="了機">
      <formula>NOT(ISERROR(SEARCH("了機",X535)))</formula>
    </cfRule>
  </conditionalFormatting>
  <conditionalFormatting sqref="X535">
    <cfRule type="containsText" dxfId="532" priority="536" operator="containsText" text="清車">
      <formula>NOT(ISERROR(SEARCH("清車",X535)))</formula>
    </cfRule>
    <cfRule type="containsText" dxfId="531" priority="537" operator="containsText" text="改紡">
      <formula>NOT(ISERROR(SEARCH("改紡",X535)))</formula>
    </cfRule>
  </conditionalFormatting>
  <conditionalFormatting sqref="X537">
    <cfRule type="containsText" dxfId="530" priority="535" operator="containsText" text="了機">
      <formula>NOT(ISERROR(SEARCH("了機",X537)))</formula>
    </cfRule>
  </conditionalFormatting>
  <conditionalFormatting sqref="X537">
    <cfRule type="containsText" dxfId="529" priority="533" operator="containsText" text="清車">
      <formula>NOT(ISERROR(SEARCH("清車",X537)))</formula>
    </cfRule>
    <cfRule type="containsText" dxfId="528" priority="534" operator="containsText" text="改紡">
      <formula>NOT(ISERROR(SEARCH("改紡",X537)))</formula>
    </cfRule>
  </conditionalFormatting>
  <conditionalFormatting sqref="X539">
    <cfRule type="containsText" dxfId="527" priority="532" operator="containsText" text="了機">
      <formula>NOT(ISERROR(SEARCH("了機",X539)))</formula>
    </cfRule>
  </conditionalFormatting>
  <conditionalFormatting sqref="X539">
    <cfRule type="containsText" dxfId="526" priority="530" operator="containsText" text="清車">
      <formula>NOT(ISERROR(SEARCH("清車",X539)))</formula>
    </cfRule>
    <cfRule type="containsText" dxfId="525" priority="531" operator="containsText" text="改紡">
      <formula>NOT(ISERROR(SEARCH("改紡",X539)))</formula>
    </cfRule>
  </conditionalFormatting>
  <conditionalFormatting sqref="X540">
    <cfRule type="containsText" dxfId="524" priority="529" operator="containsText" text="了機">
      <formula>NOT(ISERROR(SEARCH("了機",X540)))</formula>
    </cfRule>
  </conditionalFormatting>
  <conditionalFormatting sqref="X540">
    <cfRule type="containsText" dxfId="523" priority="527" operator="containsText" text="清車">
      <formula>NOT(ISERROR(SEARCH("清車",X540)))</formula>
    </cfRule>
    <cfRule type="containsText" dxfId="522" priority="528" operator="containsText" text="改紡">
      <formula>NOT(ISERROR(SEARCH("改紡",X540)))</formula>
    </cfRule>
  </conditionalFormatting>
  <conditionalFormatting sqref="X541">
    <cfRule type="containsText" dxfId="521" priority="526" operator="containsText" text="了機">
      <formula>NOT(ISERROR(SEARCH("了機",X541)))</formula>
    </cfRule>
  </conditionalFormatting>
  <conditionalFormatting sqref="X541">
    <cfRule type="containsText" dxfId="520" priority="524" operator="containsText" text="清車">
      <formula>NOT(ISERROR(SEARCH("清車",X541)))</formula>
    </cfRule>
    <cfRule type="containsText" dxfId="519" priority="525" operator="containsText" text="改紡">
      <formula>NOT(ISERROR(SEARCH("改紡",X541)))</formula>
    </cfRule>
  </conditionalFormatting>
  <conditionalFormatting sqref="X542">
    <cfRule type="containsText" dxfId="518" priority="523" operator="containsText" text="了機">
      <formula>NOT(ISERROR(SEARCH("了機",X542)))</formula>
    </cfRule>
  </conditionalFormatting>
  <conditionalFormatting sqref="X542">
    <cfRule type="containsText" dxfId="517" priority="521" operator="containsText" text="清車">
      <formula>NOT(ISERROR(SEARCH("清車",X542)))</formula>
    </cfRule>
    <cfRule type="containsText" dxfId="516" priority="522" operator="containsText" text="改紡">
      <formula>NOT(ISERROR(SEARCH("改紡",X542)))</formula>
    </cfRule>
  </conditionalFormatting>
  <conditionalFormatting sqref="X544">
    <cfRule type="containsText" dxfId="515" priority="520" operator="containsText" text="了機">
      <formula>NOT(ISERROR(SEARCH("了機",X544)))</formula>
    </cfRule>
  </conditionalFormatting>
  <conditionalFormatting sqref="X544">
    <cfRule type="containsText" dxfId="514" priority="518" operator="containsText" text="清車">
      <formula>NOT(ISERROR(SEARCH("清車",X544)))</formula>
    </cfRule>
    <cfRule type="containsText" dxfId="513" priority="519" operator="containsText" text="改紡">
      <formula>NOT(ISERROR(SEARCH("改紡",X544)))</formula>
    </cfRule>
  </conditionalFormatting>
  <conditionalFormatting sqref="X551">
    <cfRule type="containsText" dxfId="512" priority="517" operator="containsText" text="了機">
      <formula>NOT(ISERROR(SEARCH("了機",X551)))</formula>
    </cfRule>
  </conditionalFormatting>
  <conditionalFormatting sqref="X551">
    <cfRule type="containsText" dxfId="511" priority="515" operator="containsText" text="清車">
      <formula>NOT(ISERROR(SEARCH("清車",X551)))</formula>
    </cfRule>
    <cfRule type="containsText" dxfId="510" priority="516" operator="containsText" text="改紡">
      <formula>NOT(ISERROR(SEARCH("改紡",X551)))</formula>
    </cfRule>
  </conditionalFormatting>
  <conditionalFormatting sqref="F552">
    <cfRule type="containsText" dxfId="509" priority="514" operator="containsText" text="×2">
      <formula>NOT(ISERROR(SEARCH("×2",F552)))</formula>
    </cfRule>
  </conditionalFormatting>
  <conditionalFormatting sqref="X533">
    <cfRule type="containsText" dxfId="499" priority="507" operator="containsText" text="了機">
      <formula>NOT(ISERROR(SEARCH("了機",X533)))</formula>
    </cfRule>
  </conditionalFormatting>
  <conditionalFormatting sqref="X533">
    <cfRule type="containsText" dxfId="498" priority="505" operator="containsText" text="清車">
      <formula>NOT(ISERROR(SEARCH("清車",X533)))</formula>
    </cfRule>
    <cfRule type="containsText" dxfId="497" priority="506" operator="containsText" text="改紡">
      <formula>NOT(ISERROR(SEARCH("改紡",X533)))</formula>
    </cfRule>
  </conditionalFormatting>
  <conditionalFormatting sqref="X543">
    <cfRule type="containsText" dxfId="487" priority="504" operator="containsText" text="了機">
      <formula>NOT(ISERROR(SEARCH("了機",X543)))</formula>
    </cfRule>
  </conditionalFormatting>
  <conditionalFormatting sqref="X543">
    <cfRule type="containsText" dxfId="486" priority="502" operator="containsText" text="清車">
      <formula>NOT(ISERROR(SEARCH("清車",X543)))</formula>
    </cfRule>
    <cfRule type="containsText" dxfId="485" priority="503" operator="containsText" text="改紡">
      <formula>NOT(ISERROR(SEARCH("改紡",X543)))</formula>
    </cfRule>
  </conditionalFormatting>
  <conditionalFormatting sqref="M552 Q552 U552">
    <cfRule type="containsText" dxfId="478" priority="447" operator="containsText" text="了機">
      <formula>NOT(ISERROR(SEARCH("了機",M552)))</formula>
    </cfRule>
  </conditionalFormatting>
  <conditionalFormatting sqref="M552 Q552 U552">
    <cfRule type="containsText" dxfId="477" priority="445" operator="containsText" text="清車">
      <formula>NOT(ISERROR(SEARCH("清車",M552)))</formula>
    </cfRule>
    <cfRule type="containsText" dxfId="476" priority="446" operator="containsText" text="改紡">
      <formula>NOT(ISERROR(SEARCH("改紡",M552)))</formula>
    </cfRule>
  </conditionalFormatting>
  <conditionalFormatting sqref="L552 P552 T552">
    <cfRule type="containsText" dxfId="475" priority="444" operator="containsText" text="了機">
      <formula>NOT(ISERROR(SEARCH("了機",L552)))</formula>
    </cfRule>
  </conditionalFormatting>
  <conditionalFormatting sqref="L552 P552 T552">
    <cfRule type="containsText" dxfId="474" priority="442" operator="containsText" text="清車">
      <formula>NOT(ISERROR(SEARCH("清車",L552)))</formula>
    </cfRule>
    <cfRule type="containsText" dxfId="473" priority="443" operator="containsText" text="改紡">
      <formula>NOT(ISERROR(SEARCH("改紡",L552)))</formula>
    </cfRule>
  </conditionalFormatting>
  <conditionalFormatting sqref="X536">
    <cfRule type="containsText" dxfId="469" priority="501" operator="containsText" text="了機">
      <formula>NOT(ISERROR(SEARCH("了機",X536)))</formula>
    </cfRule>
  </conditionalFormatting>
  <conditionalFormatting sqref="X536">
    <cfRule type="containsText" dxfId="468" priority="499" operator="containsText" text="清車">
      <formula>NOT(ISERROR(SEARCH("清車",X536)))</formula>
    </cfRule>
    <cfRule type="containsText" dxfId="467" priority="500" operator="containsText" text="改紡">
      <formula>NOT(ISERROR(SEARCH("改紡",X536)))</formula>
    </cfRule>
  </conditionalFormatting>
  <conditionalFormatting sqref="X545">
    <cfRule type="containsText" dxfId="460" priority="498" operator="containsText" text="了機">
      <formula>NOT(ISERROR(SEARCH("了機",X545)))</formula>
    </cfRule>
  </conditionalFormatting>
  <conditionalFormatting sqref="X545">
    <cfRule type="containsText" dxfId="459" priority="496" operator="containsText" text="清車">
      <formula>NOT(ISERROR(SEARCH("清車",X545)))</formula>
    </cfRule>
    <cfRule type="containsText" dxfId="458" priority="497" operator="containsText" text="改紡">
      <formula>NOT(ISERROR(SEARCH("改紡",X545)))</formula>
    </cfRule>
  </conditionalFormatting>
  <conditionalFormatting sqref="L553:M553 P553:Q553 T553:U553">
    <cfRule type="containsText" dxfId="457" priority="495" operator="containsText" text="了機">
      <formula>NOT(ISERROR(SEARCH("了機",L553)))</formula>
    </cfRule>
  </conditionalFormatting>
  <conditionalFormatting sqref="L553:M553 P553:Q553 T553:U553">
    <cfRule type="containsText" dxfId="456" priority="493" operator="containsText" text="清車">
      <formula>NOT(ISERROR(SEARCH("清車",L553)))</formula>
    </cfRule>
    <cfRule type="containsText" dxfId="455" priority="494" operator="containsText" text="改紡">
      <formula>NOT(ISERROR(SEARCH("改紡",L553)))</formula>
    </cfRule>
  </conditionalFormatting>
  <conditionalFormatting sqref="X550">
    <cfRule type="containsText" dxfId="430" priority="432" operator="containsText" text="了機">
      <formula>NOT(ISERROR(SEARCH("了機",X550)))</formula>
    </cfRule>
  </conditionalFormatting>
  <conditionalFormatting sqref="X550">
    <cfRule type="containsText" dxfId="429" priority="430" operator="containsText" text="清車">
      <formula>NOT(ISERROR(SEARCH("清車",X550)))</formula>
    </cfRule>
    <cfRule type="containsText" dxfId="428" priority="431" operator="containsText" text="改紡">
      <formula>NOT(ISERROR(SEARCH("改紡",X550)))</formula>
    </cfRule>
  </conditionalFormatting>
  <conditionalFormatting sqref="Y549">
    <cfRule type="containsText" dxfId="427" priority="429" operator="containsText" text="了機">
      <formula>NOT(ISERROR(SEARCH("了機",Y549)))</formula>
    </cfRule>
  </conditionalFormatting>
  <conditionalFormatting sqref="Y549">
    <cfRule type="containsText" dxfId="426" priority="427" operator="containsText" text="清車">
      <formula>NOT(ISERROR(SEARCH("清車",Y549)))</formula>
    </cfRule>
    <cfRule type="containsText" dxfId="425" priority="428" operator="containsText" text="改紡">
      <formula>NOT(ISERROR(SEARCH("改紡",Y549)))</formula>
    </cfRule>
  </conditionalFormatting>
  <conditionalFormatting sqref="X549">
    <cfRule type="containsText" dxfId="424" priority="426" operator="containsText" text="了機">
      <formula>NOT(ISERROR(SEARCH("了機",X549)))</formula>
    </cfRule>
  </conditionalFormatting>
  <conditionalFormatting sqref="X549">
    <cfRule type="containsText" dxfId="423" priority="424" operator="containsText" text="清車">
      <formula>NOT(ISERROR(SEARCH("清車",X549)))</formula>
    </cfRule>
    <cfRule type="containsText" dxfId="422" priority="425" operator="containsText" text="改紡">
      <formula>NOT(ISERROR(SEARCH("改紡",X549)))</formula>
    </cfRule>
  </conditionalFormatting>
  <conditionalFormatting sqref="X548">
    <cfRule type="containsText" dxfId="421" priority="418" operator="containsText" text="清車">
      <formula>NOT(ISERROR(SEARCH("清車",X548)))</formula>
    </cfRule>
    <cfRule type="containsText" dxfId="420" priority="419" operator="containsText" text="改紡">
      <formula>NOT(ISERROR(SEARCH("改紡",X548)))</formula>
    </cfRule>
  </conditionalFormatting>
  <conditionalFormatting sqref="X548">
    <cfRule type="containsText" dxfId="410" priority="420" operator="containsText" text="了機">
      <formula>NOT(ISERROR(SEARCH("了機",X548)))</formula>
    </cfRule>
  </conditionalFormatting>
  <conditionalFormatting sqref="X547">
    <cfRule type="containsText" dxfId="406" priority="417" operator="containsText" text="了機">
      <formula>NOT(ISERROR(SEARCH("了機",X547)))</formula>
    </cfRule>
  </conditionalFormatting>
  <conditionalFormatting sqref="X547">
    <cfRule type="containsText" dxfId="405" priority="415" operator="containsText" text="清車">
      <formula>NOT(ISERROR(SEARCH("清車",X547)))</formula>
    </cfRule>
    <cfRule type="containsText" dxfId="404" priority="416" operator="containsText" text="改紡">
      <formula>NOT(ISERROR(SEARCH("改紡",X547)))</formula>
    </cfRule>
  </conditionalFormatting>
  <conditionalFormatting sqref="X532">
    <cfRule type="containsText" dxfId="274" priority="264" operator="containsText" text="了機">
      <formula>NOT(ISERROR(SEARCH("了機",X532)))</formula>
    </cfRule>
  </conditionalFormatting>
  <conditionalFormatting sqref="X532">
    <cfRule type="containsText" dxfId="273" priority="262" operator="containsText" text="清車">
      <formula>NOT(ISERROR(SEARCH("清車",X532)))</formula>
    </cfRule>
    <cfRule type="containsText" dxfId="272" priority="263" operator="containsText" text="改紡">
      <formula>NOT(ISERROR(SEARCH("改紡",X532)))</formula>
    </cfRule>
  </conditionalFormatting>
  <conditionalFormatting sqref="X546">
    <cfRule type="containsText" dxfId="268" priority="255" operator="containsText" text="了機">
      <formula>NOT(ISERROR(SEARCH("了機",X546)))</formula>
    </cfRule>
  </conditionalFormatting>
  <conditionalFormatting sqref="X546">
    <cfRule type="containsText" dxfId="267" priority="253" operator="containsText" text="清車">
      <formula>NOT(ISERROR(SEARCH("清車",X546)))</formula>
    </cfRule>
    <cfRule type="containsText" dxfId="266" priority="254" operator="containsText" text="改紡">
      <formula>NOT(ISERROR(SEARCH("改紡",X546)))</formula>
    </cfRule>
  </conditionalFormatting>
  <conditionalFormatting sqref="X538">
    <cfRule type="containsText" dxfId="262" priority="249" operator="containsText" text="了機">
      <formula>NOT(ISERROR(SEARCH("了機",X538)))</formula>
    </cfRule>
  </conditionalFormatting>
  <conditionalFormatting sqref="X538">
    <cfRule type="containsText" dxfId="261" priority="247" operator="containsText" text="清車">
      <formula>NOT(ISERROR(SEARCH("清車",X538)))</formula>
    </cfRule>
    <cfRule type="containsText" dxfId="260" priority="248" operator="containsText" text="改紡">
      <formula>NOT(ISERROR(SEARCH("改紡",X538)))</formula>
    </cfRule>
  </conditionalFormatting>
  <conditionalFormatting sqref="T524:U525 T528:U528 U526:U527 T530:U530 U529 U531:U532 U550:U551 U537:U548">
    <cfRule type="containsText" dxfId="259" priority="246" operator="containsText" text="了機">
      <formula>NOT(ISERROR(SEARCH("了機",T524)))</formula>
    </cfRule>
  </conditionalFormatting>
  <conditionalFormatting sqref="T524:U525 T528:U528 U526:U527 T530:U530 U529 U531:U532 U550:U551 U537:U548">
    <cfRule type="containsText" dxfId="258" priority="244" operator="containsText" text="清車">
      <formula>NOT(ISERROR(SEARCH("清車",T524)))</formula>
    </cfRule>
    <cfRule type="containsText" dxfId="257" priority="245" operator="containsText" text="改紡">
      <formula>NOT(ISERROR(SEARCH("改紡",T524)))</formula>
    </cfRule>
  </conditionalFormatting>
  <conditionalFormatting sqref="U533:U536">
    <cfRule type="containsText" dxfId="256" priority="243" operator="containsText" text="了機">
      <formula>NOT(ISERROR(SEARCH("了機",U533)))</formula>
    </cfRule>
  </conditionalFormatting>
  <conditionalFormatting sqref="U533:U536">
    <cfRule type="containsText" dxfId="255" priority="241" operator="containsText" text="清車">
      <formula>NOT(ISERROR(SEARCH("清車",U533)))</formula>
    </cfRule>
    <cfRule type="containsText" dxfId="254" priority="242" operator="containsText" text="改紡">
      <formula>NOT(ISERROR(SEARCH("改紡",U533)))</formula>
    </cfRule>
  </conditionalFormatting>
  <conditionalFormatting sqref="T526">
    <cfRule type="containsText" dxfId="253" priority="240" operator="containsText" text="了機">
      <formula>NOT(ISERROR(SEARCH("了機",T526)))</formula>
    </cfRule>
  </conditionalFormatting>
  <conditionalFormatting sqref="T526">
    <cfRule type="containsText" dxfId="252" priority="238" operator="containsText" text="清車">
      <formula>NOT(ISERROR(SEARCH("清車",T526)))</formula>
    </cfRule>
    <cfRule type="containsText" dxfId="251" priority="239" operator="containsText" text="改紡">
      <formula>NOT(ISERROR(SEARCH("改紡",T526)))</formula>
    </cfRule>
  </conditionalFormatting>
  <conditionalFormatting sqref="T527">
    <cfRule type="containsText" dxfId="250" priority="237" operator="containsText" text="了機">
      <formula>NOT(ISERROR(SEARCH("了機",T527)))</formula>
    </cfRule>
  </conditionalFormatting>
  <conditionalFormatting sqref="T527">
    <cfRule type="containsText" dxfId="249" priority="235" operator="containsText" text="清車">
      <formula>NOT(ISERROR(SEARCH("清車",T527)))</formula>
    </cfRule>
    <cfRule type="containsText" dxfId="248" priority="236" operator="containsText" text="改紡">
      <formula>NOT(ISERROR(SEARCH("改紡",T527)))</formula>
    </cfRule>
  </conditionalFormatting>
  <conditionalFormatting sqref="T529">
    <cfRule type="containsText" dxfId="247" priority="234" operator="containsText" text="了機">
      <formula>NOT(ISERROR(SEARCH("了機",T529)))</formula>
    </cfRule>
  </conditionalFormatting>
  <conditionalFormatting sqref="T529">
    <cfRule type="containsText" dxfId="246" priority="232" operator="containsText" text="清車">
      <formula>NOT(ISERROR(SEARCH("清車",T529)))</formula>
    </cfRule>
    <cfRule type="containsText" dxfId="245" priority="233" operator="containsText" text="改紡">
      <formula>NOT(ISERROR(SEARCH("改紡",T529)))</formula>
    </cfRule>
  </conditionalFormatting>
  <conditionalFormatting sqref="T531">
    <cfRule type="containsText" dxfId="244" priority="231" operator="containsText" text="了機">
      <formula>NOT(ISERROR(SEARCH("了機",T531)))</formula>
    </cfRule>
  </conditionalFormatting>
  <conditionalFormatting sqref="T531">
    <cfRule type="containsText" dxfId="243" priority="229" operator="containsText" text="清車">
      <formula>NOT(ISERROR(SEARCH("清車",T531)))</formula>
    </cfRule>
    <cfRule type="containsText" dxfId="242" priority="230" operator="containsText" text="改紡">
      <formula>NOT(ISERROR(SEARCH("改紡",T531)))</formula>
    </cfRule>
  </conditionalFormatting>
  <conditionalFormatting sqref="T534">
    <cfRule type="containsText" dxfId="241" priority="228" operator="containsText" text="了機">
      <formula>NOT(ISERROR(SEARCH("了機",T534)))</formula>
    </cfRule>
  </conditionalFormatting>
  <conditionalFormatting sqref="T534">
    <cfRule type="containsText" dxfId="240" priority="226" operator="containsText" text="清車">
      <formula>NOT(ISERROR(SEARCH("清車",T534)))</formula>
    </cfRule>
    <cfRule type="containsText" dxfId="239" priority="227" operator="containsText" text="改紡">
      <formula>NOT(ISERROR(SEARCH("改紡",T534)))</formula>
    </cfRule>
  </conditionalFormatting>
  <conditionalFormatting sqref="T535">
    <cfRule type="containsText" dxfId="238" priority="225" operator="containsText" text="了機">
      <formula>NOT(ISERROR(SEARCH("了機",T535)))</formula>
    </cfRule>
  </conditionalFormatting>
  <conditionalFormatting sqref="T535">
    <cfRule type="containsText" dxfId="237" priority="223" operator="containsText" text="清車">
      <formula>NOT(ISERROR(SEARCH("清車",T535)))</formula>
    </cfRule>
    <cfRule type="containsText" dxfId="236" priority="224" operator="containsText" text="改紡">
      <formula>NOT(ISERROR(SEARCH("改紡",T535)))</formula>
    </cfRule>
  </conditionalFormatting>
  <conditionalFormatting sqref="T537">
    <cfRule type="containsText" dxfId="235" priority="222" operator="containsText" text="了機">
      <formula>NOT(ISERROR(SEARCH("了機",T537)))</formula>
    </cfRule>
  </conditionalFormatting>
  <conditionalFormatting sqref="T537">
    <cfRule type="containsText" dxfId="234" priority="220" operator="containsText" text="清車">
      <formula>NOT(ISERROR(SEARCH("清車",T537)))</formula>
    </cfRule>
    <cfRule type="containsText" dxfId="233" priority="221" operator="containsText" text="改紡">
      <formula>NOT(ISERROR(SEARCH("改紡",T537)))</formula>
    </cfRule>
  </conditionalFormatting>
  <conditionalFormatting sqref="T539">
    <cfRule type="containsText" dxfId="232" priority="219" operator="containsText" text="了機">
      <formula>NOT(ISERROR(SEARCH("了機",T539)))</formula>
    </cfRule>
  </conditionalFormatting>
  <conditionalFormatting sqref="T539">
    <cfRule type="containsText" dxfId="231" priority="217" operator="containsText" text="清車">
      <formula>NOT(ISERROR(SEARCH("清車",T539)))</formula>
    </cfRule>
    <cfRule type="containsText" dxfId="230" priority="218" operator="containsText" text="改紡">
      <formula>NOT(ISERROR(SEARCH("改紡",T539)))</formula>
    </cfRule>
  </conditionalFormatting>
  <conditionalFormatting sqref="T540">
    <cfRule type="containsText" dxfId="229" priority="216" operator="containsText" text="了機">
      <formula>NOT(ISERROR(SEARCH("了機",T540)))</formula>
    </cfRule>
  </conditionalFormatting>
  <conditionalFormatting sqref="T540">
    <cfRule type="containsText" dxfId="228" priority="214" operator="containsText" text="清車">
      <formula>NOT(ISERROR(SEARCH("清車",T540)))</formula>
    </cfRule>
    <cfRule type="containsText" dxfId="227" priority="215" operator="containsText" text="改紡">
      <formula>NOT(ISERROR(SEARCH("改紡",T540)))</formula>
    </cfRule>
  </conditionalFormatting>
  <conditionalFormatting sqref="T541">
    <cfRule type="containsText" dxfId="226" priority="213" operator="containsText" text="了機">
      <formula>NOT(ISERROR(SEARCH("了機",T541)))</formula>
    </cfRule>
  </conditionalFormatting>
  <conditionalFormatting sqref="T541">
    <cfRule type="containsText" dxfId="225" priority="211" operator="containsText" text="清車">
      <formula>NOT(ISERROR(SEARCH("清車",T541)))</formula>
    </cfRule>
    <cfRule type="containsText" dxfId="224" priority="212" operator="containsText" text="改紡">
      <formula>NOT(ISERROR(SEARCH("改紡",T541)))</formula>
    </cfRule>
  </conditionalFormatting>
  <conditionalFormatting sqref="T542">
    <cfRule type="containsText" dxfId="223" priority="210" operator="containsText" text="了機">
      <formula>NOT(ISERROR(SEARCH("了機",T542)))</formula>
    </cfRule>
  </conditionalFormatting>
  <conditionalFormatting sqref="T542">
    <cfRule type="containsText" dxfId="222" priority="208" operator="containsText" text="清車">
      <formula>NOT(ISERROR(SEARCH("清車",T542)))</formula>
    </cfRule>
    <cfRule type="containsText" dxfId="221" priority="209" operator="containsText" text="改紡">
      <formula>NOT(ISERROR(SEARCH("改紡",T542)))</formula>
    </cfRule>
  </conditionalFormatting>
  <conditionalFormatting sqref="T544">
    <cfRule type="containsText" dxfId="220" priority="207" operator="containsText" text="了機">
      <formula>NOT(ISERROR(SEARCH("了機",T544)))</formula>
    </cfRule>
  </conditionalFormatting>
  <conditionalFormatting sqref="T544">
    <cfRule type="containsText" dxfId="219" priority="205" operator="containsText" text="清車">
      <formula>NOT(ISERROR(SEARCH("清車",T544)))</formula>
    </cfRule>
    <cfRule type="containsText" dxfId="218" priority="206" operator="containsText" text="改紡">
      <formula>NOT(ISERROR(SEARCH("改紡",T544)))</formula>
    </cfRule>
  </conditionalFormatting>
  <conditionalFormatting sqref="T551">
    <cfRule type="containsText" dxfId="217" priority="204" operator="containsText" text="了機">
      <formula>NOT(ISERROR(SEARCH("了機",T551)))</formula>
    </cfRule>
  </conditionalFormatting>
  <conditionalFormatting sqref="T551">
    <cfRule type="containsText" dxfId="216" priority="202" operator="containsText" text="清車">
      <formula>NOT(ISERROR(SEARCH("清車",T551)))</formula>
    </cfRule>
    <cfRule type="containsText" dxfId="215" priority="203" operator="containsText" text="改紡">
      <formula>NOT(ISERROR(SEARCH("改紡",T551)))</formula>
    </cfRule>
  </conditionalFormatting>
  <conditionalFormatting sqref="T533">
    <cfRule type="containsText" dxfId="214" priority="201" operator="containsText" text="了機">
      <formula>NOT(ISERROR(SEARCH("了機",T533)))</formula>
    </cfRule>
  </conditionalFormatting>
  <conditionalFormatting sqref="T533">
    <cfRule type="containsText" dxfId="213" priority="199" operator="containsText" text="清車">
      <formula>NOT(ISERROR(SEARCH("清車",T533)))</formula>
    </cfRule>
    <cfRule type="containsText" dxfId="212" priority="200" operator="containsText" text="改紡">
      <formula>NOT(ISERROR(SEARCH("改紡",T533)))</formula>
    </cfRule>
  </conditionalFormatting>
  <conditionalFormatting sqref="T543">
    <cfRule type="containsText" dxfId="211" priority="198" operator="containsText" text="了機">
      <formula>NOT(ISERROR(SEARCH("了機",T543)))</formula>
    </cfRule>
  </conditionalFormatting>
  <conditionalFormatting sqref="T543">
    <cfRule type="containsText" dxfId="210" priority="196" operator="containsText" text="清車">
      <formula>NOT(ISERROR(SEARCH("清車",T543)))</formula>
    </cfRule>
    <cfRule type="containsText" dxfId="209" priority="197" operator="containsText" text="改紡">
      <formula>NOT(ISERROR(SEARCH("改紡",T543)))</formula>
    </cfRule>
  </conditionalFormatting>
  <conditionalFormatting sqref="T536">
    <cfRule type="containsText" dxfId="208" priority="195" operator="containsText" text="了機">
      <formula>NOT(ISERROR(SEARCH("了機",T536)))</formula>
    </cfRule>
  </conditionalFormatting>
  <conditionalFormatting sqref="T536">
    <cfRule type="containsText" dxfId="207" priority="193" operator="containsText" text="清車">
      <formula>NOT(ISERROR(SEARCH("清車",T536)))</formula>
    </cfRule>
    <cfRule type="containsText" dxfId="206" priority="194" operator="containsText" text="改紡">
      <formula>NOT(ISERROR(SEARCH("改紡",T536)))</formula>
    </cfRule>
  </conditionalFormatting>
  <conditionalFormatting sqref="T545">
    <cfRule type="containsText" dxfId="205" priority="192" operator="containsText" text="了機">
      <formula>NOT(ISERROR(SEARCH("了機",T545)))</formula>
    </cfRule>
  </conditionalFormatting>
  <conditionalFormatting sqref="T545">
    <cfRule type="containsText" dxfId="204" priority="190" operator="containsText" text="清車">
      <formula>NOT(ISERROR(SEARCH("清車",T545)))</formula>
    </cfRule>
    <cfRule type="containsText" dxfId="203" priority="191" operator="containsText" text="改紡">
      <formula>NOT(ISERROR(SEARCH("改紡",T545)))</formula>
    </cfRule>
  </conditionalFormatting>
  <conditionalFormatting sqref="T550">
    <cfRule type="containsText" dxfId="202" priority="189" operator="containsText" text="了機">
      <formula>NOT(ISERROR(SEARCH("了機",T550)))</formula>
    </cfRule>
  </conditionalFormatting>
  <conditionalFormatting sqref="T550">
    <cfRule type="containsText" dxfId="201" priority="187" operator="containsText" text="清車">
      <formula>NOT(ISERROR(SEARCH("清車",T550)))</formula>
    </cfRule>
    <cfRule type="containsText" dxfId="200" priority="188" operator="containsText" text="改紡">
      <formula>NOT(ISERROR(SEARCH("改紡",T550)))</formula>
    </cfRule>
  </conditionalFormatting>
  <conditionalFormatting sqref="U549">
    <cfRule type="containsText" dxfId="199" priority="186" operator="containsText" text="了機">
      <formula>NOT(ISERROR(SEARCH("了機",U549)))</formula>
    </cfRule>
  </conditionalFormatting>
  <conditionalFormatting sqref="U549">
    <cfRule type="containsText" dxfId="198" priority="184" operator="containsText" text="清車">
      <formula>NOT(ISERROR(SEARCH("清車",U549)))</formula>
    </cfRule>
    <cfRule type="containsText" dxfId="197" priority="185" operator="containsText" text="改紡">
      <formula>NOT(ISERROR(SEARCH("改紡",U549)))</formula>
    </cfRule>
  </conditionalFormatting>
  <conditionalFormatting sqref="T549">
    <cfRule type="containsText" dxfId="196" priority="183" operator="containsText" text="了機">
      <formula>NOT(ISERROR(SEARCH("了機",T549)))</formula>
    </cfRule>
  </conditionalFormatting>
  <conditionalFormatting sqref="T549">
    <cfRule type="containsText" dxfId="195" priority="181" operator="containsText" text="清車">
      <formula>NOT(ISERROR(SEARCH("清車",T549)))</formula>
    </cfRule>
    <cfRule type="containsText" dxfId="194" priority="182" operator="containsText" text="改紡">
      <formula>NOT(ISERROR(SEARCH("改紡",T549)))</formula>
    </cfRule>
  </conditionalFormatting>
  <conditionalFormatting sqref="T548">
    <cfRule type="containsText" dxfId="193" priority="178" operator="containsText" text="清車">
      <formula>NOT(ISERROR(SEARCH("清車",T548)))</formula>
    </cfRule>
    <cfRule type="containsText" dxfId="192" priority="179" operator="containsText" text="改紡">
      <formula>NOT(ISERROR(SEARCH("改紡",T548)))</formula>
    </cfRule>
  </conditionalFormatting>
  <conditionalFormatting sqref="T548">
    <cfRule type="containsText" dxfId="191" priority="180" operator="containsText" text="了機">
      <formula>NOT(ISERROR(SEARCH("了機",T548)))</formula>
    </cfRule>
  </conditionalFormatting>
  <conditionalFormatting sqref="T547">
    <cfRule type="containsText" dxfId="190" priority="177" operator="containsText" text="了機">
      <formula>NOT(ISERROR(SEARCH("了機",T547)))</formula>
    </cfRule>
  </conditionalFormatting>
  <conditionalFormatting sqref="T547">
    <cfRule type="containsText" dxfId="189" priority="175" operator="containsText" text="清車">
      <formula>NOT(ISERROR(SEARCH("清車",T547)))</formula>
    </cfRule>
    <cfRule type="containsText" dxfId="188" priority="176" operator="containsText" text="改紡">
      <formula>NOT(ISERROR(SEARCH("改紡",T547)))</formula>
    </cfRule>
  </conditionalFormatting>
  <conditionalFormatting sqref="T532">
    <cfRule type="containsText" dxfId="187" priority="174" operator="containsText" text="了機">
      <formula>NOT(ISERROR(SEARCH("了機",T532)))</formula>
    </cfRule>
  </conditionalFormatting>
  <conditionalFormatting sqref="T532">
    <cfRule type="containsText" dxfId="186" priority="172" operator="containsText" text="清車">
      <formula>NOT(ISERROR(SEARCH("清車",T532)))</formula>
    </cfRule>
    <cfRule type="containsText" dxfId="185" priority="173" operator="containsText" text="改紡">
      <formula>NOT(ISERROR(SEARCH("改紡",T532)))</formula>
    </cfRule>
  </conditionalFormatting>
  <conditionalFormatting sqref="T546">
    <cfRule type="containsText" dxfId="184" priority="171" operator="containsText" text="了機">
      <formula>NOT(ISERROR(SEARCH("了機",T546)))</formula>
    </cfRule>
  </conditionalFormatting>
  <conditionalFormatting sqref="T546">
    <cfRule type="containsText" dxfId="183" priority="169" operator="containsText" text="清車">
      <formula>NOT(ISERROR(SEARCH("清車",T546)))</formula>
    </cfRule>
    <cfRule type="containsText" dxfId="182" priority="170" operator="containsText" text="改紡">
      <formula>NOT(ISERROR(SEARCH("改紡",T546)))</formula>
    </cfRule>
  </conditionalFormatting>
  <conditionalFormatting sqref="T538">
    <cfRule type="containsText" dxfId="181" priority="168" operator="containsText" text="了機">
      <formula>NOT(ISERROR(SEARCH("了機",T538)))</formula>
    </cfRule>
  </conditionalFormatting>
  <conditionalFormatting sqref="T538">
    <cfRule type="containsText" dxfId="180" priority="166" operator="containsText" text="清車">
      <formula>NOT(ISERROR(SEARCH("清車",T538)))</formula>
    </cfRule>
    <cfRule type="containsText" dxfId="179" priority="167" operator="containsText" text="改紡">
      <formula>NOT(ISERROR(SEARCH("改紡",T538)))</formula>
    </cfRule>
  </conditionalFormatting>
  <conditionalFormatting sqref="P524:Q525 P528:Q528 Q526:Q527 P530:Q530 Q529 Q531:Q532 Q550:Q551 Q537:Q548">
    <cfRule type="containsText" dxfId="178" priority="165" operator="containsText" text="了機">
      <formula>NOT(ISERROR(SEARCH("了機",P524)))</formula>
    </cfRule>
  </conditionalFormatting>
  <conditionalFormatting sqref="P524:Q525 P528:Q528 Q526:Q527 P530:Q530 Q529 Q531:Q532 Q550:Q551 Q537:Q548">
    <cfRule type="containsText" dxfId="177" priority="163" operator="containsText" text="清車">
      <formula>NOT(ISERROR(SEARCH("清車",P524)))</formula>
    </cfRule>
    <cfRule type="containsText" dxfId="176" priority="164" operator="containsText" text="改紡">
      <formula>NOT(ISERROR(SEARCH("改紡",P524)))</formula>
    </cfRule>
  </conditionalFormatting>
  <conditionalFormatting sqref="Q533:Q536">
    <cfRule type="containsText" dxfId="175" priority="162" operator="containsText" text="了機">
      <formula>NOT(ISERROR(SEARCH("了機",Q533)))</formula>
    </cfRule>
  </conditionalFormatting>
  <conditionalFormatting sqref="Q533:Q536">
    <cfRule type="containsText" dxfId="174" priority="160" operator="containsText" text="清車">
      <formula>NOT(ISERROR(SEARCH("清車",Q533)))</formula>
    </cfRule>
    <cfRule type="containsText" dxfId="173" priority="161" operator="containsText" text="改紡">
      <formula>NOT(ISERROR(SEARCH("改紡",Q533)))</formula>
    </cfRule>
  </conditionalFormatting>
  <conditionalFormatting sqref="P526">
    <cfRule type="containsText" dxfId="172" priority="159" operator="containsText" text="了機">
      <formula>NOT(ISERROR(SEARCH("了機",P526)))</formula>
    </cfRule>
  </conditionalFormatting>
  <conditionalFormatting sqref="P526">
    <cfRule type="containsText" dxfId="171" priority="157" operator="containsText" text="清車">
      <formula>NOT(ISERROR(SEARCH("清車",P526)))</formula>
    </cfRule>
    <cfRule type="containsText" dxfId="170" priority="158" operator="containsText" text="改紡">
      <formula>NOT(ISERROR(SEARCH("改紡",P526)))</formula>
    </cfRule>
  </conditionalFormatting>
  <conditionalFormatting sqref="P527">
    <cfRule type="containsText" dxfId="169" priority="156" operator="containsText" text="了機">
      <formula>NOT(ISERROR(SEARCH("了機",P527)))</formula>
    </cfRule>
  </conditionalFormatting>
  <conditionalFormatting sqref="P527">
    <cfRule type="containsText" dxfId="168" priority="154" operator="containsText" text="清車">
      <formula>NOT(ISERROR(SEARCH("清車",P527)))</formula>
    </cfRule>
    <cfRule type="containsText" dxfId="167" priority="155" operator="containsText" text="改紡">
      <formula>NOT(ISERROR(SEARCH("改紡",P527)))</formula>
    </cfRule>
  </conditionalFormatting>
  <conditionalFormatting sqref="P529">
    <cfRule type="containsText" dxfId="166" priority="153" operator="containsText" text="了機">
      <formula>NOT(ISERROR(SEARCH("了機",P529)))</formula>
    </cfRule>
  </conditionalFormatting>
  <conditionalFormatting sqref="P529">
    <cfRule type="containsText" dxfId="165" priority="151" operator="containsText" text="清車">
      <formula>NOT(ISERROR(SEARCH("清車",P529)))</formula>
    </cfRule>
    <cfRule type="containsText" dxfId="164" priority="152" operator="containsText" text="改紡">
      <formula>NOT(ISERROR(SEARCH("改紡",P529)))</formula>
    </cfRule>
  </conditionalFormatting>
  <conditionalFormatting sqref="P531">
    <cfRule type="containsText" dxfId="163" priority="150" operator="containsText" text="了機">
      <formula>NOT(ISERROR(SEARCH("了機",P531)))</formula>
    </cfRule>
  </conditionalFormatting>
  <conditionalFormatting sqref="P531">
    <cfRule type="containsText" dxfId="162" priority="148" operator="containsText" text="清車">
      <formula>NOT(ISERROR(SEARCH("清車",P531)))</formula>
    </cfRule>
    <cfRule type="containsText" dxfId="161" priority="149" operator="containsText" text="改紡">
      <formula>NOT(ISERROR(SEARCH("改紡",P531)))</formula>
    </cfRule>
  </conditionalFormatting>
  <conditionalFormatting sqref="P534">
    <cfRule type="containsText" dxfId="160" priority="147" operator="containsText" text="了機">
      <formula>NOT(ISERROR(SEARCH("了機",P534)))</formula>
    </cfRule>
  </conditionalFormatting>
  <conditionalFormatting sqref="P534">
    <cfRule type="containsText" dxfId="159" priority="145" operator="containsText" text="清車">
      <formula>NOT(ISERROR(SEARCH("清車",P534)))</formula>
    </cfRule>
    <cfRule type="containsText" dxfId="158" priority="146" operator="containsText" text="改紡">
      <formula>NOT(ISERROR(SEARCH("改紡",P534)))</formula>
    </cfRule>
  </conditionalFormatting>
  <conditionalFormatting sqref="P535">
    <cfRule type="containsText" dxfId="157" priority="144" operator="containsText" text="了機">
      <formula>NOT(ISERROR(SEARCH("了機",P535)))</formula>
    </cfRule>
  </conditionalFormatting>
  <conditionalFormatting sqref="P535">
    <cfRule type="containsText" dxfId="156" priority="142" operator="containsText" text="清車">
      <formula>NOT(ISERROR(SEARCH("清車",P535)))</formula>
    </cfRule>
    <cfRule type="containsText" dxfId="155" priority="143" operator="containsText" text="改紡">
      <formula>NOT(ISERROR(SEARCH("改紡",P535)))</formula>
    </cfRule>
  </conditionalFormatting>
  <conditionalFormatting sqref="P537">
    <cfRule type="containsText" dxfId="154" priority="141" operator="containsText" text="了機">
      <formula>NOT(ISERROR(SEARCH("了機",P537)))</formula>
    </cfRule>
  </conditionalFormatting>
  <conditionalFormatting sqref="P537">
    <cfRule type="containsText" dxfId="153" priority="139" operator="containsText" text="清車">
      <formula>NOT(ISERROR(SEARCH("清車",P537)))</formula>
    </cfRule>
    <cfRule type="containsText" dxfId="152" priority="140" operator="containsText" text="改紡">
      <formula>NOT(ISERROR(SEARCH("改紡",P537)))</formula>
    </cfRule>
  </conditionalFormatting>
  <conditionalFormatting sqref="P539">
    <cfRule type="containsText" dxfId="151" priority="138" operator="containsText" text="了機">
      <formula>NOT(ISERROR(SEARCH("了機",P539)))</formula>
    </cfRule>
  </conditionalFormatting>
  <conditionalFormatting sqref="P539">
    <cfRule type="containsText" dxfId="150" priority="136" operator="containsText" text="清車">
      <formula>NOT(ISERROR(SEARCH("清車",P539)))</formula>
    </cfRule>
    <cfRule type="containsText" dxfId="149" priority="137" operator="containsText" text="改紡">
      <formula>NOT(ISERROR(SEARCH("改紡",P539)))</formula>
    </cfRule>
  </conditionalFormatting>
  <conditionalFormatting sqref="P540">
    <cfRule type="containsText" dxfId="148" priority="135" operator="containsText" text="了機">
      <formula>NOT(ISERROR(SEARCH("了機",P540)))</formula>
    </cfRule>
  </conditionalFormatting>
  <conditionalFormatting sqref="P540">
    <cfRule type="containsText" dxfId="147" priority="133" operator="containsText" text="清車">
      <formula>NOT(ISERROR(SEARCH("清車",P540)))</formula>
    </cfRule>
    <cfRule type="containsText" dxfId="146" priority="134" operator="containsText" text="改紡">
      <formula>NOT(ISERROR(SEARCH("改紡",P540)))</formula>
    </cfRule>
  </conditionalFormatting>
  <conditionalFormatting sqref="P541">
    <cfRule type="containsText" dxfId="145" priority="132" operator="containsText" text="了機">
      <formula>NOT(ISERROR(SEARCH("了機",P541)))</formula>
    </cfRule>
  </conditionalFormatting>
  <conditionalFormatting sqref="P541">
    <cfRule type="containsText" dxfId="144" priority="130" operator="containsText" text="清車">
      <formula>NOT(ISERROR(SEARCH("清車",P541)))</formula>
    </cfRule>
    <cfRule type="containsText" dxfId="143" priority="131" operator="containsText" text="改紡">
      <formula>NOT(ISERROR(SEARCH("改紡",P541)))</formula>
    </cfRule>
  </conditionalFormatting>
  <conditionalFormatting sqref="P542">
    <cfRule type="containsText" dxfId="142" priority="129" operator="containsText" text="了機">
      <formula>NOT(ISERROR(SEARCH("了機",P542)))</formula>
    </cfRule>
  </conditionalFormatting>
  <conditionalFormatting sqref="P542">
    <cfRule type="containsText" dxfId="141" priority="127" operator="containsText" text="清車">
      <formula>NOT(ISERROR(SEARCH("清車",P542)))</formula>
    </cfRule>
    <cfRule type="containsText" dxfId="140" priority="128" operator="containsText" text="改紡">
      <formula>NOT(ISERROR(SEARCH("改紡",P542)))</formula>
    </cfRule>
  </conditionalFormatting>
  <conditionalFormatting sqref="P544">
    <cfRule type="containsText" dxfId="139" priority="126" operator="containsText" text="了機">
      <formula>NOT(ISERROR(SEARCH("了機",P544)))</formula>
    </cfRule>
  </conditionalFormatting>
  <conditionalFormatting sqref="P544">
    <cfRule type="containsText" dxfId="138" priority="124" operator="containsText" text="清車">
      <formula>NOT(ISERROR(SEARCH("清車",P544)))</formula>
    </cfRule>
    <cfRule type="containsText" dxfId="137" priority="125" operator="containsText" text="改紡">
      <formula>NOT(ISERROR(SEARCH("改紡",P544)))</formula>
    </cfRule>
  </conditionalFormatting>
  <conditionalFormatting sqref="P551">
    <cfRule type="containsText" dxfId="136" priority="123" operator="containsText" text="了機">
      <formula>NOT(ISERROR(SEARCH("了機",P551)))</formula>
    </cfRule>
  </conditionalFormatting>
  <conditionalFormatting sqref="P551">
    <cfRule type="containsText" dxfId="135" priority="121" operator="containsText" text="清車">
      <formula>NOT(ISERROR(SEARCH("清車",P551)))</formula>
    </cfRule>
    <cfRule type="containsText" dxfId="134" priority="122" operator="containsText" text="改紡">
      <formula>NOT(ISERROR(SEARCH("改紡",P551)))</formula>
    </cfRule>
  </conditionalFormatting>
  <conditionalFormatting sqref="P533">
    <cfRule type="containsText" dxfId="133" priority="120" operator="containsText" text="了機">
      <formula>NOT(ISERROR(SEARCH("了機",P533)))</formula>
    </cfRule>
  </conditionalFormatting>
  <conditionalFormatting sqref="P533">
    <cfRule type="containsText" dxfId="132" priority="118" operator="containsText" text="清車">
      <formula>NOT(ISERROR(SEARCH("清車",P533)))</formula>
    </cfRule>
    <cfRule type="containsText" dxfId="131" priority="119" operator="containsText" text="改紡">
      <formula>NOT(ISERROR(SEARCH("改紡",P533)))</formula>
    </cfRule>
  </conditionalFormatting>
  <conditionalFormatting sqref="P543">
    <cfRule type="containsText" dxfId="130" priority="117" operator="containsText" text="了機">
      <formula>NOT(ISERROR(SEARCH("了機",P543)))</formula>
    </cfRule>
  </conditionalFormatting>
  <conditionalFormatting sqref="P543">
    <cfRule type="containsText" dxfId="129" priority="115" operator="containsText" text="清車">
      <formula>NOT(ISERROR(SEARCH("清車",P543)))</formula>
    </cfRule>
    <cfRule type="containsText" dxfId="128" priority="116" operator="containsText" text="改紡">
      <formula>NOT(ISERROR(SEARCH("改紡",P543)))</formula>
    </cfRule>
  </conditionalFormatting>
  <conditionalFormatting sqref="P536">
    <cfRule type="containsText" dxfId="127" priority="114" operator="containsText" text="了機">
      <formula>NOT(ISERROR(SEARCH("了機",P536)))</formula>
    </cfRule>
  </conditionalFormatting>
  <conditionalFormatting sqref="P536">
    <cfRule type="containsText" dxfId="126" priority="112" operator="containsText" text="清車">
      <formula>NOT(ISERROR(SEARCH("清車",P536)))</formula>
    </cfRule>
    <cfRule type="containsText" dxfId="125" priority="113" operator="containsText" text="改紡">
      <formula>NOT(ISERROR(SEARCH("改紡",P536)))</formula>
    </cfRule>
  </conditionalFormatting>
  <conditionalFormatting sqref="P545">
    <cfRule type="containsText" dxfId="124" priority="111" operator="containsText" text="了機">
      <formula>NOT(ISERROR(SEARCH("了機",P545)))</formula>
    </cfRule>
  </conditionalFormatting>
  <conditionalFormatting sqref="P545">
    <cfRule type="containsText" dxfId="123" priority="109" operator="containsText" text="清車">
      <formula>NOT(ISERROR(SEARCH("清車",P545)))</formula>
    </cfRule>
    <cfRule type="containsText" dxfId="122" priority="110" operator="containsText" text="改紡">
      <formula>NOT(ISERROR(SEARCH("改紡",P545)))</formula>
    </cfRule>
  </conditionalFormatting>
  <conditionalFormatting sqref="P550">
    <cfRule type="containsText" dxfId="121" priority="108" operator="containsText" text="了機">
      <formula>NOT(ISERROR(SEARCH("了機",P550)))</formula>
    </cfRule>
  </conditionalFormatting>
  <conditionalFormatting sqref="P550">
    <cfRule type="containsText" dxfId="120" priority="106" operator="containsText" text="清車">
      <formula>NOT(ISERROR(SEARCH("清車",P550)))</formula>
    </cfRule>
    <cfRule type="containsText" dxfId="119" priority="107" operator="containsText" text="改紡">
      <formula>NOT(ISERROR(SEARCH("改紡",P550)))</formula>
    </cfRule>
  </conditionalFormatting>
  <conditionalFormatting sqref="Q549">
    <cfRule type="containsText" dxfId="118" priority="105" operator="containsText" text="了機">
      <formula>NOT(ISERROR(SEARCH("了機",Q549)))</formula>
    </cfRule>
  </conditionalFormatting>
  <conditionalFormatting sqref="Q549">
    <cfRule type="containsText" dxfId="117" priority="103" operator="containsText" text="清車">
      <formula>NOT(ISERROR(SEARCH("清車",Q549)))</formula>
    </cfRule>
    <cfRule type="containsText" dxfId="116" priority="104" operator="containsText" text="改紡">
      <formula>NOT(ISERROR(SEARCH("改紡",Q549)))</formula>
    </cfRule>
  </conditionalFormatting>
  <conditionalFormatting sqref="P549">
    <cfRule type="containsText" dxfId="115" priority="102" operator="containsText" text="了機">
      <formula>NOT(ISERROR(SEARCH("了機",P549)))</formula>
    </cfRule>
  </conditionalFormatting>
  <conditionalFormatting sqref="P549">
    <cfRule type="containsText" dxfId="114" priority="100" operator="containsText" text="清車">
      <formula>NOT(ISERROR(SEARCH("清車",P549)))</formula>
    </cfRule>
    <cfRule type="containsText" dxfId="113" priority="101" operator="containsText" text="改紡">
      <formula>NOT(ISERROR(SEARCH("改紡",P549)))</formula>
    </cfRule>
  </conditionalFormatting>
  <conditionalFormatting sqref="P548">
    <cfRule type="containsText" dxfId="112" priority="97" operator="containsText" text="清車">
      <formula>NOT(ISERROR(SEARCH("清車",P548)))</formula>
    </cfRule>
    <cfRule type="containsText" dxfId="111" priority="98" operator="containsText" text="改紡">
      <formula>NOT(ISERROR(SEARCH("改紡",P548)))</formula>
    </cfRule>
  </conditionalFormatting>
  <conditionalFormatting sqref="P548">
    <cfRule type="containsText" dxfId="110" priority="99" operator="containsText" text="了機">
      <formula>NOT(ISERROR(SEARCH("了機",P548)))</formula>
    </cfRule>
  </conditionalFormatting>
  <conditionalFormatting sqref="P547">
    <cfRule type="containsText" dxfId="109" priority="96" operator="containsText" text="了機">
      <formula>NOT(ISERROR(SEARCH("了機",P547)))</formula>
    </cfRule>
  </conditionalFormatting>
  <conditionalFormatting sqref="P547">
    <cfRule type="containsText" dxfId="108" priority="94" operator="containsText" text="清車">
      <formula>NOT(ISERROR(SEARCH("清車",P547)))</formula>
    </cfRule>
    <cfRule type="containsText" dxfId="107" priority="95" operator="containsText" text="改紡">
      <formula>NOT(ISERROR(SEARCH("改紡",P547)))</formula>
    </cfRule>
  </conditionalFormatting>
  <conditionalFormatting sqref="P532">
    <cfRule type="containsText" dxfId="106" priority="93" operator="containsText" text="了機">
      <formula>NOT(ISERROR(SEARCH("了機",P532)))</formula>
    </cfRule>
  </conditionalFormatting>
  <conditionalFormatting sqref="P532">
    <cfRule type="containsText" dxfId="105" priority="91" operator="containsText" text="清車">
      <formula>NOT(ISERROR(SEARCH("清車",P532)))</formula>
    </cfRule>
    <cfRule type="containsText" dxfId="104" priority="92" operator="containsText" text="改紡">
      <formula>NOT(ISERROR(SEARCH("改紡",P532)))</formula>
    </cfRule>
  </conditionalFormatting>
  <conditionalFormatting sqref="P546">
    <cfRule type="containsText" dxfId="103" priority="90" operator="containsText" text="了機">
      <formula>NOT(ISERROR(SEARCH("了機",P546)))</formula>
    </cfRule>
  </conditionalFormatting>
  <conditionalFormatting sqref="P546">
    <cfRule type="containsText" dxfId="102" priority="88" operator="containsText" text="清車">
      <formula>NOT(ISERROR(SEARCH("清車",P546)))</formula>
    </cfRule>
    <cfRule type="containsText" dxfId="101" priority="89" operator="containsText" text="改紡">
      <formula>NOT(ISERROR(SEARCH("改紡",P546)))</formula>
    </cfRule>
  </conditionalFormatting>
  <conditionalFormatting sqref="P538">
    <cfRule type="containsText" dxfId="100" priority="87" operator="containsText" text="了機">
      <formula>NOT(ISERROR(SEARCH("了機",P538)))</formula>
    </cfRule>
  </conditionalFormatting>
  <conditionalFormatting sqref="P538">
    <cfRule type="containsText" dxfId="99" priority="85" operator="containsText" text="清車">
      <formula>NOT(ISERROR(SEARCH("清車",P538)))</formula>
    </cfRule>
    <cfRule type="containsText" dxfId="98" priority="86" operator="containsText" text="改紡">
      <formula>NOT(ISERROR(SEARCH("改紡",P538)))</formula>
    </cfRule>
  </conditionalFormatting>
  <conditionalFormatting sqref="L524:M525 L528:M528 M526:M527 L530:M530 M529 M531:M532 M550:M551 M537:M548">
    <cfRule type="containsText" dxfId="97" priority="84" operator="containsText" text="了機">
      <formula>NOT(ISERROR(SEARCH("了機",L524)))</formula>
    </cfRule>
  </conditionalFormatting>
  <conditionalFormatting sqref="L524:M525 L528:M528 M526:M527 L530:M530 M529 M531:M532 M550:M551 M537:M548">
    <cfRule type="containsText" dxfId="96" priority="82" operator="containsText" text="清車">
      <formula>NOT(ISERROR(SEARCH("清車",L524)))</formula>
    </cfRule>
    <cfRule type="containsText" dxfId="95" priority="83" operator="containsText" text="改紡">
      <formula>NOT(ISERROR(SEARCH("改紡",L524)))</formula>
    </cfRule>
  </conditionalFormatting>
  <conditionalFormatting sqref="M533:M536">
    <cfRule type="containsText" dxfId="94" priority="81" operator="containsText" text="了機">
      <formula>NOT(ISERROR(SEARCH("了機",M533)))</formula>
    </cfRule>
  </conditionalFormatting>
  <conditionalFormatting sqref="M533:M536">
    <cfRule type="containsText" dxfId="93" priority="79" operator="containsText" text="清車">
      <formula>NOT(ISERROR(SEARCH("清車",M533)))</formula>
    </cfRule>
    <cfRule type="containsText" dxfId="92" priority="80" operator="containsText" text="改紡">
      <formula>NOT(ISERROR(SEARCH("改紡",M533)))</formula>
    </cfRule>
  </conditionalFormatting>
  <conditionalFormatting sqref="L526">
    <cfRule type="containsText" dxfId="91" priority="78" operator="containsText" text="了機">
      <formula>NOT(ISERROR(SEARCH("了機",L526)))</formula>
    </cfRule>
  </conditionalFormatting>
  <conditionalFormatting sqref="L526">
    <cfRule type="containsText" dxfId="90" priority="76" operator="containsText" text="清車">
      <formula>NOT(ISERROR(SEARCH("清車",L526)))</formula>
    </cfRule>
    <cfRule type="containsText" dxfId="89" priority="77" operator="containsText" text="改紡">
      <formula>NOT(ISERROR(SEARCH("改紡",L526)))</formula>
    </cfRule>
  </conditionalFormatting>
  <conditionalFormatting sqref="L527">
    <cfRule type="containsText" dxfId="88" priority="75" operator="containsText" text="了機">
      <formula>NOT(ISERROR(SEARCH("了機",L527)))</formula>
    </cfRule>
  </conditionalFormatting>
  <conditionalFormatting sqref="L527">
    <cfRule type="containsText" dxfId="87" priority="73" operator="containsText" text="清車">
      <formula>NOT(ISERROR(SEARCH("清車",L527)))</formula>
    </cfRule>
    <cfRule type="containsText" dxfId="86" priority="74" operator="containsText" text="改紡">
      <formula>NOT(ISERROR(SEARCH("改紡",L527)))</formula>
    </cfRule>
  </conditionalFormatting>
  <conditionalFormatting sqref="L529">
    <cfRule type="containsText" dxfId="85" priority="72" operator="containsText" text="了機">
      <formula>NOT(ISERROR(SEARCH("了機",L529)))</formula>
    </cfRule>
  </conditionalFormatting>
  <conditionalFormatting sqref="L529">
    <cfRule type="containsText" dxfId="84" priority="70" operator="containsText" text="清車">
      <formula>NOT(ISERROR(SEARCH("清車",L529)))</formula>
    </cfRule>
    <cfRule type="containsText" dxfId="83" priority="71" operator="containsText" text="改紡">
      <formula>NOT(ISERROR(SEARCH("改紡",L529)))</formula>
    </cfRule>
  </conditionalFormatting>
  <conditionalFormatting sqref="L531">
    <cfRule type="containsText" dxfId="82" priority="69" operator="containsText" text="了機">
      <formula>NOT(ISERROR(SEARCH("了機",L531)))</formula>
    </cfRule>
  </conditionalFormatting>
  <conditionalFormatting sqref="L531">
    <cfRule type="containsText" dxfId="81" priority="67" operator="containsText" text="清車">
      <formula>NOT(ISERROR(SEARCH("清車",L531)))</formula>
    </cfRule>
    <cfRule type="containsText" dxfId="80" priority="68" operator="containsText" text="改紡">
      <formula>NOT(ISERROR(SEARCH("改紡",L531)))</formula>
    </cfRule>
  </conditionalFormatting>
  <conditionalFormatting sqref="L535">
    <cfRule type="containsText" dxfId="76" priority="63" operator="containsText" text="了機">
      <formula>NOT(ISERROR(SEARCH("了機",L535)))</formula>
    </cfRule>
  </conditionalFormatting>
  <conditionalFormatting sqref="L535">
    <cfRule type="containsText" dxfId="75" priority="61" operator="containsText" text="清車">
      <formula>NOT(ISERROR(SEARCH("清車",L535)))</formula>
    </cfRule>
    <cfRule type="containsText" dxfId="74" priority="62" operator="containsText" text="改紡">
      <formula>NOT(ISERROR(SEARCH("改紡",L535)))</formula>
    </cfRule>
  </conditionalFormatting>
  <conditionalFormatting sqref="L537">
    <cfRule type="containsText" dxfId="73" priority="60" operator="containsText" text="了機">
      <formula>NOT(ISERROR(SEARCH("了機",L537)))</formula>
    </cfRule>
  </conditionalFormatting>
  <conditionalFormatting sqref="L537">
    <cfRule type="containsText" dxfId="72" priority="58" operator="containsText" text="清車">
      <formula>NOT(ISERROR(SEARCH("清車",L537)))</formula>
    </cfRule>
    <cfRule type="containsText" dxfId="71" priority="59" operator="containsText" text="改紡">
      <formula>NOT(ISERROR(SEARCH("改紡",L537)))</formula>
    </cfRule>
  </conditionalFormatting>
  <conditionalFormatting sqref="L539">
    <cfRule type="containsText" dxfId="70" priority="57" operator="containsText" text="了機">
      <formula>NOT(ISERROR(SEARCH("了機",L539)))</formula>
    </cfRule>
  </conditionalFormatting>
  <conditionalFormatting sqref="L539">
    <cfRule type="containsText" dxfId="69" priority="55" operator="containsText" text="清車">
      <formula>NOT(ISERROR(SEARCH("清車",L539)))</formula>
    </cfRule>
    <cfRule type="containsText" dxfId="68" priority="56" operator="containsText" text="改紡">
      <formula>NOT(ISERROR(SEARCH("改紡",L539)))</formula>
    </cfRule>
  </conditionalFormatting>
  <conditionalFormatting sqref="L540">
    <cfRule type="containsText" dxfId="67" priority="54" operator="containsText" text="了機">
      <formula>NOT(ISERROR(SEARCH("了機",L540)))</formula>
    </cfRule>
  </conditionalFormatting>
  <conditionalFormatting sqref="L540">
    <cfRule type="containsText" dxfId="66" priority="52" operator="containsText" text="清車">
      <formula>NOT(ISERROR(SEARCH("清車",L540)))</formula>
    </cfRule>
    <cfRule type="containsText" dxfId="65" priority="53" operator="containsText" text="改紡">
      <formula>NOT(ISERROR(SEARCH("改紡",L540)))</formula>
    </cfRule>
  </conditionalFormatting>
  <conditionalFormatting sqref="L541">
    <cfRule type="containsText" dxfId="64" priority="51" operator="containsText" text="了機">
      <formula>NOT(ISERROR(SEARCH("了機",L541)))</formula>
    </cfRule>
  </conditionalFormatting>
  <conditionalFormatting sqref="L541">
    <cfRule type="containsText" dxfId="63" priority="49" operator="containsText" text="清車">
      <formula>NOT(ISERROR(SEARCH("清車",L541)))</formula>
    </cfRule>
    <cfRule type="containsText" dxfId="62" priority="50" operator="containsText" text="改紡">
      <formula>NOT(ISERROR(SEARCH("改紡",L541)))</formula>
    </cfRule>
  </conditionalFormatting>
  <conditionalFormatting sqref="L542">
    <cfRule type="containsText" dxfId="61" priority="48" operator="containsText" text="了機">
      <formula>NOT(ISERROR(SEARCH("了機",L542)))</formula>
    </cfRule>
  </conditionalFormatting>
  <conditionalFormatting sqref="L542">
    <cfRule type="containsText" dxfId="60" priority="46" operator="containsText" text="清車">
      <formula>NOT(ISERROR(SEARCH("清車",L542)))</formula>
    </cfRule>
    <cfRule type="containsText" dxfId="59" priority="47" operator="containsText" text="改紡">
      <formula>NOT(ISERROR(SEARCH("改紡",L542)))</formula>
    </cfRule>
  </conditionalFormatting>
  <conditionalFormatting sqref="L544">
    <cfRule type="containsText" dxfId="58" priority="45" operator="containsText" text="了機">
      <formula>NOT(ISERROR(SEARCH("了機",L544)))</formula>
    </cfRule>
  </conditionalFormatting>
  <conditionalFormatting sqref="L544">
    <cfRule type="containsText" dxfId="57" priority="43" operator="containsText" text="清車">
      <formula>NOT(ISERROR(SEARCH("清車",L544)))</formula>
    </cfRule>
    <cfRule type="containsText" dxfId="56" priority="44" operator="containsText" text="改紡">
      <formula>NOT(ISERROR(SEARCH("改紡",L544)))</formula>
    </cfRule>
  </conditionalFormatting>
  <conditionalFormatting sqref="L551">
    <cfRule type="containsText" dxfId="55" priority="42" operator="containsText" text="了機">
      <formula>NOT(ISERROR(SEARCH("了機",L551)))</formula>
    </cfRule>
  </conditionalFormatting>
  <conditionalFormatting sqref="L551">
    <cfRule type="containsText" dxfId="54" priority="40" operator="containsText" text="清車">
      <formula>NOT(ISERROR(SEARCH("清車",L551)))</formula>
    </cfRule>
    <cfRule type="containsText" dxfId="53" priority="41" operator="containsText" text="改紡">
      <formula>NOT(ISERROR(SEARCH("改紡",L551)))</formula>
    </cfRule>
  </conditionalFormatting>
  <conditionalFormatting sqref="L543">
    <cfRule type="containsText" dxfId="49" priority="36" operator="containsText" text="了機">
      <formula>NOT(ISERROR(SEARCH("了機",L543)))</formula>
    </cfRule>
  </conditionalFormatting>
  <conditionalFormatting sqref="L543">
    <cfRule type="containsText" dxfId="48" priority="34" operator="containsText" text="清車">
      <formula>NOT(ISERROR(SEARCH("清車",L543)))</formula>
    </cfRule>
    <cfRule type="containsText" dxfId="47" priority="35" operator="containsText" text="改紡">
      <formula>NOT(ISERROR(SEARCH("改紡",L543)))</formula>
    </cfRule>
  </conditionalFormatting>
  <conditionalFormatting sqref="L536">
    <cfRule type="containsText" dxfId="46" priority="33" operator="containsText" text="了機">
      <formula>NOT(ISERROR(SEARCH("了機",L536)))</formula>
    </cfRule>
  </conditionalFormatting>
  <conditionalFormatting sqref="L536">
    <cfRule type="containsText" dxfId="45" priority="31" operator="containsText" text="清車">
      <formula>NOT(ISERROR(SEARCH("清車",L536)))</formula>
    </cfRule>
    <cfRule type="containsText" dxfId="44" priority="32" operator="containsText" text="改紡">
      <formula>NOT(ISERROR(SEARCH("改紡",L536)))</formula>
    </cfRule>
  </conditionalFormatting>
  <conditionalFormatting sqref="L545">
    <cfRule type="containsText" dxfId="43" priority="30" operator="containsText" text="了機">
      <formula>NOT(ISERROR(SEARCH("了機",L545)))</formula>
    </cfRule>
  </conditionalFormatting>
  <conditionalFormatting sqref="L545">
    <cfRule type="containsText" dxfId="42" priority="28" operator="containsText" text="清車">
      <formula>NOT(ISERROR(SEARCH("清車",L545)))</formula>
    </cfRule>
    <cfRule type="containsText" dxfId="41" priority="29" operator="containsText" text="改紡">
      <formula>NOT(ISERROR(SEARCH("改紡",L545)))</formula>
    </cfRule>
  </conditionalFormatting>
  <conditionalFormatting sqref="L550">
    <cfRule type="containsText" dxfId="40" priority="27" operator="containsText" text="了機">
      <formula>NOT(ISERROR(SEARCH("了機",L550)))</formula>
    </cfRule>
  </conditionalFormatting>
  <conditionalFormatting sqref="L550">
    <cfRule type="containsText" dxfId="39" priority="25" operator="containsText" text="清車">
      <formula>NOT(ISERROR(SEARCH("清車",L550)))</formula>
    </cfRule>
    <cfRule type="containsText" dxfId="38" priority="26" operator="containsText" text="改紡">
      <formula>NOT(ISERROR(SEARCH("改紡",L550)))</formula>
    </cfRule>
  </conditionalFormatting>
  <conditionalFormatting sqref="M549">
    <cfRule type="containsText" dxfId="37" priority="24" operator="containsText" text="了機">
      <formula>NOT(ISERROR(SEARCH("了機",M549)))</formula>
    </cfRule>
  </conditionalFormatting>
  <conditionalFormatting sqref="M549">
    <cfRule type="containsText" dxfId="36" priority="22" operator="containsText" text="清車">
      <formula>NOT(ISERROR(SEARCH("清車",M549)))</formula>
    </cfRule>
    <cfRule type="containsText" dxfId="35" priority="23" operator="containsText" text="改紡">
      <formula>NOT(ISERROR(SEARCH("改紡",M549)))</formula>
    </cfRule>
  </conditionalFormatting>
  <conditionalFormatting sqref="L549">
    <cfRule type="containsText" dxfId="34" priority="21" operator="containsText" text="了機">
      <formula>NOT(ISERROR(SEARCH("了機",L549)))</formula>
    </cfRule>
  </conditionalFormatting>
  <conditionalFormatting sqref="L549">
    <cfRule type="containsText" dxfId="33" priority="19" operator="containsText" text="清車">
      <formula>NOT(ISERROR(SEARCH("清車",L549)))</formula>
    </cfRule>
    <cfRule type="containsText" dxfId="32" priority="20" operator="containsText" text="改紡">
      <formula>NOT(ISERROR(SEARCH("改紡",L549)))</formula>
    </cfRule>
  </conditionalFormatting>
  <conditionalFormatting sqref="L548">
    <cfRule type="containsText" dxfId="31" priority="16" operator="containsText" text="清車">
      <formula>NOT(ISERROR(SEARCH("清車",L548)))</formula>
    </cfRule>
    <cfRule type="containsText" dxfId="30" priority="17" operator="containsText" text="改紡">
      <formula>NOT(ISERROR(SEARCH("改紡",L548)))</formula>
    </cfRule>
  </conditionalFormatting>
  <conditionalFormatting sqref="L548">
    <cfRule type="containsText" dxfId="29" priority="18" operator="containsText" text="了機">
      <formula>NOT(ISERROR(SEARCH("了機",L548)))</formula>
    </cfRule>
  </conditionalFormatting>
  <conditionalFormatting sqref="L547">
    <cfRule type="containsText" dxfId="28" priority="15" operator="containsText" text="了機">
      <formula>NOT(ISERROR(SEARCH("了機",L547)))</formula>
    </cfRule>
  </conditionalFormatting>
  <conditionalFormatting sqref="L547">
    <cfRule type="containsText" dxfId="27" priority="13" operator="containsText" text="清車">
      <formula>NOT(ISERROR(SEARCH("清車",L547)))</formula>
    </cfRule>
    <cfRule type="containsText" dxfId="26" priority="14" operator="containsText" text="改紡">
      <formula>NOT(ISERROR(SEARCH("改紡",L547)))</formula>
    </cfRule>
  </conditionalFormatting>
  <conditionalFormatting sqref="L532">
    <cfRule type="containsText" dxfId="25" priority="12" operator="containsText" text="了機">
      <formula>NOT(ISERROR(SEARCH("了機",L532)))</formula>
    </cfRule>
  </conditionalFormatting>
  <conditionalFormatting sqref="L532">
    <cfRule type="containsText" dxfId="24" priority="10" operator="containsText" text="清車">
      <formula>NOT(ISERROR(SEARCH("清車",L532)))</formula>
    </cfRule>
    <cfRule type="containsText" dxfId="23" priority="11" operator="containsText" text="改紡">
      <formula>NOT(ISERROR(SEARCH("改紡",L532)))</formula>
    </cfRule>
  </conditionalFormatting>
  <conditionalFormatting sqref="L546">
    <cfRule type="containsText" dxfId="22" priority="9" operator="containsText" text="了機">
      <formula>NOT(ISERROR(SEARCH("了機",L546)))</formula>
    </cfRule>
  </conditionalFormatting>
  <conditionalFormatting sqref="L546">
    <cfRule type="containsText" dxfId="21" priority="7" operator="containsText" text="清車">
      <formula>NOT(ISERROR(SEARCH("清車",L546)))</formula>
    </cfRule>
    <cfRule type="containsText" dxfId="20" priority="8" operator="containsText" text="改紡">
      <formula>NOT(ISERROR(SEARCH("改紡",L546)))</formula>
    </cfRule>
  </conditionalFormatting>
  <conditionalFormatting sqref="L538">
    <cfRule type="containsText" dxfId="19" priority="6" operator="containsText" text="了機">
      <formula>NOT(ISERROR(SEARCH("了機",L538)))</formula>
    </cfRule>
  </conditionalFormatting>
  <conditionalFormatting sqref="L538">
    <cfRule type="containsText" dxfId="18" priority="4" operator="containsText" text="清車">
      <formula>NOT(ISERROR(SEARCH("清車",L538)))</formula>
    </cfRule>
    <cfRule type="containsText" dxfId="17" priority="5" operator="containsText" text="改紡">
      <formula>NOT(ISERROR(SEARCH("改紡",L538)))</formula>
    </cfRule>
  </conditionalFormatting>
  <conditionalFormatting sqref="L533:L534">
    <cfRule type="containsText" dxfId="16" priority="3" operator="containsText" text="了機">
      <formula>NOT(ISERROR(SEARCH("了機",L533)))</formula>
    </cfRule>
  </conditionalFormatting>
  <conditionalFormatting sqref="L533:L534">
    <cfRule type="containsText" dxfId="15" priority="1" operator="containsText" text="清車">
      <formula>NOT(ISERROR(SEARCH("清車",L533)))</formula>
    </cfRule>
    <cfRule type="containsText" dxfId="14" priority="2" operator="containsText" text="改紡">
      <formula>NOT(ISERROR(SEARCH("改紡",L533)))</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7" manualBreakCount="17">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I20" sqref="I20"/>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4" ht="21.75" customHeight="1">
      <c r="A2" s="496">
        <v>1</v>
      </c>
      <c r="B2" s="495">
        <v>46173</v>
      </c>
      <c r="C2" s="496" t="s">
        <v>1049</v>
      </c>
      <c r="D2" s="497" t="s">
        <v>1905</v>
      </c>
      <c r="E2" s="498" t="s">
        <v>578</v>
      </c>
      <c r="F2" s="587" t="s">
        <v>2061</v>
      </c>
      <c r="G2" s="496" t="s">
        <v>216</v>
      </c>
      <c r="H2" s="499" t="s">
        <v>984</v>
      </c>
      <c r="I2" s="588">
        <v>46175</v>
      </c>
      <c r="J2" s="589" t="s">
        <v>3107</v>
      </c>
      <c r="K2" s="590">
        <v>46176</v>
      </c>
      <c r="L2" s="496"/>
      <c r="M2" s="496"/>
    </row>
    <row r="3" spans="1:14" ht="21.75" customHeight="1">
      <c r="A3" s="496">
        <v>2</v>
      </c>
      <c r="B3" s="495">
        <v>46174</v>
      </c>
      <c r="C3" s="496" t="s">
        <v>1548</v>
      </c>
      <c r="D3" s="497" t="s">
        <v>1911</v>
      </c>
      <c r="E3" s="498" t="s">
        <v>578</v>
      </c>
      <c r="F3" s="266" t="s">
        <v>2061</v>
      </c>
      <c r="G3" s="263" t="s">
        <v>326</v>
      </c>
      <c r="H3" s="499" t="s">
        <v>984</v>
      </c>
      <c r="I3" s="588">
        <v>46175</v>
      </c>
      <c r="J3" s="589" t="s">
        <v>3107</v>
      </c>
      <c r="K3" s="590">
        <v>46176</v>
      </c>
      <c r="L3" s="496"/>
      <c r="M3" s="496"/>
    </row>
    <row r="4" spans="1:14" ht="21.75" customHeight="1">
      <c r="A4" s="496">
        <v>3</v>
      </c>
      <c r="B4" s="495">
        <v>46174</v>
      </c>
      <c r="C4" s="496" t="s">
        <v>1892</v>
      </c>
      <c r="D4" s="497" t="s">
        <v>1909</v>
      </c>
      <c r="E4" s="498"/>
      <c r="F4" s="266" t="s">
        <v>1953</v>
      </c>
      <c r="G4" s="263" t="s">
        <v>217</v>
      </c>
      <c r="H4" s="499" t="s">
        <v>1475</v>
      </c>
      <c r="I4" s="588">
        <v>46176</v>
      </c>
      <c r="J4" s="589" t="s">
        <v>3107</v>
      </c>
      <c r="K4" s="590">
        <v>46177</v>
      </c>
      <c r="L4" s="496"/>
      <c r="M4" s="496"/>
    </row>
    <row r="5" spans="1:14" ht="21.75" customHeight="1">
      <c r="A5" s="496">
        <v>4</v>
      </c>
      <c r="B5" s="495">
        <v>46174</v>
      </c>
      <c r="C5" s="496" t="s">
        <v>2837</v>
      </c>
      <c r="D5" s="497" t="s">
        <v>2838</v>
      </c>
      <c r="E5" s="498"/>
      <c r="F5" s="266" t="s">
        <v>1810</v>
      </c>
      <c r="G5" s="263" t="s">
        <v>2839</v>
      </c>
      <c r="H5" s="499" t="s">
        <v>12</v>
      </c>
      <c r="I5" s="588">
        <v>46175</v>
      </c>
      <c r="J5" s="589" t="s">
        <v>3107</v>
      </c>
      <c r="K5" s="590">
        <v>46176</v>
      </c>
      <c r="L5" s="496"/>
      <c r="M5" s="496"/>
    </row>
    <row r="6" spans="1:14" ht="21.75" customHeight="1">
      <c r="A6" s="496">
        <v>5</v>
      </c>
      <c r="B6" s="495">
        <v>46175</v>
      </c>
      <c r="C6" s="496" t="s">
        <v>2658</v>
      </c>
      <c r="D6" s="497" t="s">
        <v>2934</v>
      </c>
      <c r="E6" s="498" t="s">
        <v>1914</v>
      </c>
      <c r="F6" s="266" t="str">
        <f>IF(ISNA(VLOOKUP(D6,條件!$A$1:$L$65585,5,0)),"",(VLOOKUP(D6,條件!$A$1:$L$65585,5,0)))</f>
        <v>150/48/2SDr</v>
      </c>
      <c r="G6" s="263" t="str">
        <f>IF(ISNA(VLOOKUP(D6,條件!$A$1:$L$65585,11,0)),"",(VLOOKUP(D6,條件!$A$1:$L$65585,11,0)))</f>
        <v>紅白直條</v>
      </c>
      <c r="H6" s="499" t="s">
        <v>1475</v>
      </c>
      <c r="I6" s="588">
        <v>46180</v>
      </c>
      <c r="J6" s="589" t="s">
        <v>3107</v>
      </c>
      <c r="K6" s="590">
        <v>46181</v>
      </c>
      <c r="L6" s="496"/>
      <c r="M6" s="496"/>
    </row>
    <row r="7" spans="1:14" ht="21.75" customHeight="1">
      <c r="A7" s="496">
        <v>6</v>
      </c>
      <c r="B7" s="495">
        <v>46177</v>
      </c>
      <c r="C7" s="496" t="s">
        <v>1622</v>
      </c>
      <c r="D7" s="497" t="s">
        <v>3178</v>
      </c>
      <c r="E7" s="498" t="s">
        <v>1914</v>
      </c>
      <c r="F7" s="266" t="str">
        <f>IF(ISNA(VLOOKUP(D7,條件!$A$1:$L$65585,5,0)),"",(VLOOKUP(D7,條件!$A$1:$L$65585,5,0)))</f>
        <v>150/48/2SDr</v>
      </c>
      <c r="G7" s="263" t="str">
        <f>IF(ISNA(VLOOKUP(D7,條件!$A$1:$L$65585,11,0)),"",(VLOOKUP(D7,條件!$A$1:$L$65585,11,0)))</f>
        <v>黃紅雙色</v>
      </c>
      <c r="H7" s="499" t="s">
        <v>984</v>
      </c>
      <c r="I7" s="588">
        <v>46184</v>
      </c>
      <c r="J7" s="589" t="s">
        <v>3107</v>
      </c>
      <c r="K7" s="590">
        <v>46185</v>
      </c>
      <c r="L7" s="496"/>
      <c r="M7" s="496"/>
    </row>
    <row r="8" spans="1:14" ht="21.75" customHeight="1">
      <c r="A8" s="496">
        <v>7</v>
      </c>
      <c r="B8" s="495">
        <v>46178</v>
      </c>
      <c r="C8" s="496" t="s">
        <v>1624</v>
      </c>
      <c r="D8" s="497" t="s">
        <v>2651</v>
      </c>
      <c r="E8" s="498"/>
      <c r="F8" s="266" t="str">
        <f>IF(ISNA(VLOOKUP(D8,條件!$A$1:$L$65585,5,0)),"",(VLOOKUP(D8,條件!$A$1:$L$65585,5,0)))</f>
        <v>75/72/2PFBR</v>
      </c>
      <c r="G8" s="263" t="str">
        <f>IF(ISNA(VLOOKUP(D8,條件!$A$1:$L$65585,11,0)),"",(VLOOKUP(D8,條件!$A$1:$L$65585,11,0)))</f>
        <v>紫色</v>
      </c>
      <c r="H8" s="499" t="s">
        <v>984</v>
      </c>
      <c r="I8" s="588">
        <v>46186</v>
      </c>
      <c r="J8" s="589" t="s">
        <v>3107</v>
      </c>
      <c r="K8" s="590">
        <v>46188</v>
      </c>
      <c r="L8" s="496"/>
      <c r="M8" s="496" t="s">
        <v>3240</v>
      </c>
    </row>
    <row r="9" spans="1:14" ht="21.75" customHeight="1">
      <c r="A9" s="496">
        <v>8</v>
      </c>
      <c r="B9" s="495">
        <v>46179</v>
      </c>
      <c r="C9" s="496" t="s">
        <v>3588</v>
      </c>
      <c r="D9" s="497" t="s">
        <v>3314</v>
      </c>
      <c r="E9" s="498"/>
      <c r="F9" s="266" t="str">
        <f>IF(ISNA(VLOOKUP(D9,條件!$A$1:$L$65585,5,0)),"",(VLOOKUP(D9,條件!$A$1:$L$65585,5,0)))</f>
        <v>75/72/2SDFFR</v>
      </c>
      <c r="G9" s="263" t="str">
        <f>IF(ISNA(VLOOKUP(D9,條件!$A$1:$L$65585,11,0)),"",(VLOOKUP(D9,條件!$A$1:$L$65585,11,0)))</f>
        <v>白底紅十字</v>
      </c>
      <c r="H9" s="499" t="s">
        <v>12</v>
      </c>
      <c r="I9" s="588">
        <v>46184</v>
      </c>
      <c r="J9" s="589" t="s">
        <v>3107</v>
      </c>
      <c r="K9" s="590">
        <v>46185</v>
      </c>
      <c r="L9" s="496"/>
      <c r="M9" s="496"/>
    </row>
    <row r="10" spans="1:14" ht="21.75" customHeight="1">
      <c r="A10" s="496">
        <v>9</v>
      </c>
      <c r="B10" s="495">
        <v>46179</v>
      </c>
      <c r="C10" s="496" t="s">
        <v>1048</v>
      </c>
      <c r="D10" s="497" t="s">
        <v>1903</v>
      </c>
      <c r="E10" s="498" t="s">
        <v>578</v>
      </c>
      <c r="F10" s="587" t="s">
        <v>2061</v>
      </c>
      <c r="G10" s="496" t="s">
        <v>224</v>
      </c>
      <c r="H10" s="499" t="s">
        <v>1475</v>
      </c>
      <c r="I10" s="588">
        <v>46184</v>
      </c>
      <c r="J10" s="589" t="s">
        <v>3107</v>
      </c>
      <c r="K10" s="590">
        <v>46185</v>
      </c>
      <c r="L10" s="496"/>
      <c r="M10" s="496" t="s">
        <v>3341</v>
      </c>
    </row>
    <row r="11" spans="1:14" ht="21.75" customHeight="1">
      <c r="A11" s="496">
        <v>10</v>
      </c>
      <c r="B11" s="495">
        <v>46180</v>
      </c>
      <c r="C11" s="496" t="s">
        <v>803</v>
      </c>
      <c r="D11" s="497" t="s">
        <v>3387</v>
      </c>
      <c r="E11" s="498" t="s">
        <v>3388</v>
      </c>
      <c r="F11" s="587" t="s">
        <v>3389</v>
      </c>
      <c r="G11" s="496" t="s">
        <v>3390</v>
      </c>
      <c r="H11" s="499" t="s">
        <v>12</v>
      </c>
      <c r="I11" s="588">
        <v>46185</v>
      </c>
      <c r="J11" s="589" t="s">
        <v>3107</v>
      </c>
      <c r="K11" s="590">
        <v>46188</v>
      </c>
      <c r="L11" s="496" t="s">
        <v>3391</v>
      </c>
      <c r="M11" s="496"/>
    </row>
    <row r="12" spans="1:14" ht="21.75" customHeight="1">
      <c r="A12" s="496">
        <v>11</v>
      </c>
      <c r="B12" s="495">
        <v>46181</v>
      </c>
      <c r="C12" s="496" t="s">
        <v>3437</v>
      </c>
      <c r="D12" s="497" t="s">
        <v>3438</v>
      </c>
      <c r="E12" s="498" t="s">
        <v>3439</v>
      </c>
      <c r="F12" s="266" t="str">
        <f>IF(ISNA(VLOOKUP(D12,條件!$A$1:$L$65585,5,0)),"",(VLOOKUP(D12,條件!$A$1:$L$65585,5,0)))</f>
        <v>225/72/2SDr</v>
      </c>
      <c r="G12" s="263" t="str">
        <f>IF(ISNA(VLOOKUP(D12,條件!$A$1:$L$65585,11,0)),"",(VLOOKUP(D12,條件!$A$1:$L$65585,11,0)))</f>
        <v>灰色</v>
      </c>
      <c r="H12" s="499" t="s">
        <v>984</v>
      </c>
      <c r="I12" s="588">
        <v>46185</v>
      </c>
      <c r="J12" s="589" t="s">
        <v>3107</v>
      </c>
      <c r="K12" s="590">
        <v>46188</v>
      </c>
      <c r="L12" s="496"/>
      <c r="M12" s="496"/>
    </row>
    <row r="13" spans="1:14" ht="21.75" customHeight="1">
      <c r="A13" s="496">
        <v>12</v>
      </c>
      <c r="B13" s="495">
        <v>46182</v>
      </c>
      <c r="C13" s="496" t="s">
        <v>3629</v>
      </c>
      <c r="D13" s="497" t="s">
        <v>3637</v>
      </c>
      <c r="E13" s="498"/>
      <c r="F13" s="266" t="str">
        <f>IF(ISNA(VLOOKUP(D13,條件!$A$1:$L$65585,5,0)),"",(VLOOKUP(D13,條件!$A$1:$L$65585,5,0)))</f>
        <v>75/72SRR5</v>
      </c>
      <c r="G13" s="263" t="str">
        <f>IF(ISNA(VLOOKUP(D13,條件!$A$1:$L$65585,11,0)),"",(VLOOKUP(D13,條件!$A$1:$L$65585,11,0)))</f>
        <v>白藍條</v>
      </c>
      <c r="H13" s="499" t="s">
        <v>2729</v>
      </c>
      <c r="I13" s="588">
        <v>46186</v>
      </c>
      <c r="J13" s="589" t="s">
        <v>3107</v>
      </c>
      <c r="K13" s="590">
        <v>46188</v>
      </c>
      <c r="L13" s="496"/>
      <c r="M13" s="496"/>
    </row>
    <row r="14" spans="1:14" ht="21.75" customHeight="1">
      <c r="A14" s="496">
        <v>13</v>
      </c>
      <c r="B14" s="495">
        <v>46183</v>
      </c>
      <c r="C14" s="496" t="s">
        <v>3525</v>
      </c>
      <c r="D14" s="497" t="s">
        <v>3689</v>
      </c>
      <c r="E14" s="498"/>
      <c r="F14" s="266" t="str">
        <f>IF(ISNA(VLOOKUP(D14,條件!$A$1:$L$65585,5,0)),"",(VLOOKUP(D14,條件!$A$1:$L$65585,5,0)))</f>
        <v>150/48/2SDr</v>
      </c>
      <c r="G14" s="263" t="str">
        <f>IF(ISNA(VLOOKUP(D14,條件!$A$1:$L$65585,11,0)),"",(VLOOKUP(D14,條件!$A$1:$L$65585,11,0)))</f>
        <v>黃底紅點</v>
      </c>
      <c r="H14" s="499" t="s">
        <v>20</v>
      </c>
      <c r="I14" s="588">
        <v>46186</v>
      </c>
      <c r="J14" s="589" t="s">
        <v>3107</v>
      </c>
      <c r="K14" s="590">
        <v>46188</v>
      </c>
      <c r="L14" s="496"/>
      <c r="M14" s="496"/>
    </row>
    <row r="15" spans="1:14" ht="21.75" customHeight="1">
      <c r="A15" s="496">
        <v>14</v>
      </c>
      <c r="B15" s="495">
        <v>46185</v>
      </c>
      <c r="C15" s="496" t="s">
        <v>3913</v>
      </c>
      <c r="D15" s="497" t="s">
        <v>3914</v>
      </c>
      <c r="E15" s="498" t="s">
        <v>3903</v>
      </c>
      <c r="F15" s="266" t="s">
        <v>3915</v>
      </c>
      <c r="G15" s="263" t="s">
        <v>3916</v>
      </c>
      <c r="H15" s="499" t="s">
        <v>12</v>
      </c>
      <c r="I15" s="588"/>
      <c r="J15" s="589"/>
      <c r="K15" s="590"/>
      <c r="L15" s="496" t="s">
        <v>3917</v>
      </c>
      <c r="M15" s="496"/>
      <c r="N15" s="159" t="s">
        <v>3819</v>
      </c>
    </row>
    <row r="16" spans="1:14" ht="21.75" customHeight="1">
      <c r="A16" s="496">
        <v>15</v>
      </c>
      <c r="B16" s="495">
        <v>46185</v>
      </c>
      <c r="C16" s="496" t="s">
        <v>3844</v>
      </c>
      <c r="D16" s="497" t="s">
        <v>3930</v>
      </c>
      <c r="E16" s="498"/>
      <c r="F16" s="266" t="s">
        <v>3931</v>
      </c>
      <c r="G16" s="263" t="s">
        <v>3932</v>
      </c>
      <c r="H16" s="499" t="s">
        <v>12</v>
      </c>
      <c r="I16" s="588"/>
      <c r="J16" s="589"/>
      <c r="K16" s="590"/>
      <c r="L16" s="496"/>
      <c r="M16" s="496"/>
      <c r="N16" s="159" t="s">
        <v>3819</v>
      </c>
    </row>
    <row r="17" spans="1:14" ht="21.75" customHeight="1">
      <c r="A17" s="496">
        <v>16</v>
      </c>
      <c r="B17" s="495">
        <v>46186</v>
      </c>
      <c r="C17" s="496" t="s">
        <v>3842</v>
      </c>
      <c r="D17" s="497" t="s">
        <v>3956</v>
      </c>
      <c r="E17" s="498"/>
      <c r="F17" s="266" t="str">
        <f>IF(ISNA(VLOOKUP(D17,條件!$A$1:$L$65585,5,0)),"",(VLOOKUP(D17,條件!$A$1:$L$65585,5,0)))</f>
        <v>150/48/2SDr</v>
      </c>
      <c r="G17" s="263" t="str">
        <f>IF(ISNA(VLOOKUP(D17,條件!$A$1:$L$65585,11,0)),"",(VLOOKUP(D17,條件!$A$1:$L$65585,11,0)))</f>
        <v>紅底藍點</v>
      </c>
      <c r="H17" s="499" t="s">
        <v>20</v>
      </c>
      <c r="I17" s="588"/>
      <c r="J17" s="589"/>
      <c r="K17" s="590"/>
      <c r="L17" s="496"/>
      <c r="M17" s="496"/>
      <c r="N17" s="159" t="s">
        <v>4174</v>
      </c>
    </row>
    <row r="18" spans="1:14" ht="21.75" customHeight="1">
      <c r="A18" s="496">
        <v>17</v>
      </c>
      <c r="B18" s="495">
        <v>46187</v>
      </c>
      <c r="C18" s="496" t="s">
        <v>3961</v>
      </c>
      <c r="D18" s="497" t="s">
        <v>4056</v>
      </c>
      <c r="E18" s="498"/>
      <c r="F18" s="266" t="str">
        <f>IF(ISNA(VLOOKUP(D18,條件!$A$1:$L$65585,5,0)),"",(VLOOKUP(D18,條件!$A$1:$L$65585,5,0)))</f>
        <v>50/36SDr</v>
      </c>
      <c r="G18" s="263" t="str">
        <f>IF(ISNA(VLOOKUP(D18,條件!$A$1:$L$65585,11,0)),"",(VLOOKUP(D18,條件!$A$1:$L$65585,11,0)))</f>
        <v>白黑條紋</v>
      </c>
      <c r="H18" s="499" t="s">
        <v>1475</v>
      </c>
      <c r="I18" s="588"/>
      <c r="J18" s="589"/>
      <c r="K18" s="590"/>
      <c r="L18" s="496"/>
      <c r="M18" s="496"/>
      <c r="N18" s="159" t="s">
        <v>4175</v>
      </c>
    </row>
    <row r="19" spans="1:14" ht="21.75" customHeight="1">
      <c r="A19" s="496">
        <v>18</v>
      </c>
      <c r="B19" s="495">
        <v>46187</v>
      </c>
      <c r="C19" s="496" t="s">
        <v>4068</v>
      </c>
      <c r="D19" s="497" t="s">
        <v>4064</v>
      </c>
      <c r="E19" s="498"/>
      <c r="F19" s="266" t="s">
        <v>4065</v>
      </c>
      <c r="G19" s="263" t="s">
        <v>4066</v>
      </c>
      <c r="H19" s="499" t="s">
        <v>984</v>
      </c>
      <c r="I19" s="588"/>
      <c r="J19" s="589"/>
      <c r="K19" s="590"/>
      <c r="L19" s="496" t="s">
        <v>4067</v>
      </c>
      <c r="M19" s="496"/>
      <c r="N19" s="159" t="s">
        <v>4173</v>
      </c>
    </row>
    <row r="20" spans="1:14" ht="21.75" customHeight="1">
      <c r="A20" s="496">
        <v>19</v>
      </c>
      <c r="B20" s="495">
        <v>46190</v>
      </c>
      <c r="C20" s="496" t="s">
        <v>4189</v>
      </c>
      <c r="D20" s="497" t="s">
        <v>4263</v>
      </c>
      <c r="E20" s="498" t="s">
        <v>4231</v>
      </c>
      <c r="F20" s="587" t="s">
        <v>4264</v>
      </c>
      <c r="G20" s="263" t="str">
        <f>IF(ISNA(VLOOKUP(D20,條件!$A$1:$L$65585,11,0)),"",(VLOOKUP(D20,條件!$A$1:$L$65585,11,0)))</f>
        <v>黃底綠星</v>
      </c>
      <c r="H20" s="499" t="s">
        <v>1475</v>
      </c>
      <c r="I20" s="588"/>
      <c r="J20" s="589"/>
      <c r="K20" s="590"/>
      <c r="L20" s="496"/>
      <c r="M20" s="496"/>
    </row>
    <row r="21" spans="1:14" ht="21.75" customHeight="1">
      <c r="A21" s="496">
        <v>20</v>
      </c>
      <c r="B21" s="495"/>
      <c r="C21" s="496"/>
      <c r="D21" s="497"/>
      <c r="E21" s="498"/>
      <c r="F21" s="587"/>
      <c r="G21" s="263" t="str">
        <f>IF(ISNA(VLOOKUP(D21,條件!$A$1:$L$65585,11,0)),"",(VLOOKUP(D21,條件!$A$1:$L$65585,11,0)))</f>
        <v/>
      </c>
      <c r="H21" s="499"/>
      <c r="I21" s="588"/>
      <c r="J21" s="589"/>
      <c r="K21" s="590"/>
      <c r="L21" s="496"/>
      <c r="M21" s="496"/>
    </row>
    <row r="22" spans="1:14" ht="21.75" customHeight="1">
      <c r="A22" s="496">
        <v>21</v>
      </c>
      <c r="B22" s="495"/>
      <c r="C22" s="496"/>
      <c r="D22" s="497"/>
      <c r="E22" s="498"/>
      <c r="F22" s="587"/>
      <c r="G22" s="496"/>
      <c r="H22" s="499"/>
      <c r="I22" s="588"/>
      <c r="J22" s="589"/>
      <c r="K22" s="590"/>
      <c r="L22" s="496"/>
      <c r="M22" s="496"/>
    </row>
    <row r="23" spans="1:14" ht="21.75" customHeight="1">
      <c r="A23" s="496">
        <v>22</v>
      </c>
      <c r="B23" s="495"/>
      <c r="C23" s="496"/>
      <c r="D23" s="497"/>
      <c r="E23" s="498"/>
      <c r="F23" s="587"/>
      <c r="G23" s="496"/>
      <c r="H23" s="499"/>
      <c r="I23" s="588"/>
      <c r="J23" s="589"/>
      <c r="K23" s="590"/>
      <c r="L23" s="496"/>
      <c r="M23" s="496"/>
    </row>
    <row r="24" spans="1:14" ht="21.75" customHeight="1">
      <c r="A24" s="496">
        <v>23</v>
      </c>
      <c r="B24" s="495"/>
      <c r="C24" s="496"/>
      <c r="D24" s="497"/>
      <c r="E24" s="498"/>
      <c r="F24" s="587"/>
      <c r="G24" s="496"/>
      <c r="H24" s="499"/>
      <c r="I24" s="588"/>
      <c r="J24" s="589"/>
      <c r="K24" s="590"/>
      <c r="L24" s="496"/>
      <c r="M24" s="496"/>
    </row>
    <row r="25" spans="1:14" ht="21.75" customHeight="1">
      <c r="A25" s="496">
        <v>24</v>
      </c>
      <c r="B25" s="495"/>
      <c r="C25" s="496"/>
      <c r="D25" s="497"/>
      <c r="E25" s="498"/>
      <c r="F25" s="587"/>
      <c r="G25" s="496"/>
      <c r="H25" s="499"/>
      <c r="I25" s="588"/>
      <c r="J25" s="589"/>
      <c r="K25" s="590"/>
      <c r="L25" s="496"/>
      <c r="M25" s="496"/>
    </row>
    <row r="26" spans="1:14" ht="21.75" customHeight="1">
      <c r="A26" s="496">
        <v>25</v>
      </c>
      <c r="B26" s="495"/>
      <c r="C26" s="496"/>
      <c r="D26" s="497"/>
      <c r="E26" s="498"/>
      <c r="F26" s="587"/>
      <c r="G26" s="496"/>
      <c r="H26" s="499"/>
      <c r="I26" s="588"/>
      <c r="J26" s="589"/>
      <c r="K26" s="590"/>
      <c r="L26" s="496"/>
      <c r="M26" s="496"/>
    </row>
    <row r="27" spans="1:14" ht="21.75" customHeight="1">
      <c r="A27" s="496">
        <v>26</v>
      </c>
      <c r="B27" s="495"/>
      <c r="C27" s="496"/>
      <c r="D27" s="497"/>
      <c r="E27" s="498"/>
      <c r="F27" s="587"/>
      <c r="G27" s="496"/>
      <c r="H27" s="499"/>
      <c r="I27" s="588"/>
      <c r="J27" s="589"/>
      <c r="K27" s="590"/>
      <c r="L27" s="496"/>
      <c r="M27" s="496"/>
    </row>
    <row r="28" spans="1:14" ht="21.75" customHeight="1">
      <c r="A28" s="496">
        <v>27</v>
      </c>
      <c r="B28" s="495"/>
      <c r="C28" s="496"/>
      <c r="D28" s="497"/>
      <c r="E28" s="498"/>
      <c r="F28" s="587"/>
      <c r="G28" s="496"/>
      <c r="H28" s="499"/>
      <c r="I28" s="588"/>
      <c r="J28" s="589"/>
      <c r="K28" s="590"/>
      <c r="L28" s="496"/>
      <c r="M28" s="496"/>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1495</v>
      </c>
      <c r="G31" s="496" t="s">
        <v>1495</v>
      </c>
      <c r="H31" s="499"/>
      <c r="I31" s="588"/>
      <c r="J31" s="589"/>
      <c r="K31" s="590"/>
      <c r="L31" s="496"/>
      <c r="M31" s="496"/>
    </row>
    <row r="32" spans="1:14" ht="21.75" customHeight="1">
      <c r="A32" s="496">
        <v>31</v>
      </c>
      <c r="B32" s="495"/>
      <c r="C32" s="496"/>
      <c r="D32" s="497"/>
      <c r="E32" s="498"/>
      <c r="F32" s="587" t="s">
        <v>1495</v>
      </c>
      <c r="G32" s="496" t="s">
        <v>1495</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91 D2:D10">
    <cfRule type="cellIs" dxfId="1841" priority="4372" stopIfTrue="1" operator="equal">
      <formula>"FINAL"</formula>
    </cfRule>
    <cfRule type="cellIs" dxfId="1840" priority="4373" stopIfTrue="1" operator="equal">
      <formula>"清車"</formula>
    </cfRule>
    <cfRule type="cellIs" dxfId="1839" priority="4374" stopIfTrue="1" operator="equal">
      <formula>"改紡"</formula>
    </cfRule>
  </conditionalFormatting>
  <conditionalFormatting sqref="D91:D96">
    <cfRule type="cellIs" dxfId="1838" priority="4369" stopIfTrue="1" operator="equal">
      <formula>"FINAL"</formula>
    </cfRule>
    <cfRule type="cellIs" dxfId="1837" priority="4370" stopIfTrue="1" operator="equal">
      <formula>"清車"</formula>
    </cfRule>
    <cfRule type="cellIs" dxfId="1836" priority="4371" stopIfTrue="1" operator="equal">
      <formula>"改紡"</formula>
    </cfRule>
  </conditionalFormatting>
  <conditionalFormatting sqref="D95:D98">
    <cfRule type="cellIs" dxfId="1835" priority="4366" stopIfTrue="1" operator="equal">
      <formula>"FINAL"</formula>
    </cfRule>
    <cfRule type="cellIs" dxfId="1834" priority="4367" stopIfTrue="1" operator="equal">
      <formula>"清車"</formula>
    </cfRule>
    <cfRule type="cellIs" dxfId="1833" priority="4368" stopIfTrue="1" operator="equal">
      <formula>"改紡"</formula>
    </cfRule>
  </conditionalFormatting>
  <conditionalFormatting sqref="D97:D115">
    <cfRule type="cellIs" dxfId="1832" priority="4363" stopIfTrue="1" operator="equal">
      <formula>"FINAL"</formula>
    </cfRule>
    <cfRule type="cellIs" dxfId="1831" priority="4364" stopIfTrue="1" operator="equal">
      <formula>"清車"</formula>
    </cfRule>
    <cfRule type="cellIs" dxfId="1830" priority="4365" stopIfTrue="1" operator="equal">
      <formula>"改紡"</formula>
    </cfRule>
  </conditionalFormatting>
  <conditionalFormatting sqref="D95">
    <cfRule type="cellIs" dxfId="1829" priority="4360" stopIfTrue="1" operator="equal">
      <formula>"FINAL"</formula>
    </cfRule>
    <cfRule type="cellIs" dxfId="1828" priority="4361" stopIfTrue="1" operator="equal">
      <formula>"清車"</formula>
    </cfRule>
    <cfRule type="cellIs" dxfId="1827" priority="4362" stopIfTrue="1" operator="equal">
      <formula>"改紡"</formula>
    </cfRule>
  </conditionalFormatting>
  <conditionalFormatting sqref="D91">
    <cfRule type="cellIs" dxfId="1826" priority="4357" stopIfTrue="1" operator="equal">
      <formula>"FINAL"</formula>
    </cfRule>
    <cfRule type="cellIs" dxfId="1825" priority="4358" stopIfTrue="1" operator="equal">
      <formula>"清車"</formula>
    </cfRule>
    <cfRule type="cellIs" dxfId="1824" priority="4359" stopIfTrue="1" operator="equal">
      <formula>"改紡"</formula>
    </cfRule>
  </conditionalFormatting>
  <conditionalFormatting sqref="D101">
    <cfRule type="cellIs" dxfId="1823" priority="4354" stopIfTrue="1" operator="equal">
      <formula>"FINAL"</formula>
    </cfRule>
    <cfRule type="cellIs" dxfId="1822" priority="4355" stopIfTrue="1" operator="equal">
      <formula>"清車"</formula>
    </cfRule>
    <cfRule type="cellIs" dxfId="1821" priority="4356" stopIfTrue="1" operator="equal">
      <formula>"改紡"</formula>
    </cfRule>
  </conditionalFormatting>
  <conditionalFormatting sqref="D101">
    <cfRule type="cellIs" dxfId="1820" priority="4351" stopIfTrue="1" operator="equal">
      <formula>"FINAL"</formula>
    </cfRule>
    <cfRule type="cellIs" dxfId="1819" priority="4352" stopIfTrue="1" operator="equal">
      <formula>"清車"</formula>
    </cfRule>
    <cfRule type="cellIs" dxfId="1818" priority="4353" stopIfTrue="1" operator="equal">
      <formula>"改紡"</formula>
    </cfRule>
  </conditionalFormatting>
  <conditionalFormatting sqref="D109">
    <cfRule type="cellIs" dxfId="1817" priority="4348" stopIfTrue="1" operator="equal">
      <formula>"FINAL"</formula>
    </cfRule>
    <cfRule type="cellIs" dxfId="1816" priority="4349" stopIfTrue="1" operator="equal">
      <formula>"清車"</formula>
    </cfRule>
    <cfRule type="cellIs" dxfId="1815" priority="4350" stopIfTrue="1" operator="equal">
      <formula>"改紡"</formula>
    </cfRule>
  </conditionalFormatting>
  <conditionalFormatting sqref="D109">
    <cfRule type="cellIs" dxfId="1814" priority="4345" stopIfTrue="1" operator="equal">
      <formula>"FINAL"</formula>
    </cfRule>
    <cfRule type="cellIs" dxfId="1813" priority="4346" stopIfTrue="1" operator="equal">
      <formula>"清車"</formula>
    </cfRule>
    <cfRule type="cellIs" dxfId="1812" priority="4347" stopIfTrue="1" operator="equal">
      <formula>"改紡"</formula>
    </cfRule>
  </conditionalFormatting>
  <conditionalFormatting sqref="D102">
    <cfRule type="cellIs" dxfId="1811" priority="4342" stopIfTrue="1" operator="equal">
      <formula>"FINAL"</formula>
    </cfRule>
    <cfRule type="cellIs" dxfId="1810" priority="4343" stopIfTrue="1" operator="equal">
      <formula>"清車"</formula>
    </cfRule>
    <cfRule type="cellIs" dxfId="1809" priority="4344" stopIfTrue="1" operator="equal">
      <formula>"改紡"</formula>
    </cfRule>
  </conditionalFormatting>
  <conditionalFormatting sqref="D94">
    <cfRule type="cellIs" dxfId="1808" priority="4339" stopIfTrue="1" operator="equal">
      <formula>"FINAL"</formula>
    </cfRule>
    <cfRule type="cellIs" dxfId="1807" priority="4340" stopIfTrue="1" operator="equal">
      <formula>"清車"</formula>
    </cfRule>
    <cfRule type="cellIs" dxfId="1806" priority="4341" stopIfTrue="1" operator="equal">
      <formula>"改紡"</formula>
    </cfRule>
  </conditionalFormatting>
  <conditionalFormatting sqref="D90">
    <cfRule type="cellIs" dxfId="1805" priority="4336" stopIfTrue="1" operator="equal">
      <formula>"FINAL"</formula>
    </cfRule>
    <cfRule type="cellIs" dxfId="1804" priority="4337" stopIfTrue="1" operator="equal">
      <formula>"清車"</formula>
    </cfRule>
    <cfRule type="cellIs" dxfId="1803" priority="4338" stopIfTrue="1" operator="equal">
      <formula>"改紡"</formula>
    </cfRule>
  </conditionalFormatting>
  <conditionalFormatting sqref="D100">
    <cfRule type="cellIs" dxfId="1802" priority="4333" stopIfTrue="1" operator="equal">
      <formula>"FINAL"</formula>
    </cfRule>
    <cfRule type="cellIs" dxfId="1801" priority="4334" stopIfTrue="1" operator="equal">
      <formula>"清車"</formula>
    </cfRule>
    <cfRule type="cellIs" dxfId="1800" priority="4335" stopIfTrue="1" operator="equal">
      <formula>"改紡"</formula>
    </cfRule>
  </conditionalFormatting>
  <conditionalFormatting sqref="D100">
    <cfRule type="cellIs" dxfId="1799" priority="4330" stopIfTrue="1" operator="equal">
      <formula>"FINAL"</formula>
    </cfRule>
    <cfRule type="cellIs" dxfId="1798" priority="4331" stopIfTrue="1" operator="equal">
      <formula>"清車"</formula>
    </cfRule>
    <cfRule type="cellIs" dxfId="1797" priority="4332" stopIfTrue="1" operator="equal">
      <formula>"改紡"</formula>
    </cfRule>
  </conditionalFormatting>
  <conditionalFormatting sqref="D101">
    <cfRule type="cellIs" dxfId="1796" priority="4327" stopIfTrue="1" operator="equal">
      <formula>"FINAL"</formula>
    </cfRule>
    <cfRule type="cellIs" dxfId="1795" priority="4328" stopIfTrue="1" operator="equal">
      <formula>"清車"</formula>
    </cfRule>
    <cfRule type="cellIs" dxfId="1794" priority="4329" stopIfTrue="1" operator="equal">
      <formula>"改紡"</formula>
    </cfRule>
  </conditionalFormatting>
  <conditionalFormatting sqref="D102">
    <cfRule type="cellIs" dxfId="1793" priority="4324" stopIfTrue="1" operator="equal">
      <formula>"FINAL"</formula>
    </cfRule>
    <cfRule type="cellIs" dxfId="1792" priority="4325" stopIfTrue="1" operator="equal">
      <formula>"清車"</formula>
    </cfRule>
    <cfRule type="cellIs" dxfId="1791" priority="4326" stopIfTrue="1" operator="equal">
      <formula>"改紡"</formula>
    </cfRule>
  </conditionalFormatting>
  <conditionalFormatting sqref="D94">
    <cfRule type="cellIs" dxfId="1790" priority="4321" stopIfTrue="1" operator="equal">
      <formula>"FINAL"</formula>
    </cfRule>
    <cfRule type="cellIs" dxfId="1789" priority="4322" stopIfTrue="1" operator="equal">
      <formula>"清車"</formula>
    </cfRule>
    <cfRule type="cellIs" dxfId="1788" priority="4323" stopIfTrue="1" operator="equal">
      <formula>"改紡"</formula>
    </cfRule>
  </conditionalFormatting>
  <conditionalFormatting sqref="D93">
    <cfRule type="cellIs" dxfId="1787" priority="4318" stopIfTrue="1" operator="equal">
      <formula>"FINAL"</formula>
    </cfRule>
    <cfRule type="cellIs" dxfId="1786" priority="4319" stopIfTrue="1" operator="equal">
      <formula>"清車"</formula>
    </cfRule>
    <cfRule type="cellIs" dxfId="1785" priority="4320" stopIfTrue="1" operator="equal">
      <formula>"改紡"</formula>
    </cfRule>
  </conditionalFormatting>
  <conditionalFormatting sqref="D102">
    <cfRule type="cellIs" dxfId="1784" priority="4315" stopIfTrue="1" operator="equal">
      <formula>"FINAL"</formula>
    </cfRule>
    <cfRule type="cellIs" dxfId="1783" priority="4316" stopIfTrue="1" operator="equal">
      <formula>"清車"</formula>
    </cfRule>
    <cfRule type="cellIs" dxfId="1782" priority="4317" stopIfTrue="1" operator="equal">
      <formula>"改紡"</formula>
    </cfRule>
  </conditionalFormatting>
  <conditionalFormatting sqref="D102">
    <cfRule type="cellIs" dxfId="1781" priority="4312" stopIfTrue="1" operator="equal">
      <formula>"FINAL"</formula>
    </cfRule>
    <cfRule type="cellIs" dxfId="1780" priority="4313" stopIfTrue="1" operator="equal">
      <formula>"清車"</formula>
    </cfRule>
    <cfRule type="cellIs" dxfId="1779" priority="4314" stopIfTrue="1" operator="equal">
      <formula>"改紡"</formula>
    </cfRule>
  </conditionalFormatting>
  <conditionalFormatting sqref="D103">
    <cfRule type="cellIs" dxfId="1778" priority="4309" stopIfTrue="1" operator="equal">
      <formula>"FINAL"</formula>
    </cfRule>
    <cfRule type="cellIs" dxfId="1777" priority="4310" stopIfTrue="1" operator="equal">
      <formula>"清車"</formula>
    </cfRule>
    <cfRule type="cellIs" dxfId="1776" priority="4311" stopIfTrue="1" operator="equal">
      <formula>"改紡"</formula>
    </cfRule>
  </conditionalFormatting>
  <conditionalFormatting sqref="D102">
    <cfRule type="cellIs" dxfId="1775" priority="4306" stopIfTrue="1" operator="equal">
      <formula>"FINAL"</formula>
    </cfRule>
    <cfRule type="cellIs" dxfId="1774" priority="4307" stopIfTrue="1" operator="equal">
      <formula>"清車"</formula>
    </cfRule>
    <cfRule type="cellIs" dxfId="1773" priority="4308" stopIfTrue="1" operator="equal">
      <formula>"改紡"</formula>
    </cfRule>
  </conditionalFormatting>
  <conditionalFormatting sqref="D103">
    <cfRule type="cellIs" dxfId="1772" priority="4303" stopIfTrue="1" operator="equal">
      <formula>"FINAL"</formula>
    </cfRule>
    <cfRule type="cellIs" dxfId="1771" priority="4304" stopIfTrue="1" operator="equal">
      <formula>"清車"</formula>
    </cfRule>
    <cfRule type="cellIs" dxfId="1770" priority="4305" stopIfTrue="1" operator="equal">
      <formula>"改紡"</formula>
    </cfRule>
  </conditionalFormatting>
  <conditionalFormatting sqref="D101">
    <cfRule type="cellIs" dxfId="1769" priority="4300" stopIfTrue="1" operator="equal">
      <formula>"FINAL"</formula>
    </cfRule>
    <cfRule type="cellIs" dxfId="1768" priority="4301" stopIfTrue="1" operator="equal">
      <formula>"清車"</formula>
    </cfRule>
    <cfRule type="cellIs" dxfId="1767" priority="4302" stopIfTrue="1" operator="equal">
      <formula>"改紡"</formula>
    </cfRule>
  </conditionalFormatting>
  <conditionalFormatting sqref="D101">
    <cfRule type="cellIs" dxfId="1766" priority="4297" stopIfTrue="1" operator="equal">
      <formula>"FINAL"</formula>
    </cfRule>
    <cfRule type="cellIs" dxfId="1765" priority="4298" stopIfTrue="1" operator="equal">
      <formula>"清車"</formula>
    </cfRule>
    <cfRule type="cellIs" dxfId="1764" priority="4299" stopIfTrue="1" operator="equal">
      <formula>"改紡"</formula>
    </cfRule>
  </conditionalFormatting>
  <conditionalFormatting sqref="D101">
    <cfRule type="cellIs" dxfId="1763" priority="4294" stopIfTrue="1" operator="equal">
      <formula>"FINAL"</formula>
    </cfRule>
    <cfRule type="cellIs" dxfId="1762" priority="4295" stopIfTrue="1" operator="equal">
      <formula>"清車"</formula>
    </cfRule>
    <cfRule type="cellIs" dxfId="1761" priority="4296" stopIfTrue="1" operator="equal">
      <formula>"改紡"</formula>
    </cfRule>
  </conditionalFormatting>
  <conditionalFormatting sqref="D101">
    <cfRule type="cellIs" dxfId="1760" priority="4291" stopIfTrue="1" operator="equal">
      <formula>"FINAL"</formula>
    </cfRule>
    <cfRule type="cellIs" dxfId="1759" priority="4292" stopIfTrue="1" operator="equal">
      <formula>"清車"</formula>
    </cfRule>
    <cfRule type="cellIs" dxfId="1758" priority="4293" stopIfTrue="1" operator="equal">
      <formula>"改紡"</formula>
    </cfRule>
  </conditionalFormatting>
  <conditionalFormatting sqref="D102">
    <cfRule type="cellIs" dxfId="1757" priority="4288" stopIfTrue="1" operator="equal">
      <formula>"FINAL"</formula>
    </cfRule>
    <cfRule type="cellIs" dxfId="1756" priority="4289" stopIfTrue="1" operator="equal">
      <formula>"清車"</formula>
    </cfRule>
    <cfRule type="cellIs" dxfId="1755" priority="4290" stopIfTrue="1" operator="equal">
      <formula>"改紡"</formula>
    </cfRule>
  </conditionalFormatting>
  <conditionalFormatting sqref="D101">
    <cfRule type="cellIs" dxfId="1754" priority="4285" stopIfTrue="1" operator="equal">
      <formula>"FINAL"</formula>
    </cfRule>
    <cfRule type="cellIs" dxfId="1753" priority="4286" stopIfTrue="1" operator="equal">
      <formula>"清車"</formula>
    </cfRule>
    <cfRule type="cellIs" dxfId="1752" priority="4287" stopIfTrue="1" operator="equal">
      <formula>"改紡"</formula>
    </cfRule>
  </conditionalFormatting>
  <conditionalFormatting sqref="D102">
    <cfRule type="cellIs" dxfId="1751" priority="4282" stopIfTrue="1" operator="equal">
      <formula>"FINAL"</formula>
    </cfRule>
    <cfRule type="cellIs" dxfId="1750" priority="4283" stopIfTrue="1" operator="equal">
      <formula>"清車"</formula>
    </cfRule>
    <cfRule type="cellIs" dxfId="1749" priority="4284" stopIfTrue="1" operator="equal">
      <formula>"改紡"</formula>
    </cfRule>
  </conditionalFormatting>
  <conditionalFormatting sqref="D102">
    <cfRule type="cellIs" dxfId="1748" priority="4279" stopIfTrue="1" operator="equal">
      <formula>"FINAL"</formula>
    </cfRule>
    <cfRule type="cellIs" dxfId="1747" priority="4280" stopIfTrue="1" operator="equal">
      <formula>"清車"</formula>
    </cfRule>
    <cfRule type="cellIs" dxfId="1746" priority="4281" stopIfTrue="1" operator="equal">
      <formula>"改紡"</formula>
    </cfRule>
  </conditionalFormatting>
  <conditionalFormatting sqref="D102">
    <cfRule type="cellIs" dxfId="1745" priority="4276" stopIfTrue="1" operator="equal">
      <formula>"FINAL"</formula>
    </cfRule>
    <cfRule type="cellIs" dxfId="1744" priority="4277" stopIfTrue="1" operator="equal">
      <formula>"清車"</formula>
    </cfRule>
    <cfRule type="cellIs" dxfId="1743" priority="4278" stopIfTrue="1" operator="equal">
      <formula>"改紡"</formula>
    </cfRule>
  </conditionalFormatting>
  <conditionalFormatting sqref="D103">
    <cfRule type="cellIs" dxfId="1742" priority="4273" stopIfTrue="1" operator="equal">
      <formula>"FINAL"</formula>
    </cfRule>
    <cfRule type="cellIs" dxfId="1741" priority="4274" stopIfTrue="1" operator="equal">
      <formula>"清車"</formula>
    </cfRule>
    <cfRule type="cellIs" dxfId="1740" priority="4275" stopIfTrue="1" operator="equal">
      <formula>"改紡"</formula>
    </cfRule>
  </conditionalFormatting>
  <conditionalFormatting sqref="D101">
    <cfRule type="cellIs" dxfId="1739" priority="4270" stopIfTrue="1" operator="equal">
      <formula>"FINAL"</formula>
    </cfRule>
    <cfRule type="cellIs" dxfId="1738" priority="4271" stopIfTrue="1" operator="equal">
      <formula>"清車"</formula>
    </cfRule>
    <cfRule type="cellIs" dxfId="1737" priority="4272" stopIfTrue="1" operator="equal">
      <formula>"改紡"</formula>
    </cfRule>
  </conditionalFormatting>
  <conditionalFormatting sqref="D101">
    <cfRule type="cellIs" dxfId="1736" priority="4267" stopIfTrue="1" operator="equal">
      <formula>"FINAL"</formula>
    </cfRule>
    <cfRule type="cellIs" dxfId="1735" priority="4268" stopIfTrue="1" operator="equal">
      <formula>"清車"</formula>
    </cfRule>
    <cfRule type="cellIs" dxfId="1734" priority="4269" stopIfTrue="1" operator="equal">
      <formula>"改紡"</formula>
    </cfRule>
  </conditionalFormatting>
  <conditionalFormatting sqref="D102">
    <cfRule type="cellIs" dxfId="1733" priority="4264" stopIfTrue="1" operator="equal">
      <formula>"FINAL"</formula>
    </cfRule>
    <cfRule type="cellIs" dxfId="1732" priority="4265" stopIfTrue="1" operator="equal">
      <formula>"清車"</formula>
    </cfRule>
    <cfRule type="cellIs" dxfId="1731" priority="4266" stopIfTrue="1" operator="equal">
      <formula>"改紡"</formula>
    </cfRule>
  </conditionalFormatting>
  <conditionalFormatting sqref="D103">
    <cfRule type="cellIs" dxfId="1730" priority="4261" stopIfTrue="1" operator="equal">
      <formula>"FINAL"</formula>
    </cfRule>
    <cfRule type="cellIs" dxfId="1729" priority="4262" stopIfTrue="1" operator="equal">
      <formula>"清車"</formula>
    </cfRule>
    <cfRule type="cellIs" dxfId="1728" priority="4263" stopIfTrue="1" operator="equal">
      <formula>"改紡"</formula>
    </cfRule>
  </conditionalFormatting>
  <conditionalFormatting sqref="D103">
    <cfRule type="cellIs" dxfId="1727" priority="4258" stopIfTrue="1" operator="equal">
      <formula>"FINAL"</formula>
    </cfRule>
    <cfRule type="cellIs" dxfId="1726" priority="4259" stopIfTrue="1" operator="equal">
      <formula>"清車"</formula>
    </cfRule>
    <cfRule type="cellIs" dxfId="1725" priority="4260" stopIfTrue="1" operator="equal">
      <formula>"改紡"</formula>
    </cfRule>
  </conditionalFormatting>
  <conditionalFormatting sqref="D103">
    <cfRule type="cellIs" dxfId="1724" priority="4255" stopIfTrue="1" operator="equal">
      <formula>"FINAL"</formula>
    </cfRule>
    <cfRule type="cellIs" dxfId="1723" priority="4256" stopIfTrue="1" operator="equal">
      <formula>"清車"</formula>
    </cfRule>
    <cfRule type="cellIs" dxfId="1722" priority="4257" stopIfTrue="1" operator="equal">
      <formula>"改紡"</formula>
    </cfRule>
  </conditionalFormatting>
  <conditionalFormatting sqref="D103">
    <cfRule type="cellIs" dxfId="1721" priority="4252" stopIfTrue="1" operator="equal">
      <formula>"FINAL"</formula>
    </cfRule>
    <cfRule type="cellIs" dxfId="1720" priority="4253" stopIfTrue="1" operator="equal">
      <formula>"清車"</formula>
    </cfRule>
    <cfRule type="cellIs" dxfId="1719" priority="4254" stopIfTrue="1" operator="equal">
      <formula>"改紡"</formula>
    </cfRule>
  </conditionalFormatting>
  <conditionalFormatting sqref="D102">
    <cfRule type="cellIs" dxfId="1718" priority="4249" stopIfTrue="1" operator="equal">
      <formula>"FINAL"</formula>
    </cfRule>
    <cfRule type="cellIs" dxfId="1717" priority="4250" stopIfTrue="1" operator="equal">
      <formula>"清車"</formula>
    </cfRule>
    <cfRule type="cellIs" dxfId="1716" priority="4251" stopIfTrue="1" operator="equal">
      <formula>"改紡"</formula>
    </cfRule>
  </conditionalFormatting>
  <conditionalFormatting sqref="D102">
    <cfRule type="cellIs" dxfId="1715" priority="4246" stopIfTrue="1" operator="equal">
      <formula>"FINAL"</formula>
    </cfRule>
    <cfRule type="cellIs" dxfId="1714" priority="4247" stopIfTrue="1" operator="equal">
      <formula>"清車"</formula>
    </cfRule>
    <cfRule type="cellIs" dxfId="1713" priority="4248" stopIfTrue="1" operator="equal">
      <formula>"改紡"</formula>
    </cfRule>
  </conditionalFormatting>
  <conditionalFormatting sqref="D102">
    <cfRule type="cellIs" dxfId="1712" priority="4243" stopIfTrue="1" operator="equal">
      <formula>"FINAL"</formula>
    </cfRule>
    <cfRule type="cellIs" dxfId="1711" priority="4244" stopIfTrue="1" operator="equal">
      <formula>"清車"</formula>
    </cfRule>
    <cfRule type="cellIs" dxfId="1710" priority="4245" stopIfTrue="1" operator="equal">
      <formula>"改紡"</formula>
    </cfRule>
  </conditionalFormatting>
  <conditionalFormatting sqref="D102">
    <cfRule type="cellIs" dxfId="1709" priority="4240" stopIfTrue="1" operator="equal">
      <formula>"FINAL"</formula>
    </cfRule>
    <cfRule type="cellIs" dxfId="1708" priority="4241" stopIfTrue="1" operator="equal">
      <formula>"清車"</formula>
    </cfRule>
    <cfRule type="cellIs" dxfId="1707" priority="4242" stopIfTrue="1" operator="equal">
      <formula>"改紡"</formula>
    </cfRule>
  </conditionalFormatting>
  <conditionalFormatting sqref="D103">
    <cfRule type="cellIs" dxfId="1706" priority="4237" stopIfTrue="1" operator="equal">
      <formula>"FINAL"</formula>
    </cfRule>
    <cfRule type="cellIs" dxfId="1705" priority="4238" stopIfTrue="1" operator="equal">
      <formula>"清車"</formula>
    </cfRule>
    <cfRule type="cellIs" dxfId="1704" priority="4239" stopIfTrue="1" operator="equal">
      <formula>"改紡"</formula>
    </cfRule>
  </conditionalFormatting>
  <conditionalFormatting sqref="D102">
    <cfRule type="cellIs" dxfId="1703" priority="4234" stopIfTrue="1" operator="equal">
      <formula>"FINAL"</formula>
    </cfRule>
    <cfRule type="cellIs" dxfId="1702" priority="4235" stopIfTrue="1" operator="equal">
      <formula>"清車"</formula>
    </cfRule>
    <cfRule type="cellIs" dxfId="1701" priority="4236" stopIfTrue="1" operator="equal">
      <formula>"改紡"</formula>
    </cfRule>
  </conditionalFormatting>
  <conditionalFormatting sqref="D103">
    <cfRule type="cellIs" dxfId="1700" priority="4231" stopIfTrue="1" operator="equal">
      <formula>"FINAL"</formula>
    </cfRule>
    <cfRule type="cellIs" dxfId="1699" priority="4232" stopIfTrue="1" operator="equal">
      <formula>"清車"</formula>
    </cfRule>
    <cfRule type="cellIs" dxfId="1698" priority="4233" stopIfTrue="1" operator="equal">
      <formula>"改紡"</formula>
    </cfRule>
  </conditionalFormatting>
  <conditionalFormatting sqref="D112">
    <cfRule type="cellIs" dxfId="1697" priority="4228" stopIfTrue="1" operator="equal">
      <formula>"FINAL"</formula>
    </cfRule>
    <cfRule type="cellIs" dxfId="1696" priority="4229" stopIfTrue="1" operator="equal">
      <formula>"清車"</formula>
    </cfRule>
    <cfRule type="cellIs" dxfId="1695" priority="4230" stopIfTrue="1" operator="equal">
      <formula>"改紡"</formula>
    </cfRule>
  </conditionalFormatting>
  <conditionalFormatting sqref="D112">
    <cfRule type="cellIs" dxfId="1694" priority="4225" stopIfTrue="1" operator="equal">
      <formula>"FINAL"</formula>
    </cfRule>
    <cfRule type="cellIs" dxfId="1693" priority="4226" stopIfTrue="1" operator="equal">
      <formula>"清車"</formula>
    </cfRule>
    <cfRule type="cellIs" dxfId="1692" priority="4227" stopIfTrue="1" operator="equal">
      <formula>"改紡"</formula>
    </cfRule>
  </conditionalFormatting>
  <conditionalFormatting sqref="D114">
    <cfRule type="cellIs" dxfId="1691" priority="4222" stopIfTrue="1" operator="equal">
      <formula>"FINAL"</formula>
    </cfRule>
    <cfRule type="cellIs" dxfId="1690" priority="4223" stopIfTrue="1" operator="equal">
      <formula>"清車"</formula>
    </cfRule>
    <cfRule type="cellIs" dxfId="1689" priority="4224" stopIfTrue="1" operator="equal">
      <formula>"改紡"</formula>
    </cfRule>
  </conditionalFormatting>
  <conditionalFormatting sqref="D114">
    <cfRule type="cellIs" dxfId="1688" priority="4219" stopIfTrue="1" operator="equal">
      <formula>"FINAL"</formula>
    </cfRule>
    <cfRule type="cellIs" dxfId="1687" priority="4220" stopIfTrue="1" operator="equal">
      <formula>"清車"</formula>
    </cfRule>
    <cfRule type="cellIs" dxfId="1686" priority="4221" stopIfTrue="1" operator="equal">
      <formula>"改紡"</formula>
    </cfRule>
  </conditionalFormatting>
  <conditionalFormatting sqref="D24:D25">
    <cfRule type="cellIs" dxfId="1685" priority="4207" stopIfTrue="1" operator="equal">
      <formula>"FINAL"</formula>
    </cfRule>
    <cfRule type="cellIs" dxfId="1684" priority="4208" stopIfTrue="1" operator="equal">
      <formula>"清車"</formula>
    </cfRule>
    <cfRule type="cellIs" dxfId="1683" priority="4209" stopIfTrue="1" operator="equal">
      <formula>"改紡"</formula>
    </cfRule>
  </conditionalFormatting>
  <conditionalFormatting sqref="D24:D25">
    <cfRule type="cellIs" dxfId="1682" priority="4159" stopIfTrue="1" operator="equal">
      <formula>"FINAL"</formula>
    </cfRule>
    <cfRule type="cellIs" dxfId="1681" priority="4160" stopIfTrue="1" operator="equal">
      <formula>"清車"</formula>
    </cfRule>
    <cfRule type="cellIs" dxfId="1680" priority="4161" stopIfTrue="1" operator="equal">
      <formula>"改紡"</formula>
    </cfRule>
  </conditionalFormatting>
  <conditionalFormatting sqref="D25">
    <cfRule type="cellIs" dxfId="1679" priority="4156" stopIfTrue="1" operator="equal">
      <formula>"FINAL"</formula>
    </cfRule>
    <cfRule type="cellIs" dxfId="1678" priority="4157" stopIfTrue="1" operator="equal">
      <formula>"清車"</formula>
    </cfRule>
    <cfRule type="cellIs" dxfId="1677" priority="4158" stopIfTrue="1" operator="equal">
      <formula>"改紡"</formula>
    </cfRule>
  </conditionalFormatting>
  <conditionalFormatting sqref="D25">
    <cfRule type="cellIs" dxfId="1676" priority="4153" stopIfTrue="1" operator="equal">
      <formula>"FINAL"</formula>
    </cfRule>
    <cfRule type="cellIs" dxfId="1675" priority="4154" stopIfTrue="1" operator="equal">
      <formula>"清車"</formula>
    </cfRule>
    <cfRule type="cellIs" dxfId="1674" priority="4155" stopIfTrue="1" operator="equal">
      <formula>"改紡"</formula>
    </cfRule>
  </conditionalFormatting>
  <conditionalFormatting sqref="D24">
    <cfRule type="cellIs" dxfId="1673" priority="4150" stopIfTrue="1" operator="equal">
      <formula>"FINAL"</formula>
    </cfRule>
    <cfRule type="cellIs" dxfId="1672" priority="4151" stopIfTrue="1" operator="equal">
      <formula>"清車"</formula>
    </cfRule>
    <cfRule type="cellIs" dxfId="1671" priority="4152" stopIfTrue="1" operator="equal">
      <formula>"改紡"</formula>
    </cfRule>
  </conditionalFormatting>
  <conditionalFormatting sqref="D31:D32">
    <cfRule type="cellIs" dxfId="1670" priority="4087" stopIfTrue="1" operator="equal">
      <formula>"FINAL"</formula>
    </cfRule>
    <cfRule type="cellIs" dxfId="1669" priority="4088" stopIfTrue="1" operator="equal">
      <formula>"清車"</formula>
    </cfRule>
    <cfRule type="cellIs" dxfId="1668" priority="4089" stopIfTrue="1" operator="equal">
      <formula>"改紡"</formula>
    </cfRule>
  </conditionalFormatting>
  <conditionalFormatting sqref="D31:D32">
    <cfRule type="cellIs" dxfId="1667" priority="4084" stopIfTrue="1" operator="equal">
      <formula>"FINAL"</formula>
    </cfRule>
    <cfRule type="cellIs" dxfId="1666" priority="4085" stopIfTrue="1" operator="equal">
      <formula>"清車"</formula>
    </cfRule>
    <cfRule type="cellIs" dxfId="1665" priority="4086" stopIfTrue="1" operator="equal">
      <formula>"改紡"</formula>
    </cfRule>
  </conditionalFormatting>
  <conditionalFormatting sqref="D31:D32">
    <cfRule type="cellIs" dxfId="1664" priority="4081" stopIfTrue="1" operator="equal">
      <formula>"FINAL"</formula>
    </cfRule>
    <cfRule type="cellIs" dxfId="1663" priority="4082" stopIfTrue="1" operator="equal">
      <formula>"清車"</formula>
    </cfRule>
    <cfRule type="cellIs" dxfId="1662" priority="4083" stopIfTrue="1" operator="equal">
      <formula>"改紡"</formula>
    </cfRule>
  </conditionalFormatting>
  <conditionalFormatting sqref="D32">
    <cfRule type="cellIs" dxfId="1661" priority="4078" stopIfTrue="1" operator="equal">
      <formula>"FINAL"</formula>
    </cfRule>
    <cfRule type="cellIs" dxfId="1660" priority="4079" stopIfTrue="1" operator="equal">
      <formula>"清車"</formula>
    </cfRule>
    <cfRule type="cellIs" dxfId="1659" priority="4080" stopIfTrue="1" operator="equal">
      <formula>"改紡"</formula>
    </cfRule>
  </conditionalFormatting>
  <conditionalFormatting sqref="D32">
    <cfRule type="cellIs" dxfId="1658" priority="4075" stopIfTrue="1" operator="equal">
      <formula>"FINAL"</formula>
    </cfRule>
    <cfRule type="cellIs" dxfId="1657" priority="4076" stopIfTrue="1" operator="equal">
      <formula>"清車"</formula>
    </cfRule>
    <cfRule type="cellIs" dxfId="1656" priority="4077" stopIfTrue="1" operator="equal">
      <formula>"改紡"</formula>
    </cfRule>
  </conditionalFormatting>
  <conditionalFormatting sqref="D31">
    <cfRule type="cellIs" dxfId="1655" priority="4072" stopIfTrue="1" operator="equal">
      <formula>"FINAL"</formula>
    </cfRule>
    <cfRule type="cellIs" dxfId="1654" priority="4073" stopIfTrue="1" operator="equal">
      <formula>"清車"</formula>
    </cfRule>
    <cfRule type="cellIs" dxfId="1653" priority="4074" stopIfTrue="1" operator="equal">
      <formula>"改紡"</formula>
    </cfRule>
  </conditionalFormatting>
  <conditionalFormatting sqref="D23">
    <cfRule type="cellIs" dxfId="1652" priority="4069" stopIfTrue="1" operator="equal">
      <formula>"FINAL"</formula>
    </cfRule>
    <cfRule type="cellIs" dxfId="1651" priority="4070" stopIfTrue="1" operator="equal">
      <formula>"清車"</formula>
    </cfRule>
    <cfRule type="cellIs" dxfId="1650" priority="4071" stopIfTrue="1" operator="equal">
      <formula>"改紡"</formula>
    </cfRule>
  </conditionalFormatting>
  <conditionalFormatting sqref="D23">
    <cfRule type="cellIs" dxfId="1649" priority="4048" stopIfTrue="1" operator="equal">
      <formula>"FINAL"</formula>
    </cfRule>
    <cfRule type="cellIs" dxfId="1648" priority="4049" stopIfTrue="1" operator="equal">
      <formula>"清車"</formula>
    </cfRule>
    <cfRule type="cellIs" dxfId="1647" priority="4050" stopIfTrue="1" operator="equal">
      <formula>"改紡"</formula>
    </cfRule>
  </conditionalFormatting>
  <conditionalFormatting sqref="D23">
    <cfRule type="cellIs" dxfId="1646" priority="4045" stopIfTrue="1" operator="equal">
      <formula>"FINAL"</formula>
    </cfRule>
    <cfRule type="cellIs" dxfId="1645" priority="4046" stopIfTrue="1" operator="equal">
      <formula>"清車"</formula>
    </cfRule>
    <cfRule type="cellIs" dxfId="1644" priority="4047" stopIfTrue="1" operator="equal">
      <formula>"改紡"</formula>
    </cfRule>
  </conditionalFormatting>
  <conditionalFormatting sqref="D35:D36">
    <cfRule type="cellIs" dxfId="1643" priority="3982" stopIfTrue="1" operator="equal">
      <formula>"FINAL"</formula>
    </cfRule>
    <cfRule type="cellIs" dxfId="1642" priority="3983" stopIfTrue="1" operator="equal">
      <formula>"清車"</formula>
    </cfRule>
    <cfRule type="cellIs" dxfId="1641" priority="3984" stopIfTrue="1" operator="equal">
      <formula>"改紡"</formula>
    </cfRule>
  </conditionalFormatting>
  <conditionalFormatting sqref="D35:D36">
    <cfRule type="cellIs" dxfId="1640" priority="3979" stopIfTrue="1" operator="equal">
      <formula>"FINAL"</formula>
    </cfRule>
    <cfRule type="cellIs" dxfId="1639" priority="3980" stopIfTrue="1" operator="equal">
      <formula>"清車"</formula>
    </cfRule>
    <cfRule type="cellIs" dxfId="1638" priority="3981" stopIfTrue="1" operator="equal">
      <formula>"改紡"</formula>
    </cfRule>
  </conditionalFormatting>
  <conditionalFormatting sqref="D35:D36">
    <cfRule type="cellIs" dxfId="1637" priority="3976" stopIfTrue="1" operator="equal">
      <formula>"FINAL"</formula>
    </cfRule>
    <cfRule type="cellIs" dxfId="1636" priority="3977" stopIfTrue="1" operator="equal">
      <formula>"清車"</formula>
    </cfRule>
    <cfRule type="cellIs" dxfId="1635" priority="3978" stopIfTrue="1" operator="equal">
      <formula>"改紡"</formula>
    </cfRule>
  </conditionalFormatting>
  <conditionalFormatting sqref="D36">
    <cfRule type="cellIs" dxfId="1634" priority="3973" stopIfTrue="1" operator="equal">
      <formula>"FINAL"</formula>
    </cfRule>
    <cfRule type="cellIs" dxfId="1633" priority="3974" stopIfTrue="1" operator="equal">
      <formula>"清車"</formula>
    </cfRule>
    <cfRule type="cellIs" dxfId="1632" priority="3975" stopIfTrue="1" operator="equal">
      <formula>"改紡"</formula>
    </cfRule>
  </conditionalFormatting>
  <conditionalFormatting sqref="D36">
    <cfRule type="cellIs" dxfId="1631" priority="3970" stopIfTrue="1" operator="equal">
      <formula>"FINAL"</formula>
    </cfRule>
    <cfRule type="cellIs" dxfId="1630" priority="3971" stopIfTrue="1" operator="equal">
      <formula>"清車"</formula>
    </cfRule>
    <cfRule type="cellIs" dxfId="1629" priority="3972" stopIfTrue="1" operator="equal">
      <formula>"改紡"</formula>
    </cfRule>
  </conditionalFormatting>
  <conditionalFormatting sqref="D35">
    <cfRule type="cellIs" dxfId="1628" priority="3967" stopIfTrue="1" operator="equal">
      <formula>"FINAL"</formula>
    </cfRule>
    <cfRule type="cellIs" dxfId="1627" priority="3968" stopIfTrue="1" operator="equal">
      <formula>"清車"</formula>
    </cfRule>
    <cfRule type="cellIs" dxfId="1626" priority="3969" stopIfTrue="1" operator="equal">
      <formula>"改紡"</formula>
    </cfRule>
  </conditionalFormatting>
  <conditionalFormatting sqref="D40:D41">
    <cfRule type="cellIs" dxfId="1625" priority="3964" stopIfTrue="1" operator="equal">
      <formula>"FINAL"</formula>
    </cfRule>
    <cfRule type="cellIs" dxfId="1624" priority="3965" stopIfTrue="1" operator="equal">
      <formula>"清車"</formula>
    </cfRule>
    <cfRule type="cellIs" dxfId="1623" priority="3966" stopIfTrue="1" operator="equal">
      <formula>"改紡"</formula>
    </cfRule>
  </conditionalFormatting>
  <conditionalFormatting sqref="D40:D41">
    <cfRule type="cellIs" dxfId="1622" priority="3961" stopIfTrue="1" operator="equal">
      <formula>"FINAL"</formula>
    </cfRule>
    <cfRule type="cellIs" dxfId="1621" priority="3962" stopIfTrue="1" operator="equal">
      <formula>"清車"</formula>
    </cfRule>
    <cfRule type="cellIs" dxfId="1620" priority="3963" stopIfTrue="1" operator="equal">
      <formula>"改紡"</formula>
    </cfRule>
  </conditionalFormatting>
  <conditionalFormatting sqref="D40:D41">
    <cfRule type="cellIs" dxfId="1619" priority="3958" stopIfTrue="1" operator="equal">
      <formula>"FINAL"</formula>
    </cfRule>
    <cfRule type="cellIs" dxfId="1618" priority="3959" stopIfTrue="1" operator="equal">
      <formula>"清車"</formula>
    </cfRule>
    <cfRule type="cellIs" dxfId="1617" priority="3960" stopIfTrue="1" operator="equal">
      <formula>"改紡"</formula>
    </cfRule>
  </conditionalFormatting>
  <conditionalFormatting sqref="D41">
    <cfRule type="cellIs" dxfId="1616" priority="3955" stopIfTrue="1" operator="equal">
      <formula>"FINAL"</formula>
    </cfRule>
    <cfRule type="cellIs" dxfId="1615" priority="3956" stopIfTrue="1" operator="equal">
      <formula>"清車"</formula>
    </cfRule>
    <cfRule type="cellIs" dxfId="1614" priority="3957" stopIfTrue="1" operator="equal">
      <formula>"改紡"</formula>
    </cfRule>
  </conditionalFormatting>
  <conditionalFormatting sqref="D41">
    <cfRule type="cellIs" dxfId="1613" priority="3952" stopIfTrue="1" operator="equal">
      <formula>"FINAL"</formula>
    </cfRule>
    <cfRule type="cellIs" dxfId="1612" priority="3953" stopIfTrue="1" operator="equal">
      <formula>"清車"</formula>
    </cfRule>
    <cfRule type="cellIs" dxfId="1611" priority="3954" stopIfTrue="1" operator="equal">
      <formula>"改紡"</formula>
    </cfRule>
  </conditionalFormatting>
  <conditionalFormatting sqref="D40">
    <cfRule type="cellIs" dxfId="1610" priority="3949" stopIfTrue="1" operator="equal">
      <formula>"FINAL"</formula>
    </cfRule>
    <cfRule type="cellIs" dxfId="1609" priority="3950" stopIfTrue="1" operator="equal">
      <formula>"清車"</formula>
    </cfRule>
    <cfRule type="cellIs" dxfId="1608" priority="3951" stopIfTrue="1" operator="equal">
      <formula>"改紡"</formula>
    </cfRule>
  </conditionalFormatting>
  <conditionalFormatting sqref="D23:D24">
    <cfRule type="cellIs" dxfId="1607" priority="3439" stopIfTrue="1" operator="equal">
      <formula>"FINAL"</formula>
    </cfRule>
    <cfRule type="cellIs" dxfId="1606" priority="3440" stopIfTrue="1" operator="equal">
      <formula>"清車"</formula>
    </cfRule>
    <cfRule type="cellIs" dxfId="1605" priority="3441" stopIfTrue="1" operator="equal">
      <formula>"改紡"</formula>
    </cfRule>
  </conditionalFormatting>
  <conditionalFormatting sqref="D23">
    <cfRule type="cellIs" dxfId="1604" priority="3436" stopIfTrue="1" operator="equal">
      <formula>"FINAL"</formula>
    </cfRule>
    <cfRule type="cellIs" dxfId="1603" priority="3437" stopIfTrue="1" operator="equal">
      <formula>"清車"</formula>
    </cfRule>
    <cfRule type="cellIs" dxfId="1602" priority="3438" stopIfTrue="1" operator="equal">
      <formula>"改紡"</formula>
    </cfRule>
  </conditionalFormatting>
  <conditionalFormatting sqref="D23">
    <cfRule type="cellIs" dxfId="1601" priority="3433" stopIfTrue="1" operator="equal">
      <formula>"FINAL"</formula>
    </cfRule>
    <cfRule type="cellIs" dxfId="1600" priority="3434" stopIfTrue="1" operator="equal">
      <formula>"清車"</formula>
    </cfRule>
    <cfRule type="cellIs" dxfId="1599" priority="3435" stopIfTrue="1" operator="equal">
      <formula>"改紡"</formula>
    </cfRule>
  </conditionalFormatting>
  <conditionalFormatting sqref="D23">
    <cfRule type="cellIs" dxfId="1598" priority="3430" stopIfTrue="1" operator="equal">
      <formula>"FINAL"</formula>
    </cfRule>
    <cfRule type="cellIs" dxfId="1597" priority="3431" stopIfTrue="1" operator="equal">
      <formula>"清車"</formula>
    </cfRule>
    <cfRule type="cellIs" dxfId="1596" priority="3432" stopIfTrue="1" operator="equal">
      <formula>"改紡"</formula>
    </cfRule>
  </conditionalFormatting>
  <conditionalFormatting sqref="D24">
    <cfRule type="cellIs" dxfId="1595" priority="3427" stopIfTrue="1" operator="equal">
      <formula>"FINAL"</formula>
    </cfRule>
    <cfRule type="cellIs" dxfId="1594" priority="3428" stopIfTrue="1" operator="equal">
      <formula>"清車"</formula>
    </cfRule>
    <cfRule type="cellIs" dxfId="1593" priority="3429" stopIfTrue="1" operator="equal">
      <formula>"改紡"</formula>
    </cfRule>
  </conditionalFormatting>
  <conditionalFormatting sqref="D23">
    <cfRule type="cellIs" dxfId="1592" priority="3424" stopIfTrue="1" operator="equal">
      <formula>"FINAL"</formula>
    </cfRule>
    <cfRule type="cellIs" dxfId="1591" priority="3425" stopIfTrue="1" operator="equal">
      <formula>"清車"</formula>
    </cfRule>
    <cfRule type="cellIs" dxfId="1590" priority="3426" stopIfTrue="1" operator="equal">
      <formula>"改紡"</formula>
    </cfRule>
  </conditionalFormatting>
  <conditionalFormatting sqref="D24">
    <cfRule type="cellIs" dxfId="1589" priority="3421" stopIfTrue="1" operator="equal">
      <formula>"FINAL"</formula>
    </cfRule>
    <cfRule type="cellIs" dxfId="1588" priority="3422" stopIfTrue="1" operator="equal">
      <formula>"清車"</formula>
    </cfRule>
    <cfRule type="cellIs" dxfId="1587" priority="3423" stopIfTrue="1" operator="equal">
      <formula>"改紡"</formula>
    </cfRule>
  </conditionalFormatting>
  <conditionalFormatting sqref="D24">
    <cfRule type="cellIs" dxfId="1586" priority="3418" stopIfTrue="1" operator="equal">
      <formula>"FINAL"</formula>
    </cfRule>
    <cfRule type="cellIs" dxfId="1585" priority="3419" stopIfTrue="1" operator="equal">
      <formula>"清車"</formula>
    </cfRule>
    <cfRule type="cellIs" dxfId="1584" priority="3420" stopIfTrue="1" operator="equal">
      <formula>"改紡"</formula>
    </cfRule>
  </conditionalFormatting>
  <conditionalFormatting sqref="D23">
    <cfRule type="cellIs" dxfId="1583" priority="3415" stopIfTrue="1" operator="equal">
      <formula>"FINAL"</formula>
    </cfRule>
    <cfRule type="cellIs" dxfId="1582" priority="3416" stopIfTrue="1" operator="equal">
      <formula>"清車"</formula>
    </cfRule>
    <cfRule type="cellIs" dxfId="1581" priority="3417" stopIfTrue="1" operator="equal">
      <formula>"改紡"</formula>
    </cfRule>
  </conditionalFormatting>
  <conditionalFormatting sqref="D23">
    <cfRule type="cellIs" dxfId="1580" priority="3412" stopIfTrue="1" operator="equal">
      <formula>"FINAL"</formula>
    </cfRule>
    <cfRule type="cellIs" dxfId="1579" priority="3413" stopIfTrue="1" operator="equal">
      <formula>"清車"</formula>
    </cfRule>
    <cfRule type="cellIs" dxfId="1578" priority="3414" stopIfTrue="1" operator="equal">
      <formula>"改紡"</formula>
    </cfRule>
  </conditionalFormatting>
  <conditionalFormatting sqref="D24">
    <cfRule type="cellIs" dxfId="1577" priority="3409" stopIfTrue="1" operator="equal">
      <formula>"FINAL"</formula>
    </cfRule>
    <cfRule type="cellIs" dxfId="1576" priority="3410" stopIfTrue="1" operator="equal">
      <formula>"清車"</formula>
    </cfRule>
    <cfRule type="cellIs" dxfId="1575" priority="3411" stopIfTrue="1" operator="equal">
      <formula>"改紡"</formula>
    </cfRule>
  </conditionalFormatting>
  <conditionalFormatting sqref="D23">
    <cfRule type="cellIs" dxfId="1574" priority="3406" stopIfTrue="1" operator="equal">
      <formula>"FINAL"</formula>
    </cfRule>
    <cfRule type="cellIs" dxfId="1573" priority="3407" stopIfTrue="1" operator="equal">
      <formula>"清車"</formula>
    </cfRule>
    <cfRule type="cellIs" dxfId="1572" priority="3408" stopIfTrue="1" operator="equal">
      <formula>"改紡"</formula>
    </cfRule>
  </conditionalFormatting>
  <conditionalFormatting sqref="D23">
    <cfRule type="cellIs" dxfId="1571" priority="3403" stopIfTrue="1" operator="equal">
      <formula>"FINAL"</formula>
    </cfRule>
    <cfRule type="cellIs" dxfId="1570" priority="3404" stopIfTrue="1" operator="equal">
      <formula>"清車"</formula>
    </cfRule>
    <cfRule type="cellIs" dxfId="1569" priority="3405" stopIfTrue="1" operator="equal">
      <formula>"改紡"</formula>
    </cfRule>
  </conditionalFormatting>
  <conditionalFormatting sqref="D23">
    <cfRule type="cellIs" dxfId="1568" priority="3400" stopIfTrue="1" operator="equal">
      <formula>"FINAL"</formula>
    </cfRule>
    <cfRule type="cellIs" dxfId="1567" priority="3401" stopIfTrue="1" operator="equal">
      <formula>"清車"</formula>
    </cfRule>
    <cfRule type="cellIs" dxfId="1566" priority="3402" stopIfTrue="1" operator="equal">
      <formula>"改紡"</formula>
    </cfRule>
  </conditionalFormatting>
  <conditionalFormatting sqref="D23:D24">
    <cfRule type="cellIs" dxfId="1565" priority="3397" stopIfTrue="1" operator="equal">
      <formula>"FINAL"</formula>
    </cfRule>
    <cfRule type="cellIs" dxfId="1564" priority="3398" stopIfTrue="1" operator="equal">
      <formula>"清車"</formula>
    </cfRule>
    <cfRule type="cellIs" dxfId="1563" priority="3399" stopIfTrue="1" operator="equal">
      <formula>"改紡"</formula>
    </cfRule>
  </conditionalFormatting>
  <conditionalFormatting sqref="D23">
    <cfRule type="cellIs" dxfId="1562" priority="3394" stopIfTrue="1" operator="equal">
      <formula>"FINAL"</formula>
    </cfRule>
    <cfRule type="cellIs" dxfId="1561" priority="3395" stopIfTrue="1" operator="equal">
      <formula>"清車"</formula>
    </cfRule>
    <cfRule type="cellIs" dxfId="1560" priority="3396" stopIfTrue="1" operator="equal">
      <formula>"改紡"</formula>
    </cfRule>
  </conditionalFormatting>
  <conditionalFormatting sqref="D23">
    <cfRule type="cellIs" dxfId="1559" priority="3391" stopIfTrue="1" operator="equal">
      <formula>"FINAL"</formula>
    </cfRule>
    <cfRule type="cellIs" dxfId="1558" priority="3392" stopIfTrue="1" operator="equal">
      <formula>"清車"</formula>
    </cfRule>
    <cfRule type="cellIs" dxfId="1557" priority="3393" stopIfTrue="1" operator="equal">
      <formula>"改紡"</formula>
    </cfRule>
  </conditionalFormatting>
  <conditionalFormatting sqref="D23:D24">
    <cfRule type="cellIs" dxfId="1556" priority="3388" stopIfTrue="1" operator="equal">
      <formula>"FINAL"</formula>
    </cfRule>
    <cfRule type="cellIs" dxfId="1555" priority="3389" stopIfTrue="1" operator="equal">
      <formula>"清車"</formula>
    </cfRule>
    <cfRule type="cellIs" dxfId="1554" priority="3390" stopIfTrue="1" operator="equal">
      <formula>"改紡"</formula>
    </cfRule>
  </conditionalFormatting>
  <conditionalFormatting sqref="D23">
    <cfRule type="cellIs" dxfId="1553" priority="3385" stopIfTrue="1" operator="equal">
      <formula>"FINAL"</formula>
    </cfRule>
    <cfRule type="cellIs" dxfId="1552" priority="3386" stopIfTrue="1" operator="equal">
      <formula>"清車"</formula>
    </cfRule>
    <cfRule type="cellIs" dxfId="1551" priority="3387" stopIfTrue="1" operator="equal">
      <formula>"改紡"</formula>
    </cfRule>
  </conditionalFormatting>
  <conditionalFormatting sqref="D24">
    <cfRule type="cellIs" dxfId="1550" priority="3382" stopIfTrue="1" operator="equal">
      <formula>"FINAL"</formula>
    </cfRule>
    <cfRule type="cellIs" dxfId="1549" priority="3383" stopIfTrue="1" operator="equal">
      <formula>"清車"</formula>
    </cfRule>
    <cfRule type="cellIs" dxfId="1548" priority="3384" stopIfTrue="1" operator="equal">
      <formula>"改紡"</formula>
    </cfRule>
  </conditionalFormatting>
  <conditionalFormatting sqref="D23">
    <cfRule type="cellIs" dxfId="1547" priority="3379" stopIfTrue="1" operator="equal">
      <formula>"FINAL"</formula>
    </cfRule>
    <cfRule type="cellIs" dxfId="1546" priority="3380" stopIfTrue="1" operator="equal">
      <formula>"清車"</formula>
    </cfRule>
    <cfRule type="cellIs" dxfId="1545" priority="3381" stopIfTrue="1" operator="equal">
      <formula>"改紡"</formula>
    </cfRule>
  </conditionalFormatting>
  <conditionalFormatting sqref="D24">
    <cfRule type="cellIs" dxfId="1544" priority="3376" stopIfTrue="1" operator="equal">
      <formula>"FINAL"</formula>
    </cfRule>
    <cfRule type="cellIs" dxfId="1543" priority="3377" stopIfTrue="1" operator="equal">
      <formula>"清車"</formula>
    </cfRule>
    <cfRule type="cellIs" dxfId="1542" priority="3378" stopIfTrue="1" operator="equal">
      <formula>"改紡"</formula>
    </cfRule>
  </conditionalFormatting>
  <conditionalFormatting sqref="D24">
    <cfRule type="cellIs" dxfId="1541" priority="3373" stopIfTrue="1" operator="equal">
      <formula>"FINAL"</formula>
    </cfRule>
    <cfRule type="cellIs" dxfId="1540" priority="3374" stopIfTrue="1" operator="equal">
      <formula>"清車"</formula>
    </cfRule>
    <cfRule type="cellIs" dxfId="1539" priority="3375" stopIfTrue="1" operator="equal">
      <formula>"改紡"</formula>
    </cfRule>
  </conditionalFormatting>
  <conditionalFormatting sqref="D23">
    <cfRule type="cellIs" dxfId="1538" priority="3370" stopIfTrue="1" operator="equal">
      <formula>"FINAL"</formula>
    </cfRule>
    <cfRule type="cellIs" dxfId="1537" priority="3371" stopIfTrue="1" operator="equal">
      <formula>"清車"</formula>
    </cfRule>
    <cfRule type="cellIs" dxfId="1536" priority="3372" stopIfTrue="1" operator="equal">
      <formula>"改紡"</formula>
    </cfRule>
  </conditionalFormatting>
  <conditionalFormatting sqref="D23">
    <cfRule type="cellIs" dxfId="1535" priority="3367" stopIfTrue="1" operator="equal">
      <formula>"FINAL"</formula>
    </cfRule>
    <cfRule type="cellIs" dxfId="1534" priority="3368" stopIfTrue="1" operator="equal">
      <formula>"清車"</formula>
    </cfRule>
    <cfRule type="cellIs" dxfId="1533" priority="3369" stopIfTrue="1" operator="equal">
      <formula>"改紡"</formula>
    </cfRule>
  </conditionalFormatting>
  <conditionalFormatting sqref="D24">
    <cfRule type="cellIs" dxfId="1532" priority="3364" stopIfTrue="1" operator="equal">
      <formula>"FINAL"</formula>
    </cfRule>
    <cfRule type="cellIs" dxfId="1531" priority="3365" stopIfTrue="1" operator="equal">
      <formula>"清車"</formula>
    </cfRule>
    <cfRule type="cellIs" dxfId="1530" priority="3366" stopIfTrue="1" operator="equal">
      <formula>"改紡"</formula>
    </cfRule>
  </conditionalFormatting>
  <conditionalFormatting sqref="D24">
    <cfRule type="cellIs" dxfId="1529" priority="3361" stopIfTrue="1" operator="equal">
      <formula>"FINAL"</formula>
    </cfRule>
    <cfRule type="cellIs" dxfId="1528" priority="3362" stopIfTrue="1" operator="equal">
      <formula>"清車"</formula>
    </cfRule>
    <cfRule type="cellIs" dxfId="1527" priority="3363" stopIfTrue="1" operator="equal">
      <formula>"改紡"</formula>
    </cfRule>
  </conditionalFormatting>
  <conditionalFormatting sqref="D24">
    <cfRule type="cellIs" dxfId="1526" priority="3358" stopIfTrue="1" operator="equal">
      <formula>"FINAL"</formula>
    </cfRule>
    <cfRule type="cellIs" dxfId="1525" priority="3359" stopIfTrue="1" operator="equal">
      <formula>"清車"</formula>
    </cfRule>
    <cfRule type="cellIs" dxfId="1524" priority="3360" stopIfTrue="1" operator="equal">
      <formula>"改紡"</formula>
    </cfRule>
  </conditionalFormatting>
  <conditionalFormatting sqref="D23">
    <cfRule type="cellIs" dxfId="1523" priority="3355" stopIfTrue="1" operator="equal">
      <formula>"FINAL"</formula>
    </cfRule>
    <cfRule type="cellIs" dxfId="1522" priority="3356" stopIfTrue="1" operator="equal">
      <formula>"清車"</formula>
    </cfRule>
    <cfRule type="cellIs" dxfId="1521" priority="3357" stopIfTrue="1" operator="equal">
      <formula>"改紡"</formula>
    </cfRule>
  </conditionalFormatting>
  <conditionalFormatting sqref="D23">
    <cfRule type="cellIs" dxfId="1520" priority="3352" stopIfTrue="1" operator="equal">
      <formula>"FINAL"</formula>
    </cfRule>
    <cfRule type="cellIs" dxfId="1519" priority="3353" stopIfTrue="1" operator="equal">
      <formula>"清車"</formula>
    </cfRule>
    <cfRule type="cellIs" dxfId="1518" priority="3354" stopIfTrue="1" operator="equal">
      <formula>"改紡"</formula>
    </cfRule>
  </conditionalFormatting>
  <conditionalFormatting sqref="D23">
    <cfRule type="cellIs" dxfId="1517" priority="3349" stopIfTrue="1" operator="equal">
      <formula>"FINAL"</formula>
    </cfRule>
    <cfRule type="cellIs" dxfId="1516" priority="3350" stopIfTrue="1" operator="equal">
      <formula>"清車"</formula>
    </cfRule>
    <cfRule type="cellIs" dxfId="1515" priority="3351" stopIfTrue="1" operator="equal">
      <formula>"改紡"</formula>
    </cfRule>
  </conditionalFormatting>
  <conditionalFormatting sqref="D23">
    <cfRule type="cellIs" dxfId="1514" priority="3346" stopIfTrue="1" operator="equal">
      <formula>"FINAL"</formula>
    </cfRule>
    <cfRule type="cellIs" dxfId="1513" priority="3347" stopIfTrue="1" operator="equal">
      <formula>"清車"</formula>
    </cfRule>
    <cfRule type="cellIs" dxfId="1512" priority="3348" stopIfTrue="1" operator="equal">
      <formula>"改紡"</formula>
    </cfRule>
  </conditionalFormatting>
  <conditionalFormatting sqref="D23">
    <cfRule type="cellIs" dxfId="1511" priority="3343" stopIfTrue="1" operator="equal">
      <formula>"FINAL"</formula>
    </cfRule>
    <cfRule type="cellIs" dxfId="1510" priority="3344" stopIfTrue="1" operator="equal">
      <formula>"清車"</formula>
    </cfRule>
    <cfRule type="cellIs" dxfId="1509" priority="3345" stopIfTrue="1" operator="equal">
      <formula>"改紡"</formula>
    </cfRule>
  </conditionalFormatting>
  <conditionalFormatting sqref="D23">
    <cfRule type="cellIs" dxfId="1508" priority="3340" stopIfTrue="1" operator="equal">
      <formula>"FINAL"</formula>
    </cfRule>
    <cfRule type="cellIs" dxfId="1507" priority="3341" stopIfTrue="1" operator="equal">
      <formula>"清車"</formula>
    </cfRule>
    <cfRule type="cellIs" dxfId="1506" priority="3342" stopIfTrue="1" operator="equal">
      <formula>"改紡"</formula>
    </cfRule>
  </conditionalFormatting>
  <conditionalFormatting sqref="D24">
    <cfRule type="cellIs" dxfId="1505" priority="3337" stopIfTrue="1" operator="equal">
      <formula>"FINAL"</formula>
    </cfRule>
    <cfRule type="cellIs" dxfId="1504" priority="3338" stopIfTrue="1" operator="equal">
      <formula>"清車"</formula>
    </cfRule>
    <cfRule type="cellIs" dxfId="1503" priority="3339" stopIfTrue="1" operator="equal">
      <formula>"改紡"</formula>
    </cfRule>
  </conditionalFormatting>
  <conditionalFormatting sqref="D23">
    <cfRule type="cellIs" dxfId="1502" priority="3334" stopIfTrue="1" operator="equal">
      <formula>"FINAL"</formula>
    </cfRule>
    <cfRule type="cellIs" dxfId="1501" priority="3335" stopIfTrue="1" operator="equal">
      <formula>"清車"</formula>
    </cfRule>
    <cfRule type="cellIs" dxfId="1500" priority="3336" stopIfTrue="1" operator="equal">
      <formula>"改紡"</formula>
    </cfRule>
  </conditionalFormatting>
  <conditionalFormatting sqref="D24">
    <cfRule type="cellIs" dxfId="1499" priority="3331" stopIfTrue="1" operator="equal">
      <formula>"FINAL"</formula>
    </cfRule>
    <cfRule type="cellIs" dxfId="1498" priority="3332" stopIfTrue="1" operator="equal">
      <formula>"清車"</formula>
    </cfRule>
    <cfRule type="cellIs" dxfId="1497" priority="3333" stopIfTrue="1" operator="equal">
      <formula>"改紡"</formula>
    </cfRule>
  </conditionalFormatting>
  <conditionalFormatting sqref="D24">
    <cfRule type="cellIs" dxfId="1496" priority="3328" stopIfTrue="1" operator="equal">
      <formula>"FINAL"</formula>
    </cfRule>
    <cfRule type="cellIs" dxfId="1495" priority="3329" stopIfTrue="1" operator="equal">
      <formula>"清車"</formula>
    </cfRule>
    <cfRule type="cellIs" dxfId="1494" priority="3330" stopIfTrue="1" operator="equal">
      <formula>"改紡"</formula>
    </cfRule>
  </conditionalFormatting>
  <conditionalFormatting sqref="D23">
    <cfRule type="cellIs" dxfId="1493" priority="3325" stopIfTrue="1" operator="equal">
      <formula>"FINAL"</formula>
    </cfRule>
    <cfRule type="cellIs" dxfId="1492" priority="3326" stopIfTrue="1" operator="equal">
      <formula>"清車"</formula>
    </cfRule>
    <cfRule type="cellIs" dxfId="1491" priority="3327" stopIfTrue="1" operator="equal">
      <formula>"改紡"</formula>
    </cfRule>
  </conditionalFormatting>
  <conditionalFormatting sqref="D23">
    <cfRule type="cellIs" dxfId="1490" priority="3322" stopIfTrue="1" operator="equal">
      <formula>"FINAL"</formula>
    </cfRule>
    <cfRule type="cellIs" dxfId="1489" priority="3323" stopIfTrue="1" operator="equal">
      <formula>"清車"</formula>
    </cfRule>
    <cfRule type="cellIs" dxfId="1488" priority="3324" stopIfTrue="1" operator="equal">
      <formula>"改紡"</formula>
    </cfRule>
  </conditionalFormatting>
  <conditionalFormatting sqref="D23">
    <cfRule type="cellIs" dxfId="1487" priority="3319" stopIfTrue="1" operator="equal">
      <formula>"FINAL"</formula>
    </cfRule>
    <cfRule type="cellIs" dxfId="1486" priority="3320" stopIfTrue="1" operator="equal">
      <formula>"清車"</formula>
    </cfRule>
    <cfRule type="cellIs" dxfId="1485" priority="3321" stopIfTrue="1" operator="equal">
      <formula>"改紡"</formula>
    </cfRule>
  </conditionalFormatting>
  <conditionalFormatting sqref="D24">
    <cfRule type="cellIs" dxfId="1484" priority="3316" stopIfTrue="1" operator="equal">
      <formula>"FINAL"</formula>
    </cfRule>
    <cfRule type="cellIs" dxfId="1483" priority="3317" stopIfTrue="1" operator="equal">
      <formula>"清車"</formula>
    </cfRule>
    <cfRule type="cellIs" dxfId="1482" priority="3318" stopIfTrue="1" operator="equal">
      <formula>"改紡"</formula>
    </cfRule>
  </conditionalFormatting>
  <conditionalFormatting sqref="D23">
    <cfRule type="cellIs" dxfId="1481" priority="3313" stopIfTrue="1" operator="equal">
      <formula>"FINAL"</formula>
    </cfRule>
    <cfRule type="cellIs" dxfId="1480" priority="3314" stopIfTrue="1" operator="equal">
      <formula>"清車"</formula>
    </cfRule>
    <cfRule type="cellIs" dxfId="1479" priority="3315" stopIfTrue="1" operator="equal">
      <formula>"改紡"</formula>
    </cfRule>
  </conditionalFormatting>
  <conditionalFormatting sqref="D24">
    <cfRule type="cellIs" dxfId="1478" priority="3310" stopIfTrue="1" operator="equal">
      <formula>"FINAL"</formula>
    </cfRule>
    <cfRule type="cellIs" dxfId="1477" priority="3311" stopIfTrue="1" operator="equal">
      <formula>"清車"</formula>
    </cfRule>
    <cfRule type="cellIs" dxfId="1476" priority="3312" stopIfTrue="1" operator="equal">
      <formula>"改紡"</formula>
    </cfRule>
  </conditionalFormatting>
  <conditionalFormatting sqref="D24">
    <cfRule type="cellIs" dxfId="1475" priority="3307" stopIfTrue="1" operator="equal">
      <formula>"FINAL"</formula>
    </cfRule>
    <cfRule type="cellIs" dxfId="1474" priority="3308" stopIfTrue="1" operator="equal">
      <formula>"清車"</formula>
    </cfRule>
    <cfRule type="cellIs" dxfId="1473" priority="3309" stopIfTrue="1" operator="equal">
      <formula>"改紡"</formula>
    </cfRule>
  </conditionalFormatting>
  <conditionalFormatting sqref="D24">
    <cfRule type="cellIs" dxfId="1472" priority="3160" stopIfTrue="1" operator="equal">
      <formula>"FINAL"</formula>
    </cfRule>
    <cfRule type="cellIs" dxfId="1471" priority="3161" stopIfTrue="1" operator="equal">
      <formula>"清車"</formula>
    </cfRule>
    <cfRule type="cellIs" dxfId="1470" priority="3162" stopIfTrue="1" operator="equal">
      <formula>"改紡"</formula>
    </cfRule>
  </conditionalFormatting>
  <conditionalFormatting sqref="D24">
    <cfRule type="cellIs" dxfId="1469" priority="3157" stopIfTrue="1" operator="equal">
      <formula>"FINAL"</formula>
    </cfRule>
    <cfRule type="cellIs" dxfId="1468" priority="3158" stopIfTrue="1" operator="equal">
      <formula>"清車"</formula>
    </cfRule>
    <cfRule type="cellIs" dxfId="1467" priority="3159" stopIfTrue="1" operator="equal">
      <formula>"改紡"</formula>
    </cfRule>
  </conditionalFormatting>
  <conditionalFormatting sqref="D24">
    <cfRule type="cellIs" dxfId="1466" priority="3154" stopIfTrue="1" operator="equal">
      <formula>"FINAL"</formula>
    </cfRule>
    <cfRule type="cellIs" dxfId="1465" priority="3155" stopIfTrue="1" operator="equal">
      <formula>"清車"</formula>
    </cfRule>
    <cfRule type="cellIs" dxfId="1464" priority="3156" stopIfTrue="1" operator="equal">
      <formula>"改紡"</formula>
    </cfRule>
  </conditionalFormatting>
  <conditionalFormatting sqref="D24">
    <cfRule type="cellIs" dxfId="1463" priority="3151" stopIfTrue="1" operator="equal">
      <formula>"FINAL"</formula>
    </cfRule>
    <cfRule type="cellIs" dxfId="1462" priority="3152" stopIfTrue="1" operator="equal">
      <formula>"清車"</formula>
    </cfRule>
    <cfRule type="cellIs" dxfId="1461" priority="3153" stopIfTrue="1" operator="equal">
      <formula>"改紡"</formula>
    </cfRule>
  </conditionalFormatting>
  <conditionalFormatting sqref="D24">
    <cfRule type="cellIs" dxfId="1460" priority="3148" stopIfTrue="1" operator="equal">
      <formula>"FINAL"</formula>
    </cfRule>
    <cfRule type="cellIs" dxfId="1459" priority="3149" stopIfTrue="1" operator="equal">
      <formula>"清車"</formula>
    </cfRule>
    <cfRule type="cellIs" dxfId="1458" priority="3150" stopIfTrue="1" operator="equal">
      <formula>"改紡"</formula>
    </cfRule>
  </conditionalFormatting>
  <conditionalFormatting sqref="D24">
    <cfRule type="cellIs" dxfId="1457" priority="3145" stopIfTrue="1" operator="equal">
      <formula>"FINAL"</formula>
    </cfRule>
    <cfRule type="cellIs" dxfId="1456" priority="3146" stopIfTrue="1" operator="equal">
      <formula>"清車"</formula>
    </cfRule>
    <cfRule type="cellIs" dxfId="1455" priority="3147" stopIfTrue="1" operator="equal">
      <formula>"改紡"</formula>
    </cfRule>
  </conditionalFormatting>
  <conditionalFormatting sqref="D24">
    <cfRule type="cellIs" dxfId="1454" priority="3142" stopIfTrue="1" operator="equal">
      <formula>"FINAL"</formula>
    </cfRule>
    <cfRule type="cellIs" dxfId="1453" priority="3143" stopIfTrue="1" operator="equal">
      <formula>"清車"</formula>
    </cfRule>
    <cfRule type="cellIs" dxfId="1452" priority="3144" stopIfTrue="1" operator="equal">
      <formula>"改紡"</formula>
    </cfRule>
  </conditionalFormatting>
  <conditionalFormatting sqref="D26">
    <cfRule type="cellIs" dxfId="1451" priority="3139" stopIfTrue="1" operator="equal">
      <formula>"FINAL"</formula>
    </cfRule>
    <cfRule type="cellIs" dxfId="1450" priority="3140" stopIfTrue="1" operator="equal">
      <formula>"清車"</formula>
    </cfRule>
    <cfRule type="cellIs" dxfId="1449" priority="3141" stopIfTrue="1" operator="equal">
      <formula>"改紡"</formula>
    </cfRule>
  </conditionalFormatting>
  <conditionalFormatting sqref="D26">
    <cfRule type="cellIs" dxfId="1448" priority="3136" stopIfTrue="1" operator="equal">
      <formula>"FINAL"</formula>
    </cfRule>
    <cfRule type="cellIs" dxfId="1447" priority="3137" stopIfTrue="1" operator="equal">
      <formula>"清車"</formula>
    </cfRule>
    <cfRule type="cellIs" dxfId="1446" priority="3138" stopIfTrue="1" operator="equal">
      <formula>"改紡"</formula>
    </cfRule>
  </conditionalFormatting>
  <conditionalFormatting sqref="D26">
    <cfRule type="cellIs" dxfId="1445" priority="3133" stopIfTrue="1" operator="equal">
      <formula>"FINAL"</formula>
    </cfRule>
    <cfRule type="cellIs" dxfId="1444" priority="3134" stopIfTrue="1" operator="equal">
      <formula>"清車"</formula>
    </cfRule>
    <cfRule type="cellIs" dxfId="1443" priority="3135" stopIfTrue="1" operator="equal">
      <formula>"改紡"</formula>
    </cfRule>
  </conditionalFormatting>
  <conditionalFormatting sqref="D26">
    <cfRule type="cellIs" dxfId="1442" priority="3130" stopIfTrue="1" operator="equal">
      <formula>"FINAL"</formula>
    </cfRule>
    <cfRule type="cellIs" dxfId="1441" priority="3131" stopIfTrue="1" operator="equal">
      <formula>"清車"</formula>
    </cfRule>
    <cfRule type="cellIs" dxfId="1440" priority="3132" stopIfTrue="1" operator="equal">
      <formula>"改紡"</formula>
    </cfRule>
  </conditionalFormatting>
  <conditionalFormatting sqref="D26">
    <cfRule type="cellIs" dxfId="1439" priority="3127" stopIfTrue="1" operator="equal">
      <formula>"FINAL"</formula>
    </cfRule>
    <cfRule type="cellIs" dxfId="1438" priority="3128" stopIfTrue="1" operator="equal">
      <formula>"清車"</formula>
    </cfRule>
    <cfRule type="cellIs" dxfId="1437" priority="3129" stopIfTrue="1" operator="equal">
      <formula>"改紡"</formula>
    </cfRule>
  </conditionalFormatting>
  <conditionalFormatting sqref="D26">
    <cfRule type="cellIs" dxfId="1436" priority="3124" stopIfTrue="1" operator="equal">
      <formula>"FINAL"</formula>
    </cfRule>
    <cfRule type="cellIs" dxfId="1435" priority="3125" stopIfTrue="1" operator="equal">
      <formula>"清車"</formula>
    </cfRule>
    <cfRule type="cellIs" dxfId="1434" priority="3126" stopIfTrue="1" operator="equal">
      <formula>"改紡"</formula>
    </cfRule>
  </conditionalFormatting>
  <conditionalFormatting sqref="D26">
    <cfRule type="cellIs" dxfId="1433" priority="3121" stopIfTrue="1" operator="equal">
      <formula>"FINAL"</formula>
    </cfRule>
    <cfRule type="cellIs" dxfId="1432" priority="3122" stopIfTrue="1" operator="equal">
      <formula>"清車"</formula>
    </cfRule>
    <cfRule type="cellIs" dxfId="1431" priority="3123" stopIfTrue="1" operator="equal">
      <formula>"改紡"</formula>
    </cfRule>
  </conditionalFormatting>
  <conditionalFormatting sqref="D26">
    <cfRule type="cellIs" dxfId="1430" priority="3118" stopIfTrue="1" operator="equal">
      <formula>"FINAL"</formula>
    </cfRule>
    <cfRule type="cellIs" dxfId="1429" priority="3119" stopIfTrue="1" operator="equal">
      <formula>"清車"</formula>
    </cfRule>
    <cfRule type="cellIs" dxfId="1428" priority="3120" stopIfTrue="1" operator="equal">
      <formula>"改紡"</formula>
    </cfRule>
  </conditionalFormatting>
  <conditionalFormatting sqref="D26">
    <cfRule type="cellIs" dxfId="1427" priority="3115" stopIfTrue="1" operator="equal">
      <formula>"FINAL"</formula>
    </cfRule>
    <cfRule type="cellIs" dxfId="1426" priority="3116" stopIfTrue="1" operator="equal">
      <formula>"清車"</formula>
    </cfRule>
    <cfRule type="cellIs" dxfId="1425" priority="3117" stopIfTrue="1" operator="equal">
      <formula>"改紡"</formula>
    </cfRule>
  </conditionalFormatting>
  <conditionalFormatting sqref="D26">
    <cfRule type="cellIs" dxfId="1424" priority="3112" stopIfTrue="1" operator="equal">
      <formula>"FINAL"</formula>
    </cfRule>
    <cfRule type="cellIs" dxfId="1423" priority="3113" stopIfTrue="1" operator="equal">
      <formula>"清車"</formula>
    </cfRule>
    <cfRule type="cellIs" dxfId="1422" priority="3114" stopIfTrue="1" operator="equal">
      <formula>"改紡"</formula>
    </cfRule>
  </conditionalFormatting>
  <conditionalFormatting sqref="D26">
    <cfRule type="cellIs" dxfId="1421" priority="3109" stopIfTrue="1" operator="equal">
      <formula>"FINAL"</formula>
    </cfRule>
    <cfRule type="cellIs" dxfId="1420" priority="3110" stopIfTrue="1" operator="equal">
      <formula>"清車"</formula>
    </cfRule>
    <cfRule type="cellIs" dxfId="1419" priority="3111" stopIfTrue="1" operator="equal">
      <formula>"改紡"</formula>
    </cfRule>
  </conditionalFormatting>
  <conditionalFormatting sqref="D26">
    <cfRule type="cellIs" dxfId="1418" priority="3106" stopIfTrue="1" operator="equal">
      <formula>"FINAL"</formula>
    </cfRule>
    <cfRule type="cellIs" dxfId="1417" priority="3107" stopIfTrue="1" operator="equal">
      <formula>"清車"</formula>
    </cfRule>
    <cfRule type="cellIs" dxfId="1416" priority="3108" stopIfTrue="1" operator="equal">
      <formula>"改紡"</formula>
    </cfRule>
  </conditionalFormatting>
  <conditionalFormatting sqref="D26">
    <cfRule type="cellIs" dxfId="1415" priority="3103" stopIfTrue="1" operator="equal">
      <formula>"FINAL"</formula>
    </cfRule>
    <cfRule type="cellIs" dxfId="1414" priority="3104" stopIfTrue="1" operator="equal">
      <formula>"清車"</formula>
    </cfRule>
    <cfRule type="cellIs" dxfId="1413" priority="3105" stopIfTrue="1" operator="equal">
      <formula>"改紡"</formula>
    </cfRule>
  </conditionalFormatting>
  <conditionalFormatting sqref="D26">
    <cfRule type="cellIs" dxfId="1412" priority="3100" stopIfTrue="1" operator="equal">
      <formula>"FINAL"</formula>
    </cfRule>
    <cfRule type="cellIs" dxfId="1411" priority="3101" stopIfTrue="1" operator="equal">
      <formula>"清車"</formula>
    </cfRule>
    <cfRule type="cellIs" dxfId="1410" priority="3102" stopIfTrue="1" operator="equal">
      <formula>"改紡"</formula>
    </cfRule>
  </conditionalFormatting>
  <conditionalFormatting sqref="D26">
    <cfRule type="cellIs" dxfId="1409" priority="3097" stopIfTrue="1" operator="equal">
      <formula>"FINAL"</formula>
    </cfRule>
    <cfRule type="cellIs" dxfId="1408" priority="3098" stopIfTrue="1" operator="equal">
      <formula>"清車"</formula>
    </cfRule>
    <cfRule type="cellIs" dxfId="1407" priority="3099" stopIfTrue="1" operator="equal">
      <formula>"改紡"</formula>
    </cfRule>
  </conditionalFormatting>
  <conditionalFormatting sqref="D26">
    <cfRule type="cellIs" dxfId="1406" priority="3094" stopIfTrue="1" operator="equal">
      <formula>"FINAL"</formula>
    </cfRule>
    <cfRule type="cellIs" dxfId="1405" priority="3095" stopIfTrue="1" operator="equal">
      <formula>"清車"</formula>
    </cfRule>
    <cfRule type="cellIs" dxfId="1404" priority="3096" stopIfTrue="1" operator="equal">
      <formula>"改紡"</formula>
    </cfRule>
  </conditionalFormatting>
  <conditionalFormatting sqref="D26">
    <cfRule type="cellIs" dxfId="1403" priority="3091" stopIfTrue="1" operator="equal">
      <formula>"FINAL"</formula>
    </cfRule>
    <cfRule type="cellIs" dxfId="1402" priority="3092" stopIfTrue="1" operator="equal">
      <formula>"清車"</formula>
    </cfRule>
    <cfRule type="cellIs" dxfId="1401" priority="3093" stopIfTrue="1" operator="equal">
      <formula>"改紡"</formula>
    </cfRule>
  </conditionalFormatting>
  <conditionalFormatting sqref="D26">
    <cfRule type="cellIs" dxfId="1400" priority="3088" stopIfTrue="1" operator="equal">
      <formula>"FINAL"</formula>
    </cfRule>
    <cfRule type="cellIs" dxfId="1399" priority="3089" stopIfTrue="1" operator="equal">
      <formula>"清車"</formula>
    </cfRule>
    <cfRule type="cellIs" dxfId="1398" priority="3090" stopIfTrue="1" operator="equal">
      <formula>"改紡"</formula>
    </cfRule>
  </conditionalFormatting>
  <conditionalFormatting sqref="D26">
    <cfRule type="cellIs" dxfId="1397" priority="3085" stopIfTrue="1" operator="equal">
      <formula>"FINAL"</formula>
    </cfRule>
    <cfRule type="cellIs" dxfId="1396" priority="3086" stopIfTrue="1" operator="equal">
      <formula>"清車"</formula>
    </cfRule>
    <cfRule type="cellIs" dxfId="1395" priority="3087" stopIfTrue="1" operator="equal">
      <formula>"改紡"</formula>
    </cfRule>
  </conditionalFormatting>
  <conditionalFormatting sqref="D26">
    <cfRule type="cellIs" dxfId="1394" priority="3082" stopIfTrue="1" operator="equal">
      <formula>"FINAL"</formula>
    </cfRule>
    <cfRule type="cellIs" dxfId="1393" priority="3083" stopIfTrue="1" operator="equal">
      <formula>"清車"</formula>
    </cfRule>
    <cfRule type="cellIs" dxfId="1392" priority="3084" stopIfTrue="1" operator="equal">
      <formula>"改紡"</formula>
    </cfRule>
  </conditionalFormatting>
  <conditionalFormatting sqref="D26">
    <cfRule type="cellIs" dxfId="1391" priority="3079" stopIfTrue="1" operator="equal">
      <formula>"FINAL"</formula>
    </cfRule>
    <cfRule type="cellIs" dxfId="1390" priority="3080" stopIfTrue="1" operator="equal">
      <formula>"清車"</formula>
    </cfRule>
    <cfRule type="cellIs" dxfId="1389" priority="3081" stopIfTrue="1" operator="equal">
      <formula>"改紡"</formula>
    </cfRule>
  </conditionalFormatting>
  <conditionalFormatting sqref="D26">
    <cfRule type="cellIs" dxfId="1388" priority="3076" stopIfTrue="1" operator="equal">
      <formula>"FINAL"</formula>
    </cfRule>
    <cfRule type="cellIs" dxfId="1387" priority="3077" stopIfTrue="1" operator="equal">
      <formula>"清車"</formula>
    </cfRule>
    <cfRule type="cellIs" dxfId="1386" priority="3078" stopIfTrue="1" operator="equal">
      <formula>"改紡"</formula>
    </cfRule>
  </conditionalFormatting>
  <conditionalFormatting sqref="D26">
    <cfRule type="cellIs" dxfId="1385" priority="3073" stopIfTrue="1" operator="equal">
      <formula>"FINAL"</formula>
    </cfRule>
    <cfRule type="cellIs" dxfId="1384" priority="3074" stopIfTrue="1" operator="equal">
      <formula>"清車"</formula>
    </cfRule>
    <cfRule type="cellIs" dxfId="1383" priority="3075" stopIfTrue="1" operator="equal">
      <formula>"改紡"</formula>
    </cfRule>
  </conditionalFormatting>
  <conditionalFormatting sqref="D26">
    <cfRule type="cellIs" dxfId="1382" priority="3070" stopIfTrue="1" operator="equal">
      <formula>"FINAL"</formula>
    </cfRule>
    <cfRule type="cellIs" dxfId="1381" priority="3071" stopIfTrue="1" operator="equal">
      <formula>"清車"</formula>
    </cfRule>
    <cfRule type="cellIs" dxfId="1380" priority="3072" stopIfTrue="1" operator="equal">
      <formula>"改紡"</formula>
    </cfRule>
  </conditionalFormatting>
  <conditionalFormatting sqref="D26">
    <cfRule type="cellIs" dxfId="1379" priority="3067" stopIfTrue="1" operator="equal">
      <formula>"FINAL"</formula>
    </cfRule>
    <cfRule type="cellIs" dxfId="1378" priority="3068" stopIfTrue="1" operator="equal">
      <formula>"清車"</formula>
    </cfRule>
    <cfRule type="cellIs" dxfId="1377" priority="3069" stopIfTrue="1" operator="equal">
      <formula>"改紡"</formula>
    </cfRule>
  </conditionalFormatting>
  <conditionalFormatting sqref="D26">
    <cfRule type="cellIs" dxfId="1376" priority="3064" stopIfTrue="1" operator="equal">
      <formula>"FINAL"</formula>
    </cfRule>
    <cfRule type="cellIs" dxfId="1375" priority="3065" stopIfTrue="1" operator="equal">
      <formula>"清車"</formula>
    </cfRule>
    <cfRule type="cellIs" dxfId="1374" priority="3066" stopIfTrue="1" operator="equal">
      <formula>"改紡"</formula>
    </cfRule>
  </conditionalFormatting>
  <conditionalFormatting sqref="D26">
    <cfRule type="cellIs" dxfId="1373" priority="3061" stopIfTrue="1" operator="equal">
      <formula>"FINAL"</formula>
    </cfRule>
    <cfRule type="cellIs" dxfId="1372" priority="3062" stopIfTrue="1" operator="equal">
      <formula>"清車"</formula>
    </cfRule>
    <cfRule type="cellIs" dxfId="1371" priority="3063" stopIfTrue="1" operator="equal">
      <formula>"改紡"</formula>
    </cfRule>
  </conditionalFormatting>
  <conditionalFormatting sqref="D26">
    <cfRule type="cellIs" dxfId="1370" priority="3058" stopIfTrue="1" operator="equal">
      <formula>"FINAL"</formula>
    </cfRule>
    <cfRule type="cellIs" dxfId="1369" priority="3059" stopIfTrue="1" operator="equal">
      <formula>"清車"</formula>
    </cfRule>
    <cfRule type="cellIs" dxfId="1368" priority="3060" stopIfTrue="1" operator="equal">
      <formula>"改紡"</formula>
    </cfRule>
  </conditionalFormatting>
  <conditionalFormatting sqref="D26">
    <cfRule type="cellIs" dxfId="1367" priority="3055" stopIfTrue="1" operator="equal">
      <formula>"FINAL"</formula>
    </cfRule>
    <cfRule type="cellIs" dxfId="1366" priority="3056" stopIfTrue="1" operator="equal">
      <formula>"清車"</formula>
    </cfRule>
    <cfRule type="cellIs" dxfId="1365" priority="3057" stopIfTrue="1" operator="equal">
      <formula>"改紡"</formula>
    </cfRule>
  </conditionalFormatting>
  <conditionalFormatting sqref="D26">
    <cfRule type="cellIs" dxfId="1364" priority="3052" stopIfTrue="1" operator="equal">
      <formula>"FINAL"</formula>
    </cfRule>
    <cfRule type="cellIs" dxfId="1363" priority="3053" stopIfTrue="1" operator="equal">
      <formula>"清車"</formula>
    </cfRule>
    <cfRule type="cellIs" dxfId="1362" priority="3054" stopIfTrue="1" operator="equal">
      <formula>"改紡"</formula>
    </cfRule>
  </conditionalFormatting>
  <conditionalFormatting sqref="D26">
    <cfRule type="cellIs" dxfId="1361" priority="3049" stopIfTrue="1" operator="equal">
      <formula>"FINAL"</formula>
    </cfRule>
    <cfRule type="cellIs" dxfId="1360" priority="3050" stopIfTrue="1" operator="equal">
      <formula>"清車"</formula>
    </cfRule>
    <cfRule type="cellIs" dxfId="1359" priority="3051" stopIfTrue="1" operator="equal">
      <formula>"改紡"</formula>
    </cfRule>
  </conditionalFormatting>
  <conditionalFormatting sqref="D26">
    <cfRule type="cellIs" dxfId="1358" priority="3046" stopIfTrue="1" operator="equal">
      <formula>"FINAL"</formula>
    </cfRule>
    <cfRule type="cellIs" dxfId="1357" priority="3047" stopIfTrue="1" operator="equal">
      <formula>"清車"</formula>
    </cfRule>
    <cfRule type="cellIs" dxfId="1356" priority="3048" stopIfTrue="1" operator="equal">
      <formula>"改紡"</formula>
    </cfRule>
  </conditionalFormatting>
  <conditionalFormatting sqref="D26">
    <cfRule type="cellIs" dxfId="1355" priority="3043" stopIfTrue="1" operator="equal">
      <formula>"FINAL"</formula>
    </cfRule>
    <cfRule type="cellIs" dxfId="1354" priority="3044" stopIfTrue="1" operator="equal">
      <formula>"清車"</formula>
    </cfRule>
    <cfRule type="cellIs" dxfId="1353" priority="3045" stopIfTrue="1" operator="equal">
      <formula>"改紡"</formula>
    </cfRule>
  </conditionalFormatting>
  <conditionalFormatting sqref="D26">
    <cfRule type="cellIs" dxfId="1352" priority="3040" stopIfTrue="1" operator="equal">
      <formula>"FINAL"</formula>
    </cfRule>
    <cfRule type="cellIs" dxfId="1351" priority="3041" stopIfTrue="1" operator="equal">
      <formula>"清車"</formula>
    </cfRule>
    <cfRule type="cellIs" dxfId="1350" priority="3042" stopIfTrue="1" operator="equal">
      <formula>"改紡"</formula>
    </cfRule>
  </conditionalFormatting>
  <conditionalFormatting sqref="D23">
    <cfRule type="cellIs" dxfId="1349" priority="3037" stopIfTrue="1" operator="equal">
      <formula>"FINAL"</formula>
    </cfRule>
    <cfRule type="cellIs" dxfId="1348" priority="3038" stopIfTrue="1" operator="equal">
      <formula>"清車"</formula>
    </cfRule>
    <cfRule type="cellIs" dxfId="1347" priority="3039" stopIfTrue="1" operator="equal">
      <formula>"改紡"</formula>
    </cfRule>
  </conditionalFormatting>
  <conditionalFormatting sqref="D23">
    <cfRule type="cellIs" dxfId="1346" priority="3034" stopIfTrue="1" operator="equal">
      <formula>"FINAL"</formula>
    </cfRule>
    <cfRule type="cellIs" dxfId="1345" priority="3035" stopIfTrue="1" operator="equal">
      <formula>"清車"</formula>
    </cfRule>
    <cfRule type="cellIs" dxfId="1344" priority="3036" stopIfTrue="1" operator="equal">
      <formula>"改紡"</formula>
    </cfRule>
  </conditionalFormatting>
  <conditionalFormatting sqref="D23">
    <cfRule type="cellIs" dxfId="1343" priority="3031" stopIfTrue="1" operator="equal">
      <formula>"FINAL"</formula>
    </cfRule>
    <cfRule type="cellIs" dxfId="1342" priority="3032" stopIfTrue="1" operator="equal">
      <formula>"清車"</formula>
    </cfRule>
    <cfRule type="cellIs" dxfId="1341" priority="3033" stopIfTrue="1" operator="equal">
      <formula>"改紡"</formula>
    </cfRule>
  </conditionalFormatting>
  <conditionalFormatting sqref="D23">
    <cfRule type="cellIs" dxfId="1340" priority="3028" stopIfTrue="1" operator="equal">
      <formula>"FINAL"</formula>
    </cfRule>
    <cfRule type="cellIs" dxfId="1339" priority="3029" stopIfTrue="1" operator="equal">
      <formula>"清車"</formula>
    </cfRule>
    <cfRule type="cellIs" dxfId="1338" priority="3030" stopIfTrue="1" operator="equal">
      <formula>"改紡"</formula>
    </cfRule>
  </conditionalFormatting>
  <conditionalFormatting sqref="D23">
    <cfRule type="cellIs" dxfId="1337" priority="3025" stopIfTrue="1" operator="equal">
      <formula>"FINAL"</formula>
    </cfRule>
    <cfRule type="cellIs" dxfId="1336" priority="3026" stopIfTrue="1" operator="equal">
      <formula>"清車"</formula>
    </cfRule>
    <cfRule type="cellIs" dxfId="1335" priority="3027" stopIfTrue="1" operator="equal">
      <formula>"改紡"</formula>
    </cfRule>
  </conditionalFormatting>
  <conditionalFormatting sqref="D23">
    <cfRule type="cellIs" dxfId="1334" priority="3022" stopIfTrue="1" operator="equal">
      <formula>"FINAL"</formula>
    </cfRule>
    <cfRule type="cellIs" dxfId="1333" priority="3023" stopIfTrue="1" operator="equal">
      <formula>"清車"</formula>
    </cfRule>
    <cfRule type="cellIs" dxfId="1332" priority="3024" stopIfTrue="1" operator="equal">
      <formula>"改紡"</formula>
    </cfRule>
  </conditionalFormatting>
  <conditionalFormatting sqref="D23">
    <cfRule type="cellIs" dxfId="1331" priority="3019" stopIfTrue="1" operator="equal">
      <formula>"FINAL"</formula>
    </cfRule>
    <cfRule type="cellIs" dxfId="1330" priority="3020" stopIfTrue="1" operator="equal">
      <formula>"清車"</formula>
    </cfRule>
    <cfRule type="cellIs" dxfId="1329" priority="3021" stopIfTrue="1" operator="equal">
      <formula>"改紡"</formula>
    </cfRule>
  </conditionalFormatting>
  <conditionalFormatting sqref="D27">
    <cfRule type="cellIs" dxfId="1328" priority="3016" stopIfTrue="1" operator="equal">
      <formula>"FINAL"</formula>
    </cfRule>
    <cfRule type="cellIs" dxfId="1327" priority="3017" stopIfTrue="1" operator="equal">
      <formula>"清車"</formula>
    </cfRule>
    <cfRule type="cellIs" dxfId="1326" priority="3018" stopIfTrue="1" operator="equal">
      <formula>"改紡"</formula>
    </cfRule>
  </conditionalFormatting>
  <conditionalFormatting sqref="D27">
    <cfRule type="cellIs" dxfId="1325" priority="3013" stopIfTrue="1" operator="equal">
      <formula>"FINAL"</formula>
    </cfRule>
    <cfRule type="cellIs" dxfId="1324" priority="3014" stopIfTrue="1" operator="equal">
      <formula>"清車"</formula>
    </cfRule>
    <cfRule type="cellIs" dxfId="1323" priority="3015" stopIfTrue="1" operator="equal">
      <formula>"改紡"</formula>
    </cfRule>
  </conditionalFormatting>
  <conditionalFormatting sqref="D27">
    <cfRule type="cellIs" dxfId="1322" priority="3010" stopIfTrue="1" operator="equal">
      <formula>"FINAL"</formula>
    </cfRule>
    <cfRule type="cellIs" dxfId="1321" priority="3011" stopIfTrue="1" operator="equal">
      <formula>"清車"</formula>
    </cfRule>
    <cfRule type="cellIs" dxfId="1320" priority="3012" stopIfTrue="1" operator="equal">
      <formula>"改紡"</formula>
    </cfRule>
  </conditionalFormatting>
  <conditionalFormatting sqref="D27">
    <cfRule type="cellIs" dxfId="1319" priority="3007" stopIfTrue="1" operator="equal">
      <formula>"FINAL"</formula>
    </cfRule>
    <cfRule type="cellIs" dxfId="1318" priority="3008" stopIfTrue="1" operator="equal">
      <formula>"清車"</formula>
    </cfRule>
    <cfRule type="cellIs" dxfId="1317" priority="3009" stopIfTrue="1" operator="equal">
      <formula>"改紡"</formula>
    </cfRule>
  </conditionalFormatting>
  <conditionalFormatting sqref="D27">
    <cfRule type="cellIs" dxfId="1316" priority="3004" stopIfTrue="1" operator="equal">
      <formula>"FINAL"</formula>
    </cfRule>
    <cfRule type="cellIs" dxfId="1315" priority="3005" stopIfTrue="1" operator="equal">
      <formula>"清車"</formula>
    </cfRule>
    <cfRule type="cellIs" dxfId="1314" priority="3006" stopIfTrue="1" operator="equal">
      <formula>"改紡"</formula>
    </cfRule>
  </conditionalFormatting>
  <conditionalFormatting sqref="D27">
    <cfRule type="cellIs" dxfId="1313" priority="3001" stopIfTrue="1" operator="equal">
      <formula>"FINAL"</formula>
    </cfRule>
    <cfRule type="cellIs" dxfId="1312" priority="3002" stopIfTrue="1" operator="equal">
      <formula>"清車"</formula>
    </cfRule>
    <cfRule type="cellIs" dxfId="1311" priority="3003" stopIfTrue="1" operator="equal">
      <formula>"改紡"</formula>
    </cfRule>
  </conditionalFormatting>
  <conditionalFormatting sqref="D27">
    <cfRule type="cellIs" dxfId="1310" priority="2998" stopIfTrue="1" operator="equal">
      <formula>"FINAL"</formula>
    </cfRule>
    <cfRule type="cellIs" dxfId="1309" priority="2999" stopIfTrue="1" operator="equal">
      <formula>"清車"</formula>
    </cfRule>
    <cfRule type="cellIs" dxfId="1308" priority="3000" stopIfTrue="1" operator="equal">
      <formula>"改紡"</formula>
    </cfRule>
  </conditionalFormatting>
  <conditionalFormatting sqref="D27">
    <cfRule type="cellIs" dxfId="1307" priority="2995" stopIfTrue="1" operator="equal">
      <formula>"FINAL"</formula>
    </cfRule>
    <cfRule type="cellIs" dxfId="1306" priority="2996" stopIfTrue="1" operator="equal">
      <formula>"清車"</formula>
    </cfRule>
    <cfRule type="cellIs" dxfId="1305" priority="2997" stopIfTrue="1" operator="equal">
      <formula>"改紡"</formula>
    </cfRule>
  </conditionalFormatting>
  <conditionalFormatting sqref="D27">
    <cfRule type="cellIs" dxfId="1304" priority="2992" stopIfTrue="1" operator="equal">
      <formula>"FINAL"</formula>
    </cfRule>
    <cfRule type="cellIs" dxfId="1303" priority="2993" stopIfTrue="1" operator="equal">
      <formula>"清車"</formula>
    </cfRule>
    <cfRule type="cellIs" dxfId="1302" priority="2994" stopIfTrue="1" operator="equal">
      <formula>"改紡"</formula>
    </cfRule>
  </conditionalFormatting>
  <conditionalFormatting sqref="D23">
    <cfRule type="cellIs" dxfId="1301" priority="2425" stopIfTrue="1" operator="equal">
      <formula>"FINAL"</formula>
    </cfRule>
    <cfRule type="cellIs" dxfId="1300" priority="2426" stopIfTrue="1" operator="equal">
      <formula>"清車"</formula>
    </cfRule>
    <cfRule type="cellIs" dxfId="1299" priority="2427" stopIfTrue="1" operator="equal">
      <formula>"改紡"</formula>
    </cfRule>
  </conditionalFormatting>
  <conditionalFormatting sqref="D23">
    <cfRule type="cellIs" dxfId="1298" priority="2422" stopIfTrue="1" operator="equal">
      <formula>"FINAL"</formula>
    </cfRule>
    <cfRule type="cellIs" dxfId="1297" priority="2423" stopIfTrue="1" operator="equal">
      <formula>"清車"</formula>
    </cfRule>
    <cfRule type="cellIs" dxfId="1296" priority="2424" stopIfTrue="1" operator="equal">
      <formula>"改紡"</formula>
    </cfRule>
  </conditionalFormatting>
  <conditionalFormatting sqref="D23">
    <cfRule type="cellIs" dxfId="1295" priority="2419" stopIfTrue="1" operator="equal">
      <formula>"FINAL"</formula>
    </cfRule>
    <cfRule type="cellIs" dxfId="1294" priority="2420" stopIfTrue="1" operator="equal">
      <formula>"清車"</formula>
    </cfRule>
    <cfRule type="cellIs" dxfId="1293" priority="2421" stopIfTrue="1" operator="equal">
      <formula>"改紡"</formula>
    </cfRule>
  </conditionalFormatting>
  <conditionalFormatting sqref="D23">
    <cfRule type="cellIs" dxfId="1292" priority="2416" stopIfTrue="1" operator="equal">
      <formula>"FINAL"</formula>
    </cfRule>
    <cfRule type="cellIs" dxfId="1291" priority="2417" stopIfTrue="1" operator="equal">
      <formula>"清車"</formula>
    </cfRule>
    <cfRule type="cellIs" dxfId="1290" priority="2418" stopIfTrue="1" operator="equal">
      <formula>"改紡"</formula>
    </cfRule>
  </conditionalFormatting>
  <conditionalFormatting sqref="D23">
    <cfRule type="cellIs" dxfId="1289" priority="2413" stopIfTrue="1" operator="equal">
      <formula>"FINAL"</formula>
    </cfRule>
    <cfRule type="cellIs" dxfId="1288" priority="2414" stopIfTrue="1" operator="equal">
      <formula>"清車"</formula>
    </cfRule>
    <cfRule type="cellIs" dxfId="1287" priority="2415" stopIfTrue="1" operator="equal">
      <formula>"改紡"</formula>
    </cfRule>
  </conditionalFormatting>
  <conditionalFormatting sqref="D23">
    <cfRule type="cellIs" dxfId="1286" priority="2410" stopIfTrue="1" operator="equal">
      <formula>"FINAL"</formula>
    </cfRule>
    <cfRule type="cellIs" dxfId="1285" priority="2411" stopIfTrue="1" operator="equal">
      <formula>"清車"</formula>
    </cfRule>
    <cfRule type="cellIs" dxfId="1284" priority="2412" stopIfTrue="1" operator="equal">
      <formula>"改紡"</formula>
    </cfRule>
  </conditionalFormatting>
  <conditionalFormatting sqref="D23">
    <cfRule type="cellIs" dxfId="1283" priority="2407" stopIfTrue="1" operator="equal">
      <formula>"FINAL"</formula>
    </cfRule>
    <cfRule type="cellIs" dxfId="1282" priority="2408" stopIfTrue="1" operator="equal">
      <formula>"清車"</formula>
    </cfRule>
    <cfRule type="cellIs" dxfId="1281" priority="2409" stopIfTrue="1" operator="equal">
      <formula>"改紡"</formula>
    </cfRule>
  </conditionalFormatting>
  <conditionalFormatting sqref="D23">
    <cfRule type="cellIs" dxfId="1280" priority="2404" stopIfTrue="1" operator="equal">
      <formula>"FINAL"</formula>
    </cfRule>
    <cfRule type="cellIs" dxfId="1279" priority="2405" stopIfTrue="1" operator="equal">
      <formula>"清車"</formula>
    </cfRule>
    <cfRule type="cellIs" dxfId="1278" priority="2406" stopIfTrue="1" operator="equal">
      <formula>"改紡"</formula>
    </cfRule>
  </conditionalFormatting>
  <conditionalFormatting sqref="D23">
    <cfRule type="cellIs" dxfId="1277" priority="2401" stopIfTrue="1" operator="equal">
      <formula>"FINAL"</formula>
    </cfRule>
    <cfRule type="cellIs" dxfId="1276" priority="2402" stopIfTrue="1" operator="equal">
      <formula>"清車"</formula>
    </cfRule>
    <cfRule type="cellIs" dxfId="1275" priority="2403" stopIfTrue="1" operator="equal">
      <formula>"改紡"</formula>
    </cfRule>
  </conditionalFormatting>
  <conditionalFormatting sqref="D23">
    <cfRule type="cellIs" dxfId="1274" priority="2398" stopIfTrue="1" operator="equal">
      <formula>"FINAL"</formula>
    </cfRule>
    <cfRule type="cellIs" dxfId="1273" priority="2399" stopIfTrue="1" operator="equal">
      <formula>"清車"</formula>
    </cfRule>
    <cfRule type="cellIs" dxfId="1272" priority="2400" stopIfTrue="1" operator="equal">
      <formula>"改紡"</formula>
    </cfRule>
  </conditionalFormatting>
  <conditionalFormatting sqref="D23">
    <cfRule type="cellIs" dxfId="1271" priority="2395" stopIfTrue="1" operator="equal">
      <formula>"FINAL"</formula>
    </cfRule>
    <cfRule type="cellIs" dxfId="1270" priority="2396" stopIfTrue="1" operator="equal">
      <formula>"清車"</formula>
    </cfRule>
    <cfRule type="cellIs" dxfId="1269" priority="2397" stopIfTrue="1" operator="equal">
      <formula>"改紡"</formula>
    </cfRule>
  </conditionalFormatting>
  <conditionalFormatting sqref="D23">
    <cfRule type="cellIs" dxfId="1268" priority="2392" stopIfTrue="1" operator="equal">
      <formula>"FINAL"</formula>
    </cfRule>
    <cfRule type="cellIs" dxfId="1267" priority="2393" stopIfTrue="1" operator="equal">
      <formula>"清車"</formula>
    </cfRule>
    <cfRule type="cellIs" dxfId="1266" priority="2394" stopIfTrue="1" operator="equal">
      <formula>"改紡"</formula>
    </cfRule>
  </conditionalFormatting>
  <conditionalFormatting sqref="D23">
    <cfRule type="cellIs" dxfId="1265" priority="2389" stopIfTrue="1" operator="equal">
      <formula>"FINAL"</formula>
    </cfRule>
    <cfRule type="cellIs" dxfId="1264" priority="2390" stopIfTrue="1" operator="equal">
      <formula>"清車"</formula>
    </cfRule>
    <cfRule type="cellIs" dxfId="1263" priority="2391" stopIfTrue="1" operator="equal">
      <formula>"改紡"</formula>
    </cfRule>
  </conditionalFormatting>
  <conditionalFormatting sqref="D23">
    <cfRule type="cellIs" dxfId="1262" priority="2386" stopIfTrue="1" operator="equal">
      <formula>"FINAL"</formula>
    </cfRule>
    <cfRule type="cellIs" dxfId="1261" priority="2387" stopIfTrue="1" operator="equal">
      <formula>"清車"</formula>
    </cfRule>
    <cfRule type="cellIs" dxfId="1260" priority="2388" stopIfTrue="1" operator="equal">
      <formula>"改紡"</formula>
    </cfRule>
  </conditionalFormatting>
  <conditionalFormatting sqref="D23">
    <cfRule type="cellIs" dxfId="1259" priority="2383" stopIfTrue="1" operator="equal">
      <formula>"FINAL"</formula>
    </cfRule>
    <cfRule type="cellIs" dxfId="1258" priority="2384" stopIfTrue="1" operator="equal">
      <formula>"清車"</formula>
    </cfRule>
    <cfRule type="cellIs" dxfId="1257" priority="2385" stopIfTrue="1" operator="equal">
      <formula>"改紡"</formula>
    </cfRule>
  </conditionalFormatting>
  <conditionalFormatting sqref="D23">
    <cfRule type="cellIs" dxfId="1256" priority="2380" stopIfTrue="1" operator="equal">
      <formula>"FINAL"</formula>
    </cfRule>
    <cfRule type="cellIs" dxfId="1255" priority="2381" stopIfTrue="1" operator="equal">
      <formula>"清車"</formula>
    </cfRule>
    <cfRule type="cellIs" dxfId="1254" priority="2382" stopIfTrue="1" operator="equal">
      <formula>"改紡"</formula>
    </cfRule>
  </conditionalFormatting>
  <conditionalFormatting sqref="D23">
    <cfRule type="cellIs" dxfId="1253" priority="2377" stopIfTrue="1" operator="equal">
      <formula>"FINAL"</formula>
    </cfRule>
    <cfRule type="cellIs" dxfId="1252" priority="2378" stopIfTrue="1" operator="equal">
      <formula>"清車"</formula>
    </cfRule>
    <cfRule type="cellIs" dxfId="1251" priority="2379" stopIfTrue="1" operator="equal">
      <formula>"改紡"</formula>
    </cfRule>
  </conditionalFormatting>
  <conditionalFormatting sqref="D23">
    <cfRule type="cellIs" dxfId="1250" priority="2374" stopIfTrue="1" operator="equal">
      <formula>"FINAL"</formula>
    </cfRule>
    <cfRule type="cellIs" dxfId="1249" priority="2375" stopIfTrue="1" operator="equal">
      <formula>"清車"</formula>
    </cfRule>
    <cfRule type="cellIs" dxfId="1248" priority="2376" stopIfTrue="1" operator="equal">
      <formula>"改紡"</formula>
    </cfRule>
  </conditionalFormatting>
  <conditionalFormatting sqref="D23">
    <cfRule type="cellIs" dxfId="1247" priority="2371" stopIfTrue="1" operator="equal">
      <formula>"FINAL"</formula>
    </cfRule>
    <cfRule type="cellIs" dxfId="1246" priority="2372" stopIfTrue="1" operator="equal">
      <formula>"清車"</formula>
    </cfRule>
    <cfRule type="cellIs" dxfId="1245" priority="2373" stopIfTrue="1" operator="equal">
      <formula>"改紡"</formula>
    </cfRule>
  </conditionalFormatting>
  <conditionalFormatting sqref="D23">
    <cfRule type="cellIs" dxfId="1244" priority="2368" stopIfTrue="1" operator="equal">
      <formula>"FINAL"</formula>
    </cfRule>
    <cfRule type="cellIs" dxfId="1243" priority="2369" stopIfTrue="1" operator="equal">
      <formula>"清車"</formula>
    </cfRule>
    <cfRule type="cellIs" dxfId="1242" priority="2370" stopIfTrue="1" operator="equal">
      <formula>"改紡"</formula>
    </cfRule>
  </conditionalFormatting>
  <conditionalFormatting sqref="D23">
    <cfRule type="cellIs" dxfId="1241" priority="2365" stopIfTrue="1" operator="equal">
      <formula>"FINAL"</formula>
    </cfRule>
    <cfRule type="cellIs" dxfId="1240" priority="2366" stopIfTrue="1" operator="equal">
      <formula>"清車"</formula>
    </cfRule>
    <cfRule type="cellIs" dxfId="1239" priority="2367" stopIfTrue="1" operator="equal">
      <formula>"改紡"</formula>
    </cfRule>
  </conditionalFormatting>
  <conditionalFormatting sqref="D23">
    <cfRule type="cellIs" dxfId="1238" priority="2362" stopIfTrue="1" operator="equal">
      <formula>"FINAL"</formula>
    </cfRule>
    <cfRule type="cellIs" dxfId="1237" priority="2363" stopIfTrue="1" operator="equal">
      <formula>"清車"</formula>
    </cfRule>
    <cfRule type="cellIs" dxfId="1236" priority="2364" stopIfTrue="1" operator="equal">
      <formula>"改紡"</formula>
    </cfRule>
  </conditionalFormatting>
  <conditionalFormatting sqref="D23">
    <cfRule type="cellIs" dxfId="1235" priority="2359" stopIfTrue="1" operator="equal">
      <formula>"FINAL"</formula>
    </cfRule>
    <cfRule type="cellIs" dxfId="1234" priority="2360" stopIfTrue="1" operator="equal">
      <formula>"清車"</formula>
    </cfRule>
    <cfRule type="cellIs" dxfId="1233" priority="2361" stopIfTrue="1" operator="equal">
      <formula>"改紡"</formula>
    </cfRule>
  </conditionalFormatting>
  <conditionalFormatting sqref="D23">
    <cfRule type="cellIs" dxfId="1232" priority="2356" stopIfTrue="1" operator="equal">
      <formula>"FINAL"</formula>
    </cfRule>
    <cfRule type="cellIs" dxfId="1231" priority="2357" stopIfTrue="1" operator="equal">
      <formula>"清車"</formula>
    </cfRule>
    <cfRule type="cellIs" dxfId="1230" priority="2358" stopIfTrue="1" operator="equal">
      <formula>"改紡"</formula>
    </cfRule>
  </conditionalFormatting>
  <conditionalFormatting sqref="D23">
    <cfRule type="cellIs" dxfId="1229" priority="2353" stopIfTrue="1" operator="equal">
      <formula>"FINAL"</formula>
    </cfRule>
    <cfRule type="cellIs" dxfId="1228" priority="2354" stopIfTrue="1" operator="equal">
      <formula>"清車"</formula>
    </cfRule>
    <cfRule type="cellIs" dxfId="1227" priority="2355" stopIfTrue="1" operator="equal">
      <formula>"改紡"</formula>
    </cfRule>
  </conditionalFormatting>
  <conditionalFormatting sqref="D23">
    <cfRule type="cellIs" dxfId="1226" priority="2350" stopIfTrue="1" operator="equal">
      <formula>"FINAL"</formula>
    </cfRule>
    <cfRule type="cellIs" dxfId="1225" priority="2351" stopIfTrue="1" operator="equal">
      <formula>"清車"</formula>
    </cfRule>
    <cfRule type="cellIs" dxfId="1224" priority="2352" stopIfTrue="1" operator="equal">
      <formula>"改紡"</formula>
    </cfRule>
  </conditionalFormatting>
  <conditionalFormatting sqref="D24">
    <cfRule type="cellIs" dxfId="1223" priority="2029" stopIfTrue="1" operator="equal">
      <formula>"FINAL"</formula>
    </cfRule>
    <cfRule type="cellIs" dxfId="1222" priority="2030" stopIfTrue="1" operator="equal">
      <formula>"清車"</formula>
    </cfRule>
    <cfRule type="cellIs" dxfId="1221" priority="2031" stopIfTrue="1" operator="equal">
      <formula>"改紡"</formula>
    </cfRule>
  </conditionalFormatting>
  <conditionalFormatting sqref="D24">
    <cfRule type="cellIs" dxfId="1220" priority="2026" stopIfTrue="1" operator="equal">
      <formula>"FINAL"</formula>
    </cfRule>
    <cfRule type="cellIs" dxfId="1219" priority="2027" stopIfTrue="1" operator="equal">
      <formula>"清車"</formula>
    </cfRule>
    <cfRule type="cellIs" dxfId="1218" priority="2028" stopIfTrue="1" operator="equal">
      <formula>"改紡"</formula>
    </cfRule>
  </conditionalFormatting>
  <conditionalFormatting sqref="D24">
    <cfRule type="cellIs" dxfId="1217" priority="2023" stopIfTrue="1" operator="equal">
      <formula>"FINAL"</formula>
    </cfRule>
    <cfRule type="cellIs" dxfId="1216" priority="2024" stopIfTrue="1" operator="equal">
      <formula>"清車"</formula>
    </cfRule>
    <cfRule type="cellIs" dxfId="1215" priority="2025" stopIfTrue="1" operator="equal">
      <formula>"改紡"</formula>
    </cfRule>
  </conditionalFormatting>
  <conditionalFormatting sqref="D24">
    <cfRule type="cellIs" dxfId="1214" priority="2020" stopIfTrue="1" operator="equal">
      <formula>"FINAL"</formula>
    </cfRule>
    <cfRule type="cellIs" dxfId="1213" priority="2021" stopIfTrue="1" operator="equal">
      <formula>"清車"</formula>
    </cfRule>
    <cfRule type="cellIs" dxfId="1212" priority="2022" stopIfTrue="1" operator="equal">
      <formula>"改紡"</formula>
    </cfRule>
  </conditionalFormatting>
  <conditionalFormatting sqref="D24">
    <cfRule type="cellIs" dxfId="1211" priority="2017" stopIfTrue="1" operator="equal">
      <formula>"FINAL"</formula>
    </cfRule>
    <cfRule type="cellIs" dxfId="1210" priority="2018" stopIfTrue="1" operator="equal">
      <formula>"清車"</formula>
    </cfRule>
    <cfRule type="cellIs" dxfId="1209" priority="2019" stopIfTrue="1" operator="equal">
      <formula>"改紡"</formula>
    </cfRule>
  </conditionalFormatting>
  <conditionalFormatting sqref="D24">
    <cfRule type="cellIs" dxfId="1208" priority="2014" stopIfTrue="1" operator="equal">
      <formula>"FINAL"</formula>
    </cfRule>
    <cfRule type="cellIs" dxfId="1207" priority="2015" stopIfTrue="1" operator="equal">
      <formula>"清車"</formula>
    </cfRule>
    <cfRule type="cellIs" dxfId="1206" priority="2016" stopIfTrue="1" operator="equal">
      <formula>"改紡"</formula>
    </cfRule>
  </conditionalFormatting>
  <conditionalFormatting sqref="D24">
    <cfRule type="cellIs" dxfId="1205" priority="2011" stopIfTrue="1" operator="equal">
      <formula>"FINAL"</formula>
    </cfRule>
    <cfRule type="cellIs" dxfId="1204" priority="2012" stopIfTrue="1" operator="equal">
      <formula>"清車"</formula>
    </cfRule>
    <cfRule type="cellIs" dxfId="1203" priority="2013" stopIfTrue="1" operator="equal">
      <formula>"改紡"</formula>
    </cfRule>
  </conditionalFormatting>
  <conditionalFormatting sqref="D24">
    <cfRule type="cellIs" dxfId="1202" priority="2008" stopIfTrue="1" operator="equal">
      <formula>"FINAL"</formula>
    </cfRule>
    <cfRule type="cellIs" dxfId="1201" priority="2009" stopIfTrue="1" operator="equal">
      <formula>"清車"</formula>
    </cfRule>
    <cfRule type="cellIs" dxfId="1200" priority="2010" stopIfTrue="1" operator="equal">
      <formula>"改紡"</formula>
    </cfRule>
  </conditionalFormatting>
  <conditionalFormatting sqref="D24">
    <cfRule type="cellIs" dxfId="1199" priority="2005" stopIfTrue="1" operator="equal">
      <formula>"FINAL"</formula>
    </cfRule>
    <cfRule type="cellIs" dxfId="1198" priority="2006" stopIfTrue="1" operator="equal">
      <formula>"清車"</formula>
    </cfRule>
    <cfRule type="cellIs" dxfId="1197" priority="2007" stopIfTrue="1" operator="equal">
      <formula>"改紡"</formula>
    </cfRule>
  </conditionalFormatting>
  <conditionalFormatting sqref="D24">
    <cfRule type="cellIs" dxfId="1196" priority="2002" stopIfTrue="1" operator="equal">
      <formula>"FINAL"</formula>
    </cfRule>
    <cfRule type="cellIs" dxfId="1195" priority="2003" stopIfTrue="1" operator="equal">
      <formula>"清車"</formula>
    </cfRule>
    <cfRule type="cellIs" dxfId="1194" priority="2004" stopIfTrue="1" operator="equal">
      <formula>"改紡"</formula>
    </cfRule>
  </conditionalFormatting>
  <conditionalFormatting sqref="D24">
    <cfRule type="cellIs" dxfId="1193" priority="1999" stopIfTrue="1" operator="equal">
      <formula>"FINAL"</formula>
    </cfRule>
    <cfRule type="cellIs" dxfId="1192" priority="2000" stopIfTrue="1" operator="equal">
      <formula>"清車"</formula>
    </cfRule>
    <cfRule type="cellIs" dxfId="1191" priority="2001" stopIfTrue="1" operator="equal">
      <formula>"改紡"</formula>
    </cfRule>
  </conditionalFormatting>
  <conditionalFormatting sqref="D24">
    <cfRule type="cellIs" dxfId="1190" priority="1996" stopIfTrue="1" operator="equal">
      <formula>"FINAL"</formula>
    </cfRule>
    <cfRule type="cellIs" dxfId="1189" priority="1997" stopIfTrue="1" operator="equal">
      <formula>"清車"</formula>
    </cfRule>
    <cfRule type="cellIs" dxfId="1188" priority="1998" stopIfTrue="1" operator="equal">
      <formula>"改紡"</formula>
    </cfRule>
  </conditionalFormatting>
  <conditionalFormatting sqref="D24">
    <cfRule type="cellIs" dxfId="1187" priority="1993" stopIfTrue="1" operator="equal">
      <formula>"FINAL"</formula>
    </cfRule>
    <cfRule type="cellIs" dxfId="1186" priority="1994" stopIfTrue="1" operator="equal">
      <formula>"清車"</formula>
    </cfRule>
    <cfRule type="cellIs" dxfId="1185" priority="1995" stopIfTrue="1" operator="equal">
      <formula>"改紡"</formula>
    </cfRule>
  </conditionalFormatting>
  <conditionalFormatting sqref="D24">
    <cfRule type="cellIs" dxfId="1184" priority="1990" stopIfTrue="1" operator="equal">
      <formula>"FINAL"</formula>
    </cfRule>
    <cfRule type="cellIs" dxfId="1183" priority="1991" stopIfTrue="1" operator="equal">
      <formula>"清車"</formula>
    </cfRule>
    <cfRule type="cellIs" dxfId="1182" priority="1992" stopIfTrue="1" operator="equal">
      <formula>"改紡"</formula>
    </cfRule>
  </conditionalFormatting>
  <conditionalFormatting sqref="D24">
    <cfRule type="cellIs" dxfId="1181" priority="1987" stopIfTrue="1" operator="equal">
      <formula>"FINAL"</formula>
    </cfRule>
    <cfRule type="cellIs" dxfId="1180" priority="1988" stopIfTrue="1" operator="equal">
      <formula>"清車"</formula>
    </cfRule>
    <cfRule type="cellIs" dxfId="1179" priority="1989" stopIfTrue="1" operator="equal">
      <formula>"改紡"</formula>
    </cfRule>
  </conditionalFormatting>
  <conditionalFormatting sqref="D24">
    <cfRule type="cellIs" dxfId="1178" priority="1984" stopIfTrue="1" operator="equal">
      <formula>"FINAL"</formula>
    </cfRule>
    <cfRule type="cellIs" dxfId="1177" priority="1985" stopIfTrue="1" operator="equal">
      <formula>"清車"</formula>
    </cfRule>
    <cfRule type="cellIs" dxfId="1176" priority="1986" stopIfTrue="1" operator="equal">
      <formula>"改紡"</formula>
    </cfRule>
  </conditionalFormatting>
  <conditionalFormatting sqref="D24">
    <cfRule type="cellIs" dxfId="1175" priority="1981" stopIfTrue="1" operator="equal">
      <formula>"FINAL"</formula>
    </cfRule>
    <cfRule type="cellIs" dxfId="1174" priority="1982" stopIfTrue="1" operator="equal">
      <formula>"清車"</formula>
    </cfRule>
    <cfRule type="cellIs" dxfId="1173" priority="1983" stopIfTrue="1" operator="equal">
      <formula>"改紡"</formula>
    </cfRule>
  </conditionalFormatting>
  <conditionalFormatting sqref="D24">
    <cfRule type="cellIs" dxfId="1172" priority="1978" stopIfTrue="1" operator="equal">
      <formula>"FINAL"</formula>
    </cfRule>
    <cfRule type="cellIs" dxfId="1171" priority="1979" stopIfTrue="1" operator="equal">
      <formula>"清車"</formula>
    </cfRule>
    <cfRule type="cellIs" dxfId="1170" priority="1980" stopIfTrue="1" operator="equal">
      <formula>"改紡"</formula>
    </cfRule>
  </conditionalFormatting>
  <conditionalFormatting sqref="D29">
    <cfRule type="cellIs" dxfId="1169" priority="568" stopIfTrue="1" operator="equal">
      <formula>"FINAL"</formula>
    </cfRule>
    <cfRule type="cellIs" dxfId="1168" priority="569" stopIfTrue="1" operator="equal">
      <formula>"清車"</formula>
    </cfRule>
    <cfRule type="cellIs" dxfId="1167" priority="570" stopIfTrue="1" operator="equal">
      <formula>"改紡"</formula>
    </cfRule>
  </conditionalFormatting>
  <conditionalFormatting sqref="D29">
    <cfRule type="cellIs" dxfId="1166" priority="565" stopIfTrue="1" operator="equal">
      <formula>"FINAL"</formula>
    </cfRule>
    <cfRule type="cellIs" dxfId="1165" priority="566" stopIfTrue="1" operator="equal">
      <formula>"清車"</formula>
    </cfRule>
    <cfRule type="cellIs" dxfId="1164" priority="567" stopIfTrue="1" operator="equal">
      <formula>"改紡"</formula>
    </cfRule>
  </conditionalFormatting>
  <conditionalFormatting sqref="D29">
    <cfRule type="cellIs" dxfId="1163" priority="562" stopIfTrue="1" operator="equal">
      <formula>"FINAL"</formula>
    </cfRule>
    <cfRule type="cellIs" dxfId="1162" priority="563" stopIfTrue="1" operator="equal">
      <formula>"清車"</formula>
    </cfRule>
    <cfRule type="cellIs" dxfId="1161" priority="564" stopIfTrue="1" operator="equal">
      <formula>"改紡"</formula>
    </cfRule>
  </conditionalFormatting>
  <conditionalFormatting sqref="D29">
    <cfRule type="cellIs" dxfId="1160" priority="559" stopIfTrue="1" operator="equal">
      <formula>"FINAL"</formula>
    </cfRule>
    <cfRule type="cellIs" dxfId="1159" priority="560" stopIfTrue="1" operator="equal">
      <formula>"清車"</formula>
    </cfRule>
    <cfRule type="cellIs" dxfId="1158" priority="561" stopIfTrue="1" operator="equal">
      <formula>"改紡"</formula>
    </cfRule>
  </conditionalFormatting>
  <conditionalFormatting sqref="D29">
    <cfRule type="cellIs" dxfId="1157" priority="556" stopIfTrue="1" operator="equal">
      <formula>"FINAL"</formula>
    </cfRule>
    <cfRule type="cellIs" dxfId="1156" priority="557" stopIfTrue="1" operator="equal">
      <formula>"清車"</formula>
    </cfRule>
    <cfRule type="cellIs" dxfId="1155" priority="558" stopIfTrue="1" operator="equal">
      <formula>"改紡"</formula>
    </cfRule>
  </conditionalFormatting>
  <conditionalFormatting sqref="D29">
    <cfRule type="cellIs" dxfId="1154" priority="553" stopIfTrue="1" operator="equal">
      <formula>"FINAL"</formula>
    </cfRule>
    <cfRule type="cellIs" dxfId="1153" priority="554" stopIfTrue="1" operator="equal">
      <formula>"清車"</formula>
    </cfRule>
    <cfRule type="cellIs" dxfId="1152" priority="555" stopIfTrue="1" operator="equal">
      <formula>"改紡"</formula>
    </cfRule>
  </conditionalFormatting>
  <conditionalFormatting sqref="D29">
    <cfRule type="cellIs" dxfId="1151" priority="550" stopIfTrue="1" operator="equal">
      <formula>"FINAL"</formula>
    </cfRule>
    <cfRule type="cellIs" dxfId="1150" priority="551" stopIfTrue="1" operator="equal">
      <formula>"清車"</formula>
    </cfRule>
    <cfRule type="cellIs" dxfId="1149" priority="552" stopIfTrue="1" operator="equal">
      <formula>"改紡"</formula>
    </cfRule>
  </conditionalFormatting>
  <conditionalFormatting sqref="D29">
    <cfRule type="cellIs" dxfId="1148" priority="547" stopIfTrue="1" operator="equal">
      <formula>"FINAL"</formula>
    </cfRule>
    <cfRule type="cellIs" dxfId="1147" priority="548" stopIfTrue="1" operator="equal">
      <formula>"清車"</formula>
    </cfRule>
    <cfRule type="cellIs" dxfId="1146" priority="549" stopIfTrue="1" operator="equal">
      <formula>"改紡"</formula>
    </cfRule>
  </conditionalFormatting>
  <conditionalFormatting sqref="D29">
    <cfRule type="cellIs" dxfId="1145" priority="544" stopIfTrue="1" operator="equal">
      <formula>"FINAL"</formula>
    </cfRule>
    <cfRule type="cellIs" dxfId="1144" priority="545" stopIfTrue="1" operator="equal">
      <formula>"清車"</formula>
    </cfRule>
    <cfRule type="cellIs" dxfId="1143" priority="546" stopIfTrue="1" operator="equal">
      <formula>"改紡"</formula>
    </cfRule>
  </conditionalFormatting>
  <conditionalFormatting sqref="D29">
    <cfRule type="cellIs" dxfId="1142" priority="541" stopIfTrue="1" operator="equal">
      <formula>"FINAL"</formula>
    </cfRule>
    <cfRule type="cellIs" dxfId="1141" priority="542" stopIfTrue="1" operator="equal">
      <formula>"清車"</formula>
    </cfRule>
    <cfRule type="cellIs" dxfId="1140" priority="543" stopIfTrue="1" operator="equal">
      <formula>"改紡"</formula>
    </cfRule>
  </conditionalFormatting>
  <conditionalFormatting sqref="D29">
    <cfRule type="cellIs" dxfId="1139" priority="538" stopIfTrue="1" operator="equal">
      <formula>"FINAL"</formula>
    </cfRule>
    <cfRule type="cellIs" dxfId="1138" priority="539" stopIfTrue="1" operator="equal">
      <formula>"清車"</formula>
    </cfRule>
    <cfRule type="cellIs" dxfId="1137" priority="540" stopIfTrue="1" operator="equal">
      <formula>"改紡"</formula>
    </cfRule>
  </conditionalFormatting>
  <conditionalFormatting sqref="D29">
    <cfRule type="cellIs" dxfId="1136" priority="535" stopIfTrue="1" operator="equal">
      <formula>"FINAL"</formula>
    </cfRule>
    <cfRule type="cellIs" dxfId="1135" priority="536" stopIfTrue="1" operator="equal">
      <formula>"清車"</formula>
    </cfRule>
    <cfRule type="cellIs" dxfId="1134" priority="537" stopIfTrue="1" operator="equal">
      <formula>"改紡"</formula>
    </cfRule>
  </conditionalFormatting>
  <conditionalFormatting sqref="D29">
    <cfRule type="cellIs" dxfId="1133" priority="532" stopIfTrue="1" operator="equal">
      <formula>"FINAL"</formula>
    </cfRule>
    <cfRule type="cellIs" dxfId="1132" priority="533" stopIfTrue="1" operator="equal">
      <formula>"清車"</formula>
    </cfRule>
    <cfRule type="cellIs" dxfId="1131" priority="534" stopIfTrue="1" operator="equal">
      <formula>"改紡"</formula>
    </cfRule>
  </conditionalFormatting>
  <conditionalFormatting sqref="D29">
    <cfRule type="cellIs" dxfId="1130" priority="529" stopIfTrue="1" operator="equal">
      <formula>"FINAL"</formula>
    </cfRule>
    <cfRule type="cellIs" dxfId="1129" priority="530" stopIfTrue="1" operator="equal">
      <formula>"清車"</formula>
    </cfRule>
    <cfRule type="cellIs" dxfId="1128" priority="531" stopIfTrue="1" operator="equal">
      <formula>"改紡"</formula>
    </cfRule>
  </conditionalFormatting>
  <conditionalFormatting sqref="D29">
    <cfRule type="cellIs" dxfId="1127" priority="526" stopIfTrue="1" operator="equal">
      <formula>"FINAL"</formula>
    </cfRule>
    <cfRule type="cellIs" dxfId="1126" priority="527" stopIfTrue="1" operator="equal">
      <formula>"清車"</formula>
    </cfRule>
    <cfRule type="cellIs" dxfId="1125" priority="528" stopIfTrue="1" operator="equal">
      <formula>"改紡"</formula>
    </cfRule>
  </conditionalFormatting>
  <conditionalFormatting sqref="D29">
    <cfRule type="cellIs" dxfId="1124" priority="523" stopIfTrue="1" operator="equal">
      <formula>"FINAL"</formula>
    </cfRule>
    <cfRule type="cellIs" dxfId="1123" priority="524" stopIfTrue="1" operator="equal">
      <formula>"清車"</formula>
    </cfRule>
    <cfRule type="cellIs" dxfId="1122" priority="525" stopIfTrue="1" operator="equal">
      <formula>"改紡"</formula>
    </cfRule>
  </conditionalFormatting>
  <conditionalFormatting sqref="D29">
    <cfRule type="cellIs" dxfId="1121" priority="520" stopIfTrue="1" operator="equal">
      <formula>"FINAL"</formula>
    </cfRule>
    <cfRule type="cellIs" dxfId="1120" priority="521" stopIfTrue="1" operator="equal">
      <formula>"清車"</formula>
    </cfRule>
    <cfRule type="cellIs" dxfId="1119" priority="522" stopIfTrue="1" operator="equal">
      <formula>"改紡"</formula>
    </cfRule>
  </conditionalFormatting>
  <conditionalFormatting sqref="D29">
    <cfRule type="cellIs" dxfId="1118" priority="517" stopIfTrue="1" operator="equal">
      <formula>"FINAL"</formula>
    </cfRule>
    <cfRule type="cellIs" dxfId="1117" priority="518" stopIfTrue="1" operator="equal">
      <formula>"清車"</formula>
    </cfRule>
    <cfRule type="cellIs" dxfId="1116" priority="519" stopIfTrue="1" operator="equal">
      <formula>"改紡"</formula>
    </cfRule>
  </conditionalFormatting>
  <conditionalFormatting sqref="D29">
    <cfRule type="cellIs" dxfId="1115" priority="514" stopIfTrue="1" operator="equal">
      <formula>"FINAL"</formula>
    </cfRule>
    <cfRule type="cellIs" dxfId="1114" priority="515" stopIfTrue="1" operator="equal">
      <formula>"清車"</formula>
    </cfRule>
    <cfRule type="cellIs" dxfId="1113" priority="516" stopIfTrue="1" operator="equal">
      <formula>"改紡"</formula>
    </cfRule>
  </conditionalFormatting>
  <conditionalFormatting sqref="D29">
    <cfRule type="cellIs" dxfId="1112" priority="511" stopIfTrue="1" operator="equal">
      <formula>"FINAL"</formula>
    </cfRule>
    <cfRule type="cellIs" dxfId="1111" priority="512" stopIfTrue="1" operator="equal">
      <formula>"清車"</formula>
    </cfRule>
    <cfRule type="cellIs" dxfId="1110" priority="513" stopIfTrue="1" operator="equal">
      <formula>"改紡"</formula>
    </cfRule>
  </conditionalFormatting>
  <conditionalFormatting sqref="D29">
    <cfRule type="cellIs" dxfId="1109" priority="508" stopIfTrue="1" operator="equal">
      <formula>"FINAL"</formula>
    </cfRule>
    <cfRule type="cellIs" dxfId="1108" priority="509" stopIfTrue="1" operator="equal">
      <formula>"清車"</formula>
    </cfRule>
    <cfRule type="cellIs" dxfId="1107" priority="510" stopIfTrue="1" operator="equal">
      <formula>"改紡"</formula>
    </cfRule>
  </conditionalFormatting>
  <conditionalFormatting sqref="D29">
    <cfRule type="cellIs" dxfId="1106" priority="505" stopIfTrue="1" operator="equal">
      <formula>"FINAL"</formula>
    </cfRule>
    <cfRule type="cellIs" dxfId="1105" priority="506" stopIfTrue="1" operator="equal">
      <formula>"清車"</formula>
    </cfRule>
    <cfRule type="cellIs" dxfId="1104" priority="507" stopIfTrue="1" operator="equal">
      <formula>"改紡"</formula>
    </cfRule>
  </conditionalFormatting>
  <conditionalFormatting sqref="D29">
    <cfRule type="cellIs" dxfId="1103" priority="502" stopIfTrue="1" operator="equal">
      <formula>"FINAL"</formula>
    </cfRule>
    <cfRule type="cellIs" dxfId="1102" priority="503" stopIfTrue="1" operator="equal">
      <formula>"清車"</formula>
    </cfRule>
    <cfRule type="cellIs" dxfId="1101" priority="504" stopIfTrue="1" operator="equal">
      <formula>"改紡"</formula>
    </cfRule>
  </conditionalFormatting>
  <conditionalFormatting sqref="D29">
    <cfRule type="cellIs" dxfId="1100" priority="499" stopIfTrue="1" operator="equal">
      <formula>"FINAL"</formula>
    </cfRule>
    <cfRule type="cellIs" dxfId="1099" priority="500" stopIfTrue="1" operator="equal">
      <formula>"清車"</formula>
    </cfRule>
    <cfRule type="cellIs" dxfId="1098" priority="501" stopIfTrue="1" operator="equal">
      <formula>"改紡"</formula>
    </cfRule>
  </conditionalFormatting>
  <conditionalFormatting sqref="D29">
    <cfRule type="cellIs" dxfId="1097" priority="496" stopIfTrue="1" operator="equal">
      <formula>"FINAL"</formula>
    </cfRule>
    <cfRule type="cellIs" dxfId="1096" priority="497" stopIfTrue="1" operator="equal">
      <formula>"清車"</formula>
    </cfRule>
    <cfRule type="cellIs" dxfId="1095" priority="498" stopIfTrue="1" operator="equal">
      <formula>"改紡"</formula>
    </cfRule>
  </conditionalFormatting>
  <conditionalFormatting sqref="D29">
    <cfRule type="cellIs" dxfId="1094" priority="493" stopIfTrue="1" operator="equal">
      <formula>"FINAL"</formula>
    </cfRule>
    <cfRule type="cellIs" dxfId="1093" priority="494" stopIfTrue="1" operator="equal">
      <formula>"清車"</formula>
    </cfRule>
    <cfRule type="cellIs" dxfId="1092" priority="495" stopIfTrue="1" operator="equal">
      <formula>"改紡"</formula>
    </cfRule>
  </conditionalFormatting>
  <conditionalFormatting sqref="D29">
    <cfRule type="cellIs" dxfId="1091" priority="490" stopIfTrue="1" operator="equal">
      <formula>"FINAL"</formula>
    </cfRule>
    <cfRule type="cellIs" dxfId="1090" priority="491" stopIfTrue="1" operator="equal">
      <formula>"清車"</formula>
    </cfRule>
    <cfRule type="cellIs" dxfId="1089" priority="492" stopIfTrue="1" operator="equal">
      <formula>"改紡"</formula>
    </cfRule>
  </conditionalFormatting>
  <conditionalFormatting sqref="D29">
    <cfRule type="cellIs" dxfId="1088" priority="487" stopIfTrue="1" operator="equal">
      <formula>"FINAL"</formula>
    </cfRule>
    <cfRule type="cellIs" dxfId="1087" priority="488" stopIfTrue="1" operator="equal">
      <formula>"清車"</formula>
    </cfRule>
    <cfRule type="cellIs" dxfId="1086" priority="489" stopIfTrue="1" operator="equal">
      <formula>"改紡"</formula>
    </cfRule>
  </conditionalFormatting>
  <conditionalFormatting sqref="D29">
    <cfRule type="cellIs" dxfId="1085" priority="484" stopIfTrue="1" operator="equal">
      <formula>"FINAL"</formula>
    </cfRule>
    <cfRule type="cellIs" dxfId="1084" priority="485" stopIfTrue="1" operator="equal">
      <formula>"清車"</formula>
    </cfRule>
    <cfRule type="cellIs" dxfId="1083" priority="486" stopIfTrue="1" operator="equal">
      <formula>"改紡"</formula>
    </cfRule>
  </conditionalFormatting>
  <conditionalFormatting sqref="D29">
    <cfRule type="cellIs" dxfId="1082" priority="481" stopIfTrue="1" operator="equal">
      <formula>"FINAL"</formula>
    </cfRule>
    <cfRule type="cellIs" dxfId="1081" priority="482" stopIfTrue="1" operator="equal">
      <formula>"清車"</formula>
    </cfRule>
    <cfRule type="cellIs" dxfId="1080" priority="483" stopIfTrue="1" operator="equal">
      <formula>"改紡"</formula>
    </cfRule>
  </conditionalFormatting>
  <conditionalFormatting sqref="D29">
    <cfRule type="cellIs" dxfId="1079" priority="478" stopIfTrue="1" operator="equal">
      <formula>"FINAL"</formula>
    </cfRule>
    <cfRule type="cellIs" dxfId="1078" priority="479" stopIfTrue="1" operator="equal">
      <formula>"清車"</formula>
    </cfRule>
    <cfRule type="cellIs" dxfId="1077" priority="480" stopIfTrue="1" operator="equal">
      <formula>"改紡"</formula>
    </cfRule>
  </conditionalFormatting>
  <conditionalFormatting sqref="D29">
    <cfRule type="cellIs" dxfId="1076" priority="475" stopIfTrue="1" operator="equal">
      <formula>"FINAL"</formula>
    </cfRule>
    <cfRule type="cellIs" dxfId="1075" priority="476" stopIfTrue="1" operator="equal">
      <formula>"清車"</formula>
    </cfRule>
    <cfRule type="cellIs" dxfId="1074" priority="477" stopIfTrue="1" operator="equal">
      <formula>"改紡"</formula>
    </cfRule>
  </conditionalFormatting>
  <conditionalFormatting sqref="D29">
    <cfRule type="cellIs" dxfId="1073" priority="472" stopIfTrue="1" operator="equal">
      <formula>"FINAL"</formula>
    </cfRule>
    <cfRule type="cellIs" dxfId="1072" priority="473" stopIfTrue="1" operator="equal">
      <formula>"清車"</formula>
    </cfRule>
    <cfRule type="cellIs" dxfId="1071" priority="474" stopIfTrue="1" operator="equal">
      <formula>"改紡"</formula>
    </cfRule>
  </conditionalFormatting>
  <conditionalFormatting sqref="D29">
    <cfRule type="cellIs" dxfId="1070" priority="469" stopIfTrue="1" operator="equal">
      <formula>"FINAL"</formula>
    </cfRule>
    <cfRule type="cellIs" dxfId="1069" priority="470" stopIfTrue="1" operator="equal">
      <formula>"清車"</formula>
    </cfRule>
    <cfRule type="cellIs" dxfId="1068" priority="471" stopIfTrue="1" operator="equal">
      <formula>"改紡"</formula>
    </cfRule>
  </conditionalFormatting>
  <conditionalFormatting sqref="D29">
    <cfRule type="cellIs" dxfId="1067" priority="466" stopIfTrue="1" operator="equal">
      <formula>"FINAL"</formula>
    </cfRule>
    <cfRule type="cellIs" dxfId="1066" priority="467" stopIfTrue="1" operator="equal">
      <formula>"清車"</formula>
    </cfRule>
    <cfRule type="cellIs" dxfId="1065" priority="468" stopIfTrue="1" operator="equal">
      <formula>"改紡"</formula>
    </cfRule>
  </conditionalFormatting>
  <conditionalFormatting sqref="D29">
    <cfRule type="cellIs" dxfId="1064" priority="463" stopIfTrue="1" operator="equal">
      <formula>"FINAL"</formula>
    </cfRule>
    <cfRule type="cellIs" dxfId="1063" priority="464" stopIfTrue="1" operator="equal">
      <formula>"清車"</formula>
    </cfRule>
    <cfRule type="cellIs" dxfId="1062" priority="465" stopIfTrue="1" operator="equal">
      <formula>"改紡"</formula>
    </cfRule>
  </conditionalFormatting>
  <conditionalFormatting sqref="D29">
    <cfRule type="cellIs" dxfId="1061" priority="460" stopIfTrue="1" operator="equal">
      <formula>"FINAL"</formula>
    </cfRule>
    <cfRule type="cellIs" dxfId="1060" priority="461" stopIfTrue="1" operator="equal">
      <formula>"清車"</formula>
    </cfRule>
    <cfRule type="cellIs" dxfId="1059" priority="462" stopIfTrue="1" operator="equal">
      <formula>"改紡"</formula>
    </cfRule>
  </conditionalFormatting>
  <conditionalFormatting sqref="D29">
    <cfRule type="cellIs" dxfId="1058" priority="457" stopIfTrue="1" operator="equal">
      <formula>"FINAL"</formula>
    </cfRule>
    <cfRule type="cellIs" dxfId="1057" priority="458" stopIfTrue="1" operator="equal">
      <formula>"清車"</formula>
    </cfRule>
    <cfRule type="cellIs" dxfId="1056" priority="459" stopIfTrue="1" operator="equal">
      <formula>"改紡"</formula>
    </cfRule>
  </conditionalFormatting>
  <conditionalFormatting sqref="D29">
    <cfRule type="cellIs" dxfId="1055" priority="454" stopIfTrue="1" operator="equal">
      <formula>"FINAL"</formula>
    </cfRule>
    <cfRule type="cellIs" dxfId="1054" priority="455" stopIfTrue="1" operator="equal">
      <formula>"清車"</formula>
    </cfRule>
    <cfRule type="cellIs" dxfId="1053" priority="456" stopIfTrue="1" operator="equal">
      <formula>"改紡"</formula>
    </cfRule>
  </conditionalFormatting>
  <conditionalFormatting sqref="D29">
    <cfRule type="cellIs" dxfId="1052" priority="451" stopIfTrue="1" operator="equal">
      <formula>"FINAL"</formula>
    </cfRule>
    <cfRule type="cellIs" dxfId="1051" priority="452" stopIfTrue="1" operator="equal">
      <formula>"清車"</formula>
    </cfRule>
    <cfRule type="cellIs" dxfId="1050" priority="453" stopIfTrue="1" operator="equal">
      <formula>"改紡"</formula>
    </cfRule>
  </conditionalFormatting>
  <conditionalFormatting sqref="D29">
    <cfRule type="cellIs" dxfId="1049" priority="448" stopIfTrue="1" operator="equal">
      <formula>"FINAL"</formula>
    </cfRule>
    <cfRule type="cellIs" dxfId="1048" priority="449" stopIfTrue="1" operator="equal">
      <formula>"清車"</formula>
    </cfRule>
    <cfRule type="cellIs" dxfId="1047" priority="450" stopIfTrue="1" operator="equal">
      <formula>"改紡"</formula>
    </cfRule>
  </conditionalFormatting>
  <conditionalFormatting sqref="D29">
    <cfRule type="cellIs" dxfId="1046" priority="445" stopIfTrue="1" operator="equal">
      <formula>"FINAL"</formula>
    </cfRule>
    <cfRule type="cellIs" dxfId="1045" priority="446" stopIfTrue="1" operator="equal">
      <formula>"清車"</formula>
    </cfRule>
    <cfRule type="cellIs" dxfId="1044" priority="447" stopIfTrue="1" operator="equal">
      <formula>"改紡"</formula>
    </cfRule>
  </conditionalFormatting>
  <conditionalFormatting sqref="D29">
    <cfRule type="cellIs" dxfId="1043" priority="442" stopIfTrue="1" operator="equal">
      <formula>"FINAL"</formula>
    </cfRule>
    <cfRule type="cellIs" dxfId="1042" priority="443" stopIfTrue="1" operator="equal">
      <formula>"清車"</formula>
    </cfRule>
    <cfRule type="cellIs" dxfId="1041" priority="444" stopIfTrue="1" operator="equal">
      <formula>"改紡"</formula>
    </cfRule>
  </conditionalFormatting>
  <conditionalFormatting sqref="D29">
    <cfRule type="cellIs" dxfId="1040" priority="439" stopIfTrue="1" operator="equal">
      <formula>"FINAL"</formula>
    </cfRule>
    <cfRule type="cellIs" dxfId="1039" priority="440" stopIfTrue="1" operator="equal">
      <formula>"清車"</formula>
    </cfRule>
    <cfRule type="cellIs" dxfId="1038" priority="441" stopIfTrue="1" operator="equal">
      <formula>"改紡"</formula>
    </cfRule>
  </conditionalFormatting>
  <conditionalFormatting sqref="D29">
    <cfRule type="cellIs" dxfId="1037" priority="436" stopIfTrue="1" operator="equal">
      <formula>"FINAL"</formula>
    </cfRule>
    <cfRule type="cellIs" dxfId="1036" priority="437" stopIfTrue="1" operator="equal">
      <formula>"清車"</formula>
    </cfRule>
    <cfRule type="cellIs" dxfId="1035" priority="438" stopIfTrue="1" operator="equal">
      <formula>"改紡"</formula>
    </cfRule>
  </conditionalFormatting>
  <conditionalFormatting sqref="D29">
    <cfRule type="cellIs" dxfId="1034" priority="433" stopIfTrue="1" operator="equal">
      <formula>"FINAL"</formula>
    </cfRule>
    <cfRule type="cellIs" dxfId="1033" priority="434" stopIfTrue="1" operator="equal">
      <formula>"清車"</formula>
    </cfRule>
    <cfRule type="cellIs" dxfId="1032" priority="435" stopIfTrue="1" operator="equal">
      <formula>"改紡"</formula>
    </cfRule>
  </conditionalFormatting>
  <conditionalFormatting sqref="D29">
    <cfRule type="cellIs" dxfId="1031" priority="430" stopIfTrue="1" operator="equal">
      <formula>"FINAL"</formula>
    </cfRule>
    <cfRule type="cellIs" dxfId="1030" priority="431" stopIfTrue="1" operator="equal">
      <formula>"清車"</formula>
    </cfRule>
    <cfRule type="cellIs" dxfId="1029" priority="432" stopIfTrue="1" operator="equal">
      <formula>"改紡"</formula>
    </cfRule>
  </conditionalFormatting>
  <conditionalFormatting sqref="D29">
    <cfRule type="cellIs" dxfId="1028" priority="427" stopIfTrue="1" operator="equal">
      <formula>"FINAL"</formula>
    </cfRule>
    <cfRule type="cellIs" dxfId="1027" priority="428" stopIfTrue="1" operator="equal">
      <formula>"清車"</formula>
    </cfRule>
    <cfRule type="cellIs" dxfId="1026" priority="429" stopIfTrue="1" operator="equal">
      <formula>"改紡"</formula>
    </cfRule>
  </conditionalFormatting>
  <conditionalFormatting sqref="D29">
    <cfRule type="cellIs" dxfId="1025" priority="424" stopIfTrue="1" operator="equal">
      <formula>"FINAL"</formula>
    </cfRule>
    <cfRule type="cellIs" dxfId="1024" priority="425" stopIfTrue="1" operator="equal">
      <formula>"清車"</formula>
    </cfRule>
    <cfRule type="cellIs" dxfId="1023" priority="426" stopIfTrue="1" operator="equal">
      <formula>"改紡"</formula>
    </cfRule>
  </conditionalFormatting>
  <conditionalFormatting sqref="D24">
    <cfRule type="cellIs" dxfId="1022" priority="421" stopIfTrue="1" operator="equal">
      <formula>"FINAL"</formula>
    </cfRule>
    <cfRule type="cellIs" dxfId="1021" priority="422" stopIfTrue="1" operator="equal">
      <formula>"清車"</formula>
    </cfRule>
    <cfRule type="cellIs" dxfId="1020" priority="423" stopIfTrue="1" operator="equal">
      <formula>"改紡"</formula>
    </cfRule>
  </conditionalFormatting>
  <conditionalFormatting sqref="D24">
    <cfRule type="cellIs" dxfId="1019" priority="418" stopIfTrue="1" operator="equal">
      <formula>"FINAL"</formula>
    </cfRule>
    <cfRule type="cellIs" dxfId="1018" priority="419" stopIfTrue="1" operator="equal">
      <formula>"清車"</formula>
    </cfRule>
    <cfRule type="cellIs" dxfId="1017" priority="420" stopIfTrue="1" operator="equal">
      <formula>"改紡"</formula>
    </cfRule>
  </conditionalFormatting>
  <conditionalFormatting sqref="D24">
    <cfRule type="cellIs" dxfId="1016" priority="415" stopIfTrue="1" operator="equal">
      <formula>"FINAL"</formula>
    </cfRule>
    <cfRule type="cellIs" dxfId="1015" priority="416" stopIfTrue="1" operator="equal">
      <formula>"清車"</formula>
    </cfRule>
    <cfRule type="cellIs" dxfId="1014" priority="417" stopIfTrue="1" operator="equal">
      <formula>"改紡"</formula>
    </cfRule>
  </conditionalFormatting>
  <conditionalFormatting sqref="D24">
    <cfRule type="cellIs" dxfId="1013" priority="412" stopIfTrue="1" operator="equal">
      <formula>"FINAL"</formula>
    </cfRule>
    <cfRule type="cellIs" dxfId="1012" priority="413" stopIfTrue="1" operator="equal">
      <formula>"清車"</formula>
    </cfRule>
    <cfRule type="cellIs" dxfId="1011" priority="414" stopIfTrue="1" operator="equal">
      <formula>"改紡"</formula>
    </cfRule>
  </conditionalFormatting>
  <conditionalFormatting sqref="D24">
    <cfRule type="cellIs" dxfId="1010" priority="409" stopIfTrue="1" operator="equal">
      <formula>"FINAL"</formula>
    </cfRule>
    <cfRule type="cellIs" dxfId="1009" priority="410" stopIfTrue="1" operator="equal">
      <formula>"清車"</formula>
    </cfRule>
    <cfRule type="cellIs" dxfId="1008" priority="411" stopIfTrue="1" operator="equal">
      <formula>"改紡"</formula>
    </cfRule>
  </conditionalFormatting>
  <conditionalFormatting sqref="D23">
    <cfRule type="cellIs" dxfId="1007" priority="211" stopIfTrue="1" operator="equal">
      <formula>"FINAL"</formula>
    </cfRule>
    <cfRule type="cellIs" dxfId="1006" priority="212" stopIfTrue="1" operator="equal">
      <formula>"清車"</formula>
    </cfRule>
    <cfRule type="cellIs" dxfId="1005" priority="213" stopIfTrue="1" operator="equal">
      <formula>"改紡"</formula>
    </cfRule>
  </conditionalFormatting>
  <conditionalFormatting sqref="D23">
    <cfRule type="cellIs" dxfId="1004" priority="208" stopIfTrue="1" operator="equal">
      <formula>"FINAL"</formula>
    </cfRule>
    <cfRule type="cellIs" dxfId="1003" priority="209" stopIfTrue="1" operator="equal">
      <formula>"清車"</formula>
    </cfRule>
    <cfRule type="cellIs" dxfId="1002" priority="210" stopIfTrue="1" operator="equal">
      <formula>"改紡"</formula>
    </cfRule>
  </conditionalFormatting>
  <conditionalFormatting sqref="D23">
    <cfRule type="cellIs" dxfId="1001" priority="205" stopIfTrue="1" operator="equal">
      <formula>"FINAL"</formula>
    </cfRule>
    <cfRule type="cellIs" dxfId="1000" priority="206" stopIfTrue="1" operator="equal">
      <formula>"清車"</formula>
    </cfRule>
    <cfRule type="cellIs" dxfId="999" priority="207" stopIfTrue="1" operator="equal">
      <formula>"改紡"</formula>
    </cfRule>
  </conditionalFormatting>
  <conditionalFormatting sqref="D23">
    <cfRule type="cellIs" dxfId="998" priority="202" stopIfTrue="1" operator="equal">
      <formula>"FINAL"</formula>
    </cfRule>
    <cfRule type="cellIs" dxfId="997" priority="203" stopIfTrue="1" operator="equal">
      <formula>"清車"</formula>
    </cfRule>
    <cfRule type="cellIs" dxfId="996" priority="204" stopIfTrue="1" operator="equal">
      <formula>"改紡"</formula>
    </cfRule>
  </conditionalFormatting>
  <conditionalFormatting sqref="D23">
    <cfRule type="cellIs" dxfId="995" priority="199" stopIfTrue="1" operator="equal">
      <formula>"FINAL"</formula>
    </cfRule>
    <cfRule type="cellIs" dxfId="994" priority="200" stopIfTrue="1" operator="equal">
      <formula>"清車"</formula>
    </cfRule>
    <cfRule type="cellIs" dxfId="993" priority="201" stopIfTrue="1" operator="equal">
      <formula>"改紡"</formula>
    </cfRule>
  </conditionalFormatting>
  <conditionalFormatting sqref="D23">
    <cfRule type="cellIs" dxfId="992" priority="196" stopIfTrue="1" operator="equal">
      <formula>"FINAL"</formula>
    </cfRule>
    <cfRule type="cellIs" dxfId="991" priority="197" stopIfTrue="1" operator="equal">
      <formula>"清車"</formula>
    </cfRule>
    <cfRule type="cellIs" dxfId="990" priority="198" stopIfTrue="1" operator="equal">
      <formula>"改紡"</formula>
    </cfRule>
  </conditionalFormatting>
  <conditionalFormatting sqref="D23">
    <cfRule type="cellIs" dxfId="989" priority="193" stopIfTrue="1" operator="equal">
      <formula>"FINAL"</formula>
    </cfRule>
    <cfRule type="cellIs" dxfId="988" priority="194" stopIfTrue="1" operator="equal">
      <formula>"清車"</formula>
    </cfRule>
    <cfRule type="cellIs" dxfId="987" priority="195" stopIfTrue="1" operator="equal">
      <formula>"改紡"</formula>
    </cfRule>
  </conditionalFormatting>
  <conditionalFormatting sqref="D23">
    <cfRule type="cellIs" dxfId="986" priority="190" stopIfTrue="1" operator="equal">
      <formula>"FINAL"</formula>
    </cfRule>
    <cfRule type="cellIs" dxfId="985" priority="191" stopIfTrue="1" operator="equal">
      <formula>"清車"</formula>
    </cfRule>
    <cfRule type="cellIs" dxfId="984" priority="192" stopIfTrue="1" operator="equal">
      <formula>"改紡"</formula>
    </cfRule>
  </conditionalFormatting>
  <conditionalFormatting sqref="D23">
    <cfRule type="cellIs" dxfId="983" priority="187" stopIfTrue="1" operator="equal">
      <formula>"FINAL"</formula>
    </cfRule>
    <cfRule type="cellIs" dxfId="982" priority="188" stopIfTrue="1" operator="equal">
      <formula>"清車"</formula>
    </cfRule>
    <cfRule type="cellIs" dxfId="981" priority="189" stopIfTrue="1" operator="equal">
      <formula>"改紡"</formula>
    </cfRule>
  </conditionalFormatting>
  <conditionalFormatting sqref="D23">
    <cfRule type="cellIs" dxfId="980" priority="184" stopIfTrue="1" operator="equal">
      <formula>"FINAL"</formula>
    </cfRule>
    <cfRule type="cellIs" dxfId="979" priority="185" stopIfTrue="1" operator="equal">
      <formula>"清車"</formula>
    </cfRule>
    <cfRule type="cellIs" dxfId="978" priority="186" stopIfTrue="1" operator="equal">
      <formula>"改紡"</formula>
    </cfRule>
  </conditionalFormatting>
  <conditionalFormatting sqref="D23">
    <cfRule type="cellIs" dxfId="977" priority="181" stopIfTrue="1" operator="equal">
      <formula>"FINAL"</formula>
    </cfRule>
    <cfRule type="cellIs" dxfId="976" priority="182" stopIfTrue="1" operator="equal">
      <formula>"清車"</formula>
    </cfRule>
    <cfRule type="cellIs" dxfId="975" priority="183" stopIfTrue="1" operator="equal">
      <formula>"改紡"</formula>
    </cfRule>
  </conditionalFormatting>
  <conditionalFormatting sqref="D23">
    <cfRule type="cellIs" dxfId="974" priority="178" stopIfTrue="1" operator="equal">
      <formula>"FINAL"</formula>
    </cfRule>
    <cfRule type="cellIs" dxfId="973" priority="179" stopIfTrue="1" operator="equal">
      <formula>"清車"</formula>
    </cfRule>
    <cfRule type="cellIs" dxfId="972" priority="180" stopIfTrue="1" operator="equal">
      <formula>"改紡"</formula>
    </cfRule>
  </conditionalFormatting>
  <conditionalFormatting sqref="D23">
    <cfRule type="cellIs" dxfId="971" priority="175" stopIfTrue="1" operator="equal">
      <formula>"FINAL"</formula>
    </cfRule>
    <cfRule type="cellIs" dxfId="970" priority="176" stopIfTrue="1" operator="equal">
      <formula>"清車"</formula>
    </cfRule>
    <cfRule type="cellIs" dxfId="969" priority="177" stopIfTrue="1" operator="equal">
      <formula>"改紡"</formula>
    </cfRule>
  </conditionalFormatting>
  <conditionalFormatting sqref="D23">
    <cfRule type="cellIs" dxfId="968" priority="172" stopIfTrue="1" operator="equal">
      <formula>"FINAL"</formula>
    </cfRule>
    <cfRule type="cellIs" dxfId="967" priority="173" stopIfTrue="1" operator="equal">
      <formula>"清車"</formula>
    </cfRule>
    <cfRule type="cellIs" dxfId="966" priority="174" stopIfTrue="1" operator="equal">
      <formula>"改紡"</formula>
    </cfRule>
  </conditionalFormatting>
  <conditionalFormatting sqref="D23">
    <cfRule type="cellIs" dxfId="965" priority="169" stopIfTrue="1" operator="equal">
      <formula>"FINAL"</formula>
    </cfRule>
    <cfRule type="cellIs" dxfId="964" priority="170" stopIfTrue="1" operator="equal">
      <formula>"清車"</formula>
    </cfRule>
    <cfRule type="cellIs" dxfId="963" priority="171" stopIfTrue="1" operator="equal">
      <formula>"改紡"</formula>
    </cfRule>
  </conditionalFormatting>
  <conditionalFormatting sqref="D23">
    <cfRule type="cellIs" dxfId="962" priority="166" stopIfTrue="1" operator="equal">
      <formula>"FINAL"</formula>
    </cfRule>
    <cfRule type="cellIs" dxfId="961" priority="167" stopIfTrue="1" operator="equal">
      <formula>"清車"</formula>
    </cfRule>
    <cfRule type="cellIs" dxfId="960" priority="168" stopIfTrue="1" operator="equal">
      <formula>"改紡"</formula>
    </cfRule>
  </conditionalFormatting>
  <conditionalFormatting sqref="D23">
    <cfRule type="cellIs" dxfId="959" priority="163" stopIfTrue="1" operator="equal">
      <formula>"FINAL"</formula>
    </cfRule>
    <cfRule type="cellIs" dxfId="958" priority="164" stopIfTrue="1" operator="equal">
      <formula>"清車"</formula>
    </cfRule>
    <cfRule type="cellIs" dxfId="957" priority="165" stopIfTrue="1" operator="equal">
      <formula>"改紡"</formula>
    </cfRule>
  </conditionalFormatting>
  <conditionalFormatting sqref="D23">
    <cfRule type="cellIs" dxfId="956" priority="160" stopIfTrue="1" operator="equal">
      <formula>"FINAL"</formula>
    </cfRule>
    <cfRule type="cellIs" dxfId="955" priority="161" stopIfTrue="1" operator="equal">
      <formula>"清車"</formula>
    </cfRule>
    <cfRule type="cellIs" dxfId="954" priority="162" stopIfTrue="1" operator="equal">
      <formula>"改紡"</formula>
    </cfRule>
  </conditionalFormatting>
  <conditionalFormatting sqref="D23">
    <cfRule type="cellIs" dxfId="953" priority="157" stopIfTrue="1" operator="equal">
      <formula>"FINAL"</formula>
    </cfRule>
    <cfRule type="cellIs" dxfId="952" priority="158" stopIfTrue="1" operator="equal">
      <formula>"清車"</formula>
    </cfRule>
    <cfRule type="cellIs" dxfId="951" priority="159" stopIfTrue="1" operator="equal">
      <formula>"改紡"</formula>
    </cfRule>
  </conditionalFormatting>
  <conditionalFormatting sqref="D23">
    <cfRule type="cellIs" dxfId="950" priority="154" stopIfTrue="1" operator="equal">
      <formula>"FINAL"</formula>
    </cfRule>
    <cfRule type="cellIs" dxfId="949" priority="155" stopIfTrue="1" operator="equal">
      <formula>"清車"</formula>
    </cfRule>
    <cfRule type="cellIs" dxfId="948" priority="156" stopIfTrue="1" operator="equal">
      <formula>"改紡"</formula>
    </cfRule>
  </conditionalFormatting>
  <conditionalFormatting sqref="D23">
    <cfRule type="cellIs" dxfId="947" priority="151" stopIfTrue="1" operator="equal">
      <formula>"FINAL"</formula>
    </cfRule>
    <cfRule type="cellIs" dxfId="946" priority="152" stopIfTrue="1" operator="equal">
      <formula>"清車"</formula>
    </cfRule>
    <cfRule type="cellIs" dxfId="945" priority="153" stopIfTrue="1" operator="equal">
      <formula>"改紡"</formula>
    </cfRule>
  </conditionalFormatting>
  <conditionalFormatting sqref="D23">
    <cfRule type="cellIs" dxfId="944" priority="148" stopIfTrue="1" operator="equal">
      <formula>"FINAL"</formula>
    </cfRule>
    <cfRule type="cellIs" dxfId="943" priority="149" stopIfTrue="1" operator="equal">
      <formula>"清車"</formula>
    </cfRule>
    <cfRule type="cellIs" dxfId="942" priority="150" stopIfTrue="1" operator="equal">
      <formula>"改紡"</formula>
    </cfRule>
  </conditionalFormatting>
  <conditionalFormatting sqref="D23">
    <cfRule type="cellIs" dxfId="941" priority="145" stopIfTrue="1" operator="equal">
      <formula>"FINAL"</formula>
    </cfRule>
    <cfRule type="cellIs" dxfId="940" priority="146" stopIfTrue="1" operator="equal">
      <formula>"清車"</formula>
    </cfRule>
    <cfRule type="cellIs" dxfId="939" priority="147" stopIfTrue="1" operator="equal">
      <formula>"改紡"</formula>
    </cfRule>
  </conditionalFormatting>
  <conditionalFormatting sqref="D23">
    <cfRule type="cellIs" dxfId="938" priority="142" stopIfTrue="1" operator="equal">
      <formula>"FINAL"</formula>
    </cfRule>
    <cfRule type="cellIs" dxfId="937" priority="143" stopIfTrue="1" operator="equal">
      <formula>"清車"</formula>
    </cfRule>
    <cfRule type="cellIs" dxfId="936" priority="144" stopIfTrue="1" operator="equal">
      <formula>"改紡"</formula>
    </cfRule>
  </conditionalFormatting>
  <conditionalFormatting sqref="D23">
    <cfRule type="cellIs" dxfId="935" priority="139" stopIfTrue="1" operator="equal">
      <formula>"FINAL"</formula>
    </cfRule>
    <cfRule type="cellIs" dxfId="934" priority="140" stopIfTrue="1" operator="equal">
      <formula>"清車"</formula>
    </cfRule>
    <cfRule type="cellIs" dxfId="933" priority="141" stopIfTrue="1" operator="equal">
      <formula>"改紡"</formula>
    </cfRule>
  </conditionalFormatting>
  <conditionalFormatting sqref="D23">
    <cfRule type="cellIs" dxfId="932" priority="136" stopIfTrue="1" operator="equal">
      <formula>"FINAL"</formula>
    </cfRule>
    <cfRule type="cellIs" dxfId="931" priority="137" stopIfTrue="1" operator="equal">
      <formula>"清車"</formula>
    </cfRule>
    <cfRule type="cellIs" dxfId="930" priority="138" stopIfTrue="1" operator="equal">
      <formula>"改紡"</formula>
    </cfRule>
  </conditionalFormatting>
  <conditionalFormatting sqref="D23">
    <cfRule type="cellIs" dxfId="929" priority="133" stopIfTrue="1" operator="equal">
      <formula>"FINAL"</formula>
    </cfRule>
    <cfRule type="cellIs" dxfId="928" priority="134" stopIfTrue="1" operator="equal">
      <formula>"清車"</formula>
    </cfRule>
    <cfRule type="cellIs" dxfId="927" priority="135" stopIfTrue="1" operator="equal">
      <formula>"改紡"</formula>
    </cfRule>
  </conditionalFormatting>
  <conditionalFormatting sqref="D23">
    <cfRule type="cellIs" dxfId="926" priority="130" stopIfTrue="1" operator="equal">
      <formula>"FINAL"</formula>
    </cfRule>
    <cfRule type="cellIs" dxfId="925" priority="131" stopIfTrue="1" operator="equal">
      <formula>"清車"</formula>
    </cfRule>
    <cfRule type="cellIs" dxfId="924" priority="132" stopIfTrue="1" operator="equal">
      <formula>"改紡"</formula>
    </cfRule>
  </conditionalFormatting>
  <conditionalFormatting sqref="D23">
    <cfRule type="cellIs" dxfId="923" priority="127" stopIfTrue="1" operator="equal">
      <formula>"FINAL"</formula>
    </cfRule>
    <cfRule type="cellIs" dxfId="922" priority="128" stopIfTrue="1" operator="equal">
      <formula>"清車"</formula>
    </cfRule>
    <cfRule type="cellIs" dxfId="921" priority="129" stopIfTrue="1" operator="equal">
      <formula>"改紡"</formula>
    </cfRule>
  </conditionalFormatting>
  <conditionalFormatting sqref="D23">
    <cfRule type="cellIs" dxfId="920" priority="124" stopIfTrue="1" operator="equal">
      <formula>"FINAL"</formula>
    </cfRule>
    <cfRule type="cellIs" dxfId="919" priority="125" stopIfTrue="1" operator="equal">
      <formula>"清車"</formula>
    </cfRule>
    <cfRule type="cellIs" dxfId="918" priority="126" stopIfTrue="1" operator="equal">
      <formula>"改紡"</formula>
    </cfRule>
  </conditionalFormatting>
  <conditionalFormatting sqref="D23">
    <cfRule type="cellIs" dxfId="917" priority="121" stopIfTrue="1" operator="equal">
      <formula>"FINAL"</formula>
    </cfRule>
    <cfRule type="cellIs" dxfId="916" priority="122" stopIfTrue="1" operator="equal">
      <formula>"清車"</formula>
    </cfRule>
    <cfRule type="cellIs" dxfId="915" priority="123" stopIfTrue="1" operator="equal">
      <formula>"改紡"</formula>
    </cfRule>
  </conditionalFormatting>
  <conditionalFormatting sqref="D23">
    <cfRule type="cellIs" dxfId="914" priority="118" stopIfTrue="1" operator="equal">
      <formula>"FINAL"</formula>
    </cfRule>
    <cfRule type="cellIs" dxfId="913" priority="119" stopIfTrue="1" operator="equal">
      <formula>"清車"</formula>
    </cfRule>
    <cfRule type="cellIs" dxfId="912" priority="120" stopIfTrue="1" operator="equal">
      <formula>"改紡"</formula>
    </cfRule>
  </conditionalFormatting>
  <conditionalFormatting sqref="D23">
    <cfRule type="cellIs" dxfId="911" priority="115" stopIfTrue="1" operator="equal">
      <formula>"FINAL"</formula>
    </cfRule>
    <cfRule type="cellIs" dxfId="910" priority="116" stopIfTrue="1" operator="equal">
      <formula>"清車"</formula>
    </cfRule>
    <cfRule type="cellIs" dxfId="909" priority="117" stopIfTrue="1" operator="equal">
      <formula>"改紡"</formula>
    </cfRule>
  </conditionalFormatting>
  <conditionalFormatting sqref="D23">
    <cfRule type="cellIs" dxfId="908" priority="112" stopIfTrue="1" operator="equal">
      <formula>"FINAL"</formula>
    </cfRule>
    <cfRule type="cellIs" dxfId="907" priority="113" stopIfTrue="1" operator="equal">
      <formula>"清車"</formula>
    </cfRule>
    <cfRule type="cellIs" dxfId="906" priority="114" stopIfTrue="1" operator="equal">
      <formula>"改紡"</formula>
    </cfRule>
  </conditionalFormatting>
  <conditionalFormatting sqref="D23">
    <cfRule type="cellIs" dxfId="905" priority="109" stopIfTrue="1" operator="equal">
      <formula>"FINAL"</formula>
    </cfRule>
    <cfRule type="cellIs" dxfId="904" priority="110" stopIfTrue="1" operator="equal">
      <formula>"清車"</formula>
    </cfRule>
    <cfRule type="cellIs" dxfId="903" priority="111" stopIfTrue="1" operator="equal">
      <formula>"改紡"</formula>
    </cfRule>
  </conditionalFormatting>
  <conditionalFormatting sqref="D23">
    <cfRule type="cellIs" dxfId="902" priority="106" stopIfTrue="1" operator="equal">
      <formula>"FINAL"</formula>
    </cfRule>
    <cfRule type="cellIs" dxfId="901" priority="107" stopIfTrue="1" operator="equal">
      <formula>"清車"</formula>
    </cfRule>
    <cfRule type="cellIs" dxfId="900" priority="108" stopIfTrue="1" operator="equal">
      <formula>"改紡"</formula>
    </cfRule>
  </conditionalFormatting>
  <conditionalFormatting sqref="D23">
    <cfRule type="cellIs" dxfId="899" priority="103" stopIfTrue="1" operator="equal">
      <formula>"FINAL"</formula>
    </cfRule>
    <cfRule type="cellIs" dxfId="898" priority="104" stopIfTrue="1" operator="equal">
      <formula>"清車"</formula>
    </cfRule>
    <cfRule type="cellIs" dxfId="897" priority="105" stopIfTrue="1" operator="equal">
      <formula>"改紡"</formula>
    </cfRule>
  </conditionalFormatting>
  <conditionalFormatting sqref="D23">
    <cfRule type="cellIs" dxfId="896" priority="100" stopIfTrue="1" operator="equal">
      <formula>"FINAL"</formula>
    </cfRule>
    <cfRule type="cellIs" dxfId="895" priority="101" stopIfTrue="1" operator="equal">
      <formula>"清車"</formula>
    </cfRule>
    <cfRule type="cellIs" dxfId="894" priority="102" stopIfTrue="1" operator="equal">
      <formula>"改紡"</formula>
    </cfRule>
  </conditionalFormatting>
  <conditionalFormatting sqref="D23">
    <cfRule type="cellIs" dxfId="893" priority="97" stopIfTrue="1" operator="equal">
      <formula>"FINAL"</formula>
    </cfRule>
    <cfRule type="cellIs" dxfId="892" priority="98" stopIfTrue="1" operator="equal">
      <formula>"清車"</formula>
    </cfRule>
    <cfRule type="cellIs" dxfId="891" priority="99" stopIfTrue="1" operator="equal">
      <formula>"改紡"</formula>
    </cfRule>
  </conditionalFormatting>
  <conditionalFormatting sqref="D23">
    <cfRule type="cellIs" dxfId="890" priority="94" stopIfTrue="1" operator="equal">
      <formula>"FINAL"</formula>
    </cfRule>
    <cfRule type="cellIs" dxfId="889" priority="95" stopIfTrue="1" operator="equal">
      <formula>"清車"</formula>
    </cfRule>
    <cfRule type="cellIs" dxfId="888" priority="96" stopIfTrue="1" operator="equal">
      <formula>"改紡"</formula>
    </cfRule>
  </conditionalFormatting>
  <conditionalFormatting sqref="D23">
    <cfRule type="cellIs" dxfId="887" priority="91" stopIfTrue="1" operator="equal">
      <formula>"FINAL"</formula>
    </cfRule>
    <cfRule type="cellIs" dxfId="886" priority="92" stopIfTrue="1" operator="equal">
      <formula>"清車"</formula>
    </cfRule>
    <cfRule type="cellIs" dxfId="885" priority="93" stopIfTrue="1" operator="equal">
      <formula>"改紡"</formula>
    </cfRule>
  </conditionalFormatting>
  <conditionalFormatting sqref="D23">
    <cfRule type="cellIs" dxfId="884" priority="88" stopIfTrue="1" operator="equal">
      <formula>"FINAL"</formula>
    </cfRule>
    <cfRule type="cellIs" dxfId="883" priority="89" stopIfTrue="1" operator="equal">
      <formula>"清車"</formula>
    </cfRule>
    <cfRule type="cellIs" dxfId="882" priority="90" stopIfTrue="1" operator="equal">
      <formula>"改紡"</formula>
    </cfRule>
  </conditionalFormatting>
  <conditionalFormatting sqref="D23">
    <cfRule type="cellIs" dxfId="881" priority="85" stopIfTrue="1" operator="equal">
      <formula>"FINAL"</formula>
    </cfRule>
    <cfRule type="cellIs" dxfId="880" priority="86" stopIfTrue="1" operator="equal">
      <formula>"清車"</formula>
    </cfRule>
    <cfRule type="cellIs" dxfId="879" priority="87" stopIfTrue="1" operator="equal">
      <formula>"改紡"</formula>
    </cfRule>
  </conditionalFormatting>
  <conditionalFormatting sqref="D23">
    <cfRule type="cellIs" dxfId="878" priority="82" stopIfTrue="1" operator="equal">
      <formula>"FINAL"</formula>
    </cfRule>
    <cfRule type="cellIs" dxfId="877" priority="83" stopIfTrue="1" operator="equal">
      <formula>"清車"</formula>
    </cfRule>
    <cfRule type="cellIs" dxfId="876" priority="84" stopIfTrue="1" operator="equal">
      <formula>"改紡"</formula>
    </cfRule>
  </conditionalFormatting>
  <conditionalFormatting sqref="D23">
    <cfRule type="cellIs" dxfId="875" priority="79" stopIfTrue="1" operator="equal">
      <formula>"FINAL"</formula>
    </cfRule>
    <cfRule type="cellIs" dxfId="874" priority="80" stopIfTrue="1" operator="equal">
      <formula>"清車"</formula>
    </cfRule>
    <cfRule type="cellIs" dxfId="873" priority="81" stopIfTrue="1" operator="equal">
      <formula>"改紡"</formula>
    </cfRule>
  </conditionalFormatting>
  <conditionalFormatting sqref="D23">
    <cfRule type="cellIs" dxfId="872" priority="76" stopIfTrue="1" operator="equal">
      <formula>"FINAL"</formula>
    </cfRule>
    <cfRule type="cellIs" dxfId="871" priority="77" stopIfTrue="1" operator="equal">
      <formula>"清車"</formula>
    </cfRule>
    <cfRule type="cellIs" dxfId="870" priority="78" stopIfTrue="1" operator="equal">
      <formula>"改紡"</formula>
    </cfRule>
  </conditionalFormatting>
  <conditionalFormatting sqref="D23">
    <cfRule type="cellIs" dxfId="869" priority="73" stopIfTrue="1" operator="equal">
      <formula>"FINAL"</formula>
    </cfRule>
    <cfRule type="cellIs" dxfId="868" priority="74" stopIfTrue="1" operator="equal">
      <formula>"清車"</formula>
    </cfRule>
    <cfRule type="cellIs" dxfId="867" priority="75" stopIfTrue="1" operator="equal">
      <formula>"改紡"</formula>
    </cfRule>
  </conditionalFormatting>
  <conditionalFormatting sqref="D23">
    <cfRule type="cellIs" dxfId="866" priority="70" stopIfTrue="1" operator="equal">
      <formula>"FINAL"</formula>
    </cfRule>
    <cfRule type="cellIs" dxfId="865" priority="71" stopIfTrue="1" operator="equal">
      <formula>"清車"</formula>
    </cfRule>
    <cfRule type="cellIs" dxfId="864" priority="72" stopIfTrue="1" operator="equal">
      <formula>"改紡"</formula>
    </cfRule>
  </conditionalFormatting>
  <conditionalFormatting sqref="D23">
    <cfRule type="cellIs" dxfId="863" priority="67" stopIfTrue="1" operator="equal">
      <formula>"FINAL"</formula>
    </cfRule>
    <cfRule type="cellIs" dxfId="862" priority="68" stopIfTrue="1" operator="equal">
      <formula>"清車"</formula>
    </cfRule>
    <cfRule type="cellIs" dxfId="861" priority="69" stopIfTrue="1" operator="equal">
      <formula>"改紡"</formula>
    </cfRule>
  </conditionalFormatting>
  <conditionalFormatting sqref="D29">
    <cfRule type="cellIs" dxfId="860" priority="64" stopIfTrue="1" operator="equal">
      <formula>"FINAL"</formula>
    </cfRule>
    <cfRule type="cellIs" dxfId="859" priority="65" stopIfTrue="1" operator="equal">
      <formula>"清車"</formula>
    </cfRule>
    <cfRule type="cellIs" dxfId="858" priority="66" stopIfTrue="1" operator="equal">
      <formula>"改紡"</formula>
    </cfRule>
  </conditionalFormatting>
  <conditionalFormatting sqref="D29">
    <cfRule type="cellIs" dxfId="857" priority="61" stopIfTrue="1" operator="equal">
      <formula>"FINAL"</formula>
    </cfRule>
    <cfRule type="cellIs" dxfId="856" priority="62" stopIfTrue="1" operator="equal">
      <formula>"清車"</formula>
    </cfRule>
    <cfRule type="cellIs" dxfId="855" priority="63" stopIfTrue="1" operator="equal">
      <formula>"改紡"</formula>
    </cfRule>
  </conditionalFormatting>
  <conditionalFormatting sqref="D29">
    <cfRule type="cellIs" dxfId="854" priority="58" stopIfTrue="1" operator="equal">
      <formula>"FINAL"</formula>
    </cfRule>
    <cfRule type="cellIs" dxfId="853" priority="59" stopIfTrue="1" operator="equal">
      <formula>"清車"</formula>
    </cfRule>
    <cfRule type="cellIs" dxfId="852" priority="60" stopIfTrue="1" operator="equal">
      <formula>"改紡"</formula>
    </cfRule>
  </conditionalFormatting>
  <conditionalFormatting sqref="D29">
    <cfRule type="cellIs" dxfId="851" priority="55" stopIfTrue="1" operator="equal">
      <formula>"FINAL"</formula>
    </cfRule>
    <cfRule type="cellIs" dxfId="850" priority="56" stopIfTrue="1" operator="equal">
      <formula>"清車"</formula>
    </cfRule>
    <cfRule type="cellIs" dxfId="849" priority="57" stopIfTrue="1" operator="equal">
      <formula>"改紡"</formula>
    </cfRule>
  </conditionalFormatting>
  <conditionalFormatting sqref="D29">
    <cfRule type="cellIs" dxfId="848" priority="52" stopIfTrue="1" operator="equal">
      <formula>"FINAL"</formula>
    </cfRule>
    <cfRule type="cellIs" dxfId="847" priority="53" stopIfTrue="1" operator="equal">
      <formula>"清車"</formula>
    </cfRule>
    <cfRule type="cellIs" dxfId="846" priority="54" stopIfTrue="1" operator="equal">
      <formula>"改紡"</formula>
    </cfRule>
  </conditionalFormatting>
  <conditionalFormatting sqref="D28">
    <cfRule type="cellIs" dxfId="845" priority="49" stopIfTrue="1" operator="equal">
      <formula>"FINAL"</formula>
    </cfRule>
    <cfRule type="cellIs" dxfId="844" priority="50" stopIfTrue="1" operator="equal">
      <formula>"清車"</formula>
    </cfRule>
    <cfRule type="cellIs" dxfId="843" priority="51" stopIfTrue="1" operator="equal">
      <formula>"改紡"</formula>
    </cfRule>
  </conditionalFormatting>
  <conditionalFormatting sqref="D28">
    <cfRule type="cellIs" dxfId="842" priority="46" stopIfTrue="1" operator="equal">
      <formula>"FINAL"</formula>
    </cfRule>
    <cfRule type="cellIs" dxfId="841" priority="47" stopIfTrue="1" operator="equal">
      <formula>"清車"</formula>
    </cfRule>
    <cfRule type="cellIs" dxfId="840" priority="48" stopIfTrue="1" operator="equal">
      <formula>"改紡"</formula>
    </cfRule>
  </conditionalFormatting>
  <conditionalFormatting sqref="D28">
    <cfRule type="cellIs" dxfId="839" priority="43" stopIfTrue="1" operator="equal">
      <formula>"FINAL"</formula>
    </cfRule>
    <cfRule type="cellIs" dxfId="838" priority="44" stopIfTrue="1" operator="equal">
      <formula>"清車"</formula>
    </cfRule>
    <cfRule type="cellIs" dxfId="837" priority="45" stopIfTrue="1" operator="equal">
      <formula>"改紡"</formula>
    </cfRule>
  </conditionalFormatting>
  <conditionalFormatting sqref="D28">
    <cfRule type="cellIs" dxfId="836" priority="40" stopIfTrue="1" operator="equal">
      <formula>"FINAL"</formula>
    </cfRule>
    <cfRule type="cellIs" dxfId="835" priority="41" stopIfTrue="1" operator="equal">
      <formula>"清車"</formula>
    </cfRule>
    <cfRule type="cellIs" dxfId="834" priority="42" stopIfTrue="1" operator="equal">
      <formula>"改紡"</formula>
    </cfRule>
  </conditionalFormatting>
  <conditionalFormatting sqref="D28">
    <cfRule type="cellIs" dxfId="833" priority="37" stopIfTrue="1" operator="equal">
      <formula>"FINAL"</formula>
    </cfRule>
    <cfRule type="cellIs" dxfId="832" priority="38" stopIfTrue="1" operator="equal">
      <formula>"清車"</formula>
    </cfRule>
    <cfRule type="cellIs" dxfId="831" priority="39" stopIfTrue="1" operator="equal">
      <formula>"改紡"</formula>
    </cfRule>
  </conditionalFormatting>
  <conditionalFormatting sqref="D28">
    <cfRule type="cellIs" dxfId="830" priority="34" stopIfTrue="1" operator="equal">
      <formula>"FINAL"</formula>
    </cfRule>
    <cfRule type="cellIs" dxfId="829" priority="35" stopIfTrue="1" operator="equal">
      <formula>"清車"</formula>
    </cfRule>
    <cfRule type="cellIs" dxfId="828" priority="36" stopIfTrue="1" operator="equal">
      <formula>"改紡"</formula>
    </cfRule>
  </conditionalFormatting>
  <conditionalFormatting sqref="D28">
    <cfRule type="cellIs" dxfId="827" priority="31" stopIfTrue="1" operator="equal">
      <formula>"FINAL"</formula>
    </cfRule>
    <cfRule type="cellIs" dxfId="826" priority="32" stopIfTrue="1" operator="equal">
      <formula>"清車"</formula>
    </cfRule>
    <cfRule type="cellIs" dxfId="825" priority="33" stopIfTrue="1" operator="equal">
      <formula>"改紡"</formula>
    </cfRule>
  </conditionalFormatting>
  <conditionalFormatting sqref="D28">
    <cfRule type="cellIs" dxfId="824" priority="28" stopIfTrue="1" operator="equal">
      <formula>"FINAL"</formula>
    </cfRule>
    <cfRule type="cellIs" dxfId="823" priority="29" stopIfTrue="1" operator="equal">
      <formula>"清車"</formula>
    </cfRule>
    <cfRule type="cellIs" dxfId="822" priority="30" stopIfTrue="1" operator="equal">
      <formula>"改紡"</formula>
    </cfRule>
  </conditionalFormatting>
  <conditionalFormatting sqref="D28">
    <cfRule type="cellIs" dxfId="821" priority="25" stopIfTrue="1" operator="equal">
      <formula>"FINAL"</formula>
    </cfRule>
    <cfRule type="cellIs" dxfId="820" priority="26" stopIfTrue="1" operator="equal">
      <formula>"清車"</formula>
    </cfRule>
    <cfRule type="cellIs" dxfId="819" priority="27" stopIfTrue="1" operator="equal">
      <formula>"改紡"</formula>
    </cfRule>
  </conditionalFormatting>
  <conditionalFormatting sqref="D31:D32">
    <cfRule type="cellIs" dxfId="818" priority="19" stopIfTrue="1" operator="equal">
      <formula>"FINAL"</formula>
    </cfRule>
    <cfRule type="cellIs" dxfId="817" priority="20" stopIfTrue="1" operator="equal">
      <formula>"清車"</formula>
    </cfRule>
    <cfRule type="cellIs" dxfId="816" priority="21" stopIfTrue="1" operator="equal">
      <formula>"改紡"</formula>
    </cfRule>
  </conditionalFormatting>
  <conditionalFormatting sqref="D29">
    <cfRule type="cellIs" dxfId="815" priority="16" stopIfTrue="1" operator="equal">
      <formula>"FINAL"</formula>
    </cfRule>
    <cfRule type="cellIs" dxfId="814" priority="17" stopIfTrue="1" operator="equal">
      <formula>"清車"</formula>
    </cfRule>
    <cfRule type="cellIs" dxfId="813" priority="18" stopIfTrue="1" operator="equal">
      <formula>"改紡"</formula>
    </cfRule>
  </conditionalFormatting>
  <conditionalFormatting sqref="D29">
    <cfRule type="cellIs" dxfId="812" priority="13" stopIfTrue="1" operator="equal">
      <formula>"FINAL"</formula>
    </cfRule>
    <cfRule type="cellIs" dxfId="811" priority="14" stopIfTrue="1" operator="equal">
      <formula>"清車"</formula>
    </cfRule>
    <cfRule type="cellIs" dxfId="810" priority="15" stopIfTrue="1" operator="equal">
      <formula>"改紡"</formula>
    </cfRule>
  </conditionalFormatting>
  <conditionalFormatting sqref="D7">
    <cfRule type="cellIs" dxfId="809" priority="10" stopIfTrue="1" operator="equal">
      <formula>"FINAL"</formula>
    </cfRule>
    <cfRule type="cellIs" dxfId="808" priority="11" stopIfTrue="1" operator="equal">
      <formula>"清車"</formula>
    </cfRule>
    <cfRule type="cellIs" dxfId="807" priority="12" stopIfTrue="1" operator="equal">
      <formula>"改紡"</formula>
    </cfRule>
  </conditionalFormatting>
  <conditionalFormatting sqref="D11">
    <cfRule type="cellIs" dxfId="806" priority="7" stopIfTrue="1" operator="equal">
      <formula>"FINAL"</formula>
    </cfRule>
    <cfRule type="cellIs" dxfId="805" priority="8" stopIfTrue="1" operator="equal">
      <formula>"清車"</formula>
    </cfRule>
    <cfRule type="cellIs" dxfId="804" priority="9" stopIfTrue="1" operator="equal">
      <formula>"改紡"</formula>
    </cfRule>
  </conditionalFormatting>
  <conditionalFormatting sqref="D6">
    <cfRule type="cellIs" dxfId="803" priority="4" stopIfTrue="1" operator="equal">
      <formula>"FINAL"</formula>
    </cfRule>
    <cfRule type="cellIs" dxfId="802" priority="5" stopIfTrue="1" operator="equal">
      <formula>"清車"</formula>
    </cfRule>
    <cfRule type="cellIs" dxfId="801" priority="6" stopIfTrue="1" operator="equal">
      <formula>"改紡"</formula>
    </cfRule>
  </conditionalFormatting>
  <conditionalFormatting sqref="D10">
    <cfRule type="cellIs" dxfId="800" priority="1" stopIfTrue="1" operator="equal">
      <formula>"FINAL"</formula>
    </cfRule>
    <cfRule type="cellIs" dxfId="799" priority="2" stopIfTrue="1" operator="equal">
      <formula>"清車"</formula>
    </cfRule>
    <cfRule type="cellIs" dxfId="798"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728" activePane="bottomRight" state="frozen"/>
      <selection pane="topRight" activeCell="K1" sqref="K1"/>
      <selection pane="bottomLeft" activeCell="A3" sqref="A3"/>
      <selection pane="bottomRight" activeCell="N735" sqref="N735"/>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4"/>
      <c r="D1" s="514"/>
      <c r="E1" s="514"/>
      <c r="F1" s="514"/>
      <c r="G1" s="514"/>
      <c r="H1" s="514"/>
      <c r="I1" s="514"/>
      <c r="J1" s="515"/>
      <c r="K1" s="515"/>
      <c r="L1" s="516"/>
      <c r="M1" s="384"/>
      <c r="N1" s="384"/>
      <c r="O1" s="385"/>
      <c r="P1" s="386"/>
      <c r="Q1" s="387"/>
      <c r="R1" s="387"/>
      <c r="S1" s="979" t="s">
        <v>675</v>
      </c>
      <c r="T1" s="980"/>
      <c r="U1" s="980"/>
      <c r="V1" s="980"/>
      <c r="W1" s="980"/>
      <c r="X1" s="980"/>
      <c r="Y1" s="980"/>
      <c r="Z1" s="577"/>
      <c r="AA1" s="577"/>
      <c r="AC1" s="359" t="s">
        <v>801</v>
      </c>
    </row>
    <row r="2" spans="1:29"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8" t="s">
        <v>1441</v>
      </c>
      <c r="AA2" s="578" t="s">
        <v>1442</v>
      </c>
      <c r="AC2" s="450" t="s">
        <v>807</v>
      </c>
    </row>
    <row r="3" spans="1:29" ht="16.5">
      <c r="A3" s="449">
        <f>'１１直送'!A3</f>
        <v>46174</v>
      </c>
      <c r="B3" s="431" t="s">
        <v>803</v>
      </c>
      <c r="C3" s="458" t="s">
        <v>1051</v>
      </c>
      <c r="D3" s="473" t="s">
        <v>1920</v>
      </c>
      <c r="E3" s="459" t="s">
        <v>1657</v>
      </c>
      <c r="F3" s="507" t="s">
        <v>1688</v>
      </c>
      <c r="G3" s="507" t="s">
        <v>1621</v>
      </c>
      <c r="H3" s="460">
        <v>4</v>
      </c>
      <c r="I3" s="461">
        <v>150</v>
      </c>
      <c r="J3" s="462">
        <v>238000</v>
      </c>
      <c r="K3" s="461">
        <v>1200</v>
      </c>
      <c r="L3" s="463">
        <v>72</v>
      </c>
      <c r="M3" s="407"/>
      <c r="N3" s="408">
        <v>12</v>
      </c>
      <c r="O3" s="409">
        <v>0</v>
      </c>
      <c r="P3" s="408">
        <v>0</v>
      </c>
      <c r="Q3" s="410" t="s">
        <v>2781</v>
      </c>
      <c r="R3" s="441" t="s">
        <v>2781</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1921</v>
      </c>
      <c r="E4" s="459" t="s">
        <v>1657</v>
      </c>
      <c r="F4" s="507" t="s">
        <v>1674</v>
      </c>
      <c r="G4" s="507" t="s">
        <v>301</v>
      </c>
      <c r="H4" s="460">
        <v>4</v>
      </c>
      <c r="I4" s="461">
        <v>100</v>
      </c>
      <c r="J4" s="462">
        <v>358000</v>
      </c>
      <c r="K4" s="461">
        <v>1200</v>
      </c>
      <c r="L4" s="463">
        <v>48</v>
      </c>
      <c r="M4" s="388"/>
      <c r="N4" s="389">
        <v>12</v>
      </c>
      <c r="O4" s="390">
        <v>0</v>
      </c>
      <c r="P4" s="389">
        <v>0</v>
      </c>
      <c r="Q4" s="410" t="s">
        <v>2781</v>
      </c>
      <c r="R4" s="441" t="s">
        <v>2781</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6"/>
      <c r="D6" s="747"/>
      <c r="E6" s="748"/>
      <c r="F6" s="749"/>
      <c r="G6" s="749"/>
      <c r="H6" s="750"/>
      <c r="I6" s="751"/>
      <c r="J6" s="752"/>
      <c r="K6" s="751"/>
      <c r="L6" s="753"/>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6"/>
      <c r="D7" s="747"/>
      <c r="E7" s="748"/>
      <c r="F7" s="749"/>
      <c r="G7" s="749"/>
      <c r="H7" s="750"/>
      <c r="I7" s="751"/>
      <c r="J7" s="752"/>
      <c r="K7" s="751"/>
      <c r="L7" s="753"/>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1920</v>
      </c>
      <c r="E46" s="459" t="s">
        <v>1657</v>
      </c>
      <c r="F46" s="507" t="s">
        <v>1688</v>
      </c>
      <c r="G46" s="507" t="s">
        <v>1621</v>
      </c>
      <c r="H46" s="460">
        <v>4</v>
      </c>
      <c r="I46" s="461">
        <v>150</v>
      </c>
      <c r="J46" s="462">
        <v>238000</v>
      </c>
      <c r="K46" s="461">
        <v>1200</v>
      </c>
      <c r="L46" s="463">
        <v>72</v>
      </c>
      <c r="M46" s="407">
        <v>70</v>
      </c>
      <c r="N46" s="408">
        <v>8</v>
      </c>
      <c r="O46" s="409">
        <v>0</v>
      </c>
      <c r="P46" s="408">
        <v>0</v>
      </c>
      <c r="Q46" s="410" t="s">
        <v>3001</v>
      </c>
      <c r="R46" s="441" t="s">
        <v>2781</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3000</v>
      </c>
      <c r="D47" s="473" t="s">
        <v>1921</v>
      </c>
      <c r="E47" s="459" t="s">
        <v>1657</v>
      </c>
      <c r="F47" s="507" t="s">
        <v>1674</v>
      </c>
      <c r="G47" s="507" t="s">
        <v>301</v>
      </c>
      <c r="H47" s="460">
        <v>4</v>
      </c>
      <c r="I47" s="461">
        <v>100</v>
      </c>
      <c r="J47" s="462">
        <v>358000</v>
      </c>
      <c r="K47" s="461">
        <v>1200</v>
      </c>
      <c r="L47" s="463">
        <v>48</v>
      </c>
      <c r="M47" s="388">
        <v>46</v>
      </c>
      <c r="N47" s="389">
        <v>8</v>
      </c>
      <c r="O47" s="390">
        <v>0</v>
      </c>
      <c r="P47" s="389">
        <v>0</v>
      </c>
      <c r="Q47" s="410" t="s">
        <v>3001</v>
      </c>
      <c r="R47" s="441" t="s">
        <v>2781</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1920</v>
      </c>
      <c r="E89" s="459" t="s">
        <v>1657</v>
      </c>
      <c r="F89" s="507" t="s">
        <v>1688</v>
      </c>
      <c r="G89" s="507" t="s">
        <v>1621</v>
      </c>
      <c r="H89" s="460">
        <v>4</v>
      </c>
      <c r="I89" s="461">
        <v>150</v>
      </c>
      <c r="J89" s="462">
        <v>238000</v>
      </c>
      <c r="K89" s="461">
        <v>1200</v>
      </c>
      <c r="L89" s="463">
        <v>48</v>
      </c>
      <c r="M89" s="407">
        <v>46</v>
      </c>
      <c r="N89" s="408">
        <v>8</v>
      </c>
      <c r="O89" s="409">
        <v>0</v>
      </c>
      <c r="P89" s="408">
        <v>8</v>
      </c>
      <c r="Q89" s="391" t="s">
        <v>3001</v>
      </c>
      <c r="R89" s="441" t="s">
        <v>2875</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3000</v>
      </c>
      <c r="D90" s="473" t="s">
        <v>1921</v>
      </c>
      <c r="E90" s="459" t="s">
        <v>1657</v>
      </c>
      <c r="F90" s="507" t="s">
        <v>1674</v>
      </c>
      <c r="G90" s="507" t="s">
        <v>301</v>
      </c>
      <c r="H90" s="460">
        <v>4</v>
      </c>
      <c r="I90" s="461">
        <v>100</v>
      </c>
      <c r="J90" s="462">
        <v>358000</v>
      </c>
      <c r="K90" s="461">
        <v>1200</v>
      </c>
      <c r="L90" s="463">
        <v>48</v>
      </c>
      <c r="M90" s="388">
        <v>46</v>
      </c>
      <c r="N90" s="389">
        <v>8</v>
      </c>
      <c r="O90" s="390">
        <v>0</v>
      </c>
      <c r="P90" s="389">
        <v>8</v>
      </c>
      <c r="Q90" s="391" t="s">
        <v>3001</v>
      </c>
      <c r="R90" s="441" t="s">
        <v>2875</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1895</v>
      </c>
      <c r="D91" s="473" t="s">
        <v>2911</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3001</v>
      </c>
      <c r="R91" s="441" t="s">
        <v>2875</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1920</v>
      </c>
      <c r="E92" s="459" t="s">
        <v>1657</v>
      </c>
      <c r="F92" s="507" t="s">
        <v>1688</v>
      </c>
      <c r="G92" s="507" t="s">
        <v>1621</v>
      </c>
      <c r="H92" s="460">
        <v>4</v>
      </c>
      <c r="I92" s="461">
        <v>150</v>
      </c>
      <c r="J92" s="462">
        <v>238000</v>
      </c>
      <c r="K92" s="461">
        <v>1200</v>
      </c>
      <c r="L92" s="463">
        <v>48</v>
      </c>
      <c r="M92" s="388">
        <v>46</v>
      </c>
      <c r="N92" s="389">
        <v>8</v>
      </c>
      <c r="O92" s="390"/>
      <c r="P92" s="389"/>
      <c r="Q92" s="391" t="s">
        <v>1507</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3000</v>
      </c>
      <c r="D93" s="473" t="s">
        <v>1921</v>
      </c>
      <c r="E93" s="459" t="s">
        <v>1657</v>
      </c>
      <c r="F93" s="507" t="s">
        <v>1674</v>
      </c>
      <c r="G93" s="507" t="s">
        <v>301</v>
      </c>
      <c r="H93" s="460">
        <v>4</v>
      </c>
      <c r="I93" s="461">
        <v>100</v>
      </c>
      <c r="J93" s="462">
        <v>358000</v>
      </c>
      <c r="K93" s="461">
        <v>1200</v>
      </c>
      <c r="L93" s="463">
        <v>48</v>
      </c>
      <c r="M93" s="388">
        <v>46</v>
      </c>
      <c r="N93" s="389">
        <v>8</v>
      </c>
      <c r="O93" s="390"/>
      <c r="P93" s="389"/>
      <c r="Q93" s="391" t="s">
        <v>1507</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1895</v>
      </c>
      <c r="D94" s="473" t="s">
        <v>2911</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1507</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1920</v>
      </c>
      <c r="E132" s="459" t="s">
        <v>1657</v>
      </c>
      <c r="F132" s="507" t="s">
        <v>1688</v>
      </c>
      <c r="G132" s="507" t="s">
        <v>1621</v>
      </c>
      <c r="H132" s="460">
        <v>4</v>
      </c>
      <c r="I132" s="461">
        <v>150</v>
      </c>
      <c r="J132" s="462">
        <v>238000</v>
      </c>
      <c r="K132" s="461">
        <v>1200</v>
      </c>
      <c r="L132" s="463">
        <v>48</v>
      </c>
      <c r="M132" s="407">
        <v>12</v>
      </c>
      <c r="N132" s="408">
        <v>8</v>
      </c>
      <c r="O132" s="409"/>
      <c r="P132" s="408"/>
      <c r="Q132" s="391" t="s">
        <v>3001</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3247</v>
      </c>
      <c r="D133" s="473" t="s">
        <v>1921</v>
      </c>
      <c r="E133" s="459" t="s">
        <v>1657</v>
      </c>
      <c r="F133" s="507" t="s">
        <v>1674</v>
      </c>
      <c r="G133" s="507" t="s">
        <v>301</v>
      </c>
      <c r="H133" s="460">
        <v>4</v>
      </c>
      <c r="I133" s="461">
        <v>100</v>
      </c>
      <c r="J133" s="462">
        <v>358000</v>
      </c>
      <c r="K133" s="461">
        <v>1200</v>
      </c>
      <c r="L133" s="463">
        <v>48</v>
      </c>
      <c r="M133" s="388">
        <v>12</v>
      </c>
      <c r="N133" s="389">
        <v>8</v>
      </c>
      <c r="O133" s="390"/>
      <c r="P133" s="389"/>
      <c r="Q133" s="391" t="s">
        <v>3001</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1895</v>
      </c>
      <c r="D134" s="473" t="s">
        <v>2911</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3001</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1920</v>
      </c>
      <c r="E135" s="459" t="s">
        <v>1657</v>
      </c>
      <c r="F135" s="507" t="s">
        <v>1688</v>
      </c>
      <c r="G135" s="507" t="s">
        <v>1621</v>
      </c>
      <c r="H135" s="460">
        <v>4</v>
      </c>
      <c r="I135" s="461">
        <v>150</v>
      </c>
      <c r="J135" s="462">
        <v>238000</v>
      </c>
      <c r="K135" s="461">
        <v>1200</v>
      </c>
      <c r="L135" s="463">
        <v>12</v>
      </c>
      <c r="M135" s="388">
        <v>12</v>
      </c>
      <c r="N135" s="389">
        <v>8</v>
      </c>
      <c r="O135" s="390"/>
      <c r="P135" s="389"/>
      <c r="Q135" s="391" t="s">
        <v>3002</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6" t="s">
        <v>1895</v>
      </c>
      <c r="D136" s="747" t="s">
        <v>2911</v>
      </c>
      <c r="E136" s="748"/>
      <c r="F136" s="749" t="str">
        <f>IF(ISNA(VLOOKUP(D136,條件!$A$1:$L$65585,5,0)),"",(VLOOKUP(D136,條件!$A$1:$L$65585,5,0)))</f>
        <v>75/72/2PFBR</v>
      </c>
      <c r="G136" s="749" t="str">
        <f>IF(ISNA(VLOOKUP(D136,條件!$A$1:$L$65585,11,0)),"",(VLOOKUP(D136,條件!$A$1:$L$65585,11,0)))</f>
        <v>紫色</v>
      </c>
      <c r="H136" s="750">
        <v>4</v>
      </c>
      <c r="I136" s="751">
        <v>100</v>
      </c>
      <c r="J136" s="752">
        <v>244000</v>
      </c>
      <c r="K136" s="751">
        <v>1200</v>
      </c>
      <c r="L136" s="753">
        <v>12</v>
      </c>
      <c r="M136" s="388">
        <v>6</v>
      </c>
      <c r="N136" s="389">
        <v>8</v>
      </c>
      <c r="O136" s="390">
        <v>6</v>
      </c>
      <c r="P136" s="389">
        <v>4</v>
      </c>
      <c r="Q136" s="391" t="s">
        <v>1507</v>
      </c>
      <c r="R136" s="441" t="s">
        <v>2875</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6" t="s">
        <v>1895</v>
      </c>
      <c r="D137" s="747" t="s">
        <v>2911</v>
      </c>
      <c r="E137" s="748"/>
      <c r="F137" s="749" t="str">
        <f>IF(ISNA(VLOOKUP(D137,條件!$A$1:$L$65585,5,0)),"",(VLOOKUP(D137,條件!$A$1:$L$65585,5,0)))</f>
        <v>75/72/2PFBR</v>
      </c>
      <c r="G137" s="749" t="str">
        <f>IF(ISNA(VLOOKUP(D137,條件!$A$1:$L$65585,11,0)),"",(VLOOKUP(D137,條件!$A$1:$L$65585,11,0)))</f>
        <v>紫色</v>
      </c>
      <c r="H137" s="750">
        <v>4</v>
      </c>
      <c r="I137" s="751">
        <v>100</v>
      </c>
      <c r="J137" s="752">
        <v>244000</v>
      </c>
      <c r="K137" s="751">
        <v>1200</v>
      </c>
      <c r="L137" s="753">
        <v>12</v>
      </c>
      <c r="M137" s="388">
        <v>12</v>
      </c>
      <c r="N137" s="389">
        <v>4</v>
      </c>
      <c r="O137" s="390"/>
      <c r="P137" s="389"/>
      <c r="Q137" s="391" t="s">
        <v>1507</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6" t="s">
        <v>1051</v>
      </c>
      <c r="D138" s="747" t="s">
        <v>1920</v>
      </c>
      <c r="E138" s="748" t="s">
        <v>1657</v>
      </c>
      <c r="F138" s="749" t="s">
        <v>1688</v>
      </c>
      <c r="G138" s="749" t="s">
        <v>1621</v>
      </c>
      <c r="H138" s="750">
        <v>4</v>
      </c>
      <c r="I138" s="751">
        <v>150</v>
      </c>
      <c r="J138" s="752">
        <v>238000</v>
      </c>
      <c r="K138" s="751">
        <v>1200</v>
      </c>
      <c r="L138" s="753">
        <v>12</v>
      </c>
      <c r="M138" s="388">
        <v>0</v>
      </c>
      <c r="N138" s="389">
        <v>4</v>
      </c>
      <c r="O138" s="390"/>
      <c r="P138" s="389"/>
      <c r="Q138" s="391" t="s">
        <v>1507</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6" t="s">
        <v>1051</v>
      </c>
      <c r="D139" s="747" t="s">
        <v>1920</v>
      </c>
      <c r="E139" s="748" t="s">
        <v>1657</v>
      </c>
      <c r="F139" s="749" t="s">
        <v>1688</v>
      </c>
      <c r="G139" s="749" t="s">
        <v>1621</v>
      </c>
      <c r="H139" s="750">
        <v>4</v>
      </c>
      <c r="I139" s="751">
        <v>150</v>
      </c>
      <c r="J139" s="752">
        <v>238000</v>
      </c>
      <c r="K139" s="751">
        <v>1200</v>
      </c>
      <c r="L139" s="753">
        <v>36</v>
      </c>
      <c r="M139" s="388">
        <v>34</v>
      </c>
      <c r="N139" s="389">
        <v>4</v>
      </c>
      <c r="O139" s="390"/>
      <c r="P139" s="389"/>
      <c r="Q139" s="410" t="s">
        <v>1507</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6" t="s">
        <v>3247</v>
      </c>
      <c r="D140" s="747" t="s">
        <v>1921</v>
      </c>
      <c r="E140" s="748" t="s">
        <v>1657</v>
      </c>
      <c r="F140" s="749" t="s">
        <v>1674</v>
      </c>
      <c r="G140" s="749" t="s">
        <v>301</v>
      </c>
      <c r="H140" s="750">
        <v>4</v>
      </c>
      <c r="I140" s="751">
        <v>100</v>
      </c>
      <c r="J140" s="752">
        <v>358000</v>
      </c>
      <c r="K140" s="751">
        <v>1200</v>
      </c>
      <c r="L140" s="753">
        <v>36</v>
      </c>
      <c r="M140" s="388">
        <v>0</v>
      </c>
      <c r="N140" s="389">
        <v>4</v>
      </c>
      <c r="O140" s="390"/>
      <c r="P140" s="389"/>
      <c r="Q140" s="410" t="s">
        <v>1507</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3247</v>
      </c>
      <c r="D141" s="473" t="s">
        <v>1921</v>
      </c>
      <c r="E141" s="459" t="s">
        <v>1657</v>
      </c>
      <c r="F141" s="507" t="s">
        <v>1674</v>
      </c>
      <c r="G141" s="507" t="s">
        <v>301</v>
      </c>
      <c r="H141" s="460">
        <v>4</v>
      </c>
      <c r="I141" s="461">
        <v>100</v>
      </c>
      <c r="J141" s="462">
        <v>358000</v>
      </c>
      <c r="K141" s="461">
        <v>1200</v>
      </c>
      <c r="L141" s="463">
        <v>48</v>
      </c>
      <c r="M141" s="388">
        <v>44</v>
      </c>
      <c r="N141" s="389">
        <v>8</v>
      </c>
      <c r="O141" s="390"/>
      <c r="P141" s="389"/>
      <c r="Q141" s="410" t="s">
        <v>1507</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1920</v>
      </c>
      <c r="E142" s="459" t="s">
        <v>1657</v>
      </c>
      <c r="F142" s="507" t="s">
        <v>1688</v>
      </c>
      <c r="G142" s="507" t="s">
        <v>1621</v>
      </c>
      <c r="H142" s="460">
        <v>4</v>
      </c>
      <c r="I142" s="461">
        <v>150</v>
      </c>
      <c r="J142" s="462">
        <v>238000</v>
      </c>
      <c r="K142" s="461">
        <v>1200</v>
      </c>
      <c r="L142" s="463">
        <v>24</v>
      </c>
      <c r="M142" s="388"/>
      <c r="N142" s="389"/>
      <c r="O142" s="390">
        <v>14</v>
      </c>
      <c r="P142" s="389">
        <v>8</v>
      </c>
      <c r="Q142" s="410"/>
      <c r="R142" s="443" t="s">
        <v>2875</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2657</v>
      </c>
      <c r="D143" s="473" t="s">
        <v>3244</v>
      </c>
      <c r="E143" s="459" t="s">
        <v>3245</v>
      </c>
      <c r="F143" s="507" t="str">
        <f>IF(ISNA(VLOOKUP(D143,條件!$A$1:$L$65585,5,0)),"",(VLOOKUP(D143,條件!$A$1:$L$65585,5,0)))</f>
        <v>100/72PFR</v>
      </c>
      <c r="G143" s="507" t="s">
        <v>3246</v>
      </c>
      <c r="H143" s="460">
        <v>4</v>
      </c>
      <c r="I143" s="461">
        <v>100</v>
      </c>
      <c r="J143" s="462">
        <v>358000</v>
      </c>
      <c r="K143" s="461">
        <v>1200</v>
      </c>
      <c r="L143" s="463">
        <v>12</v>
      </c>
      <c r="M143" s="388"/>
      <c r="N143" s="389"/>
      <c r="O143" s="390">
        <v>0</v>
      </c>
      <c r="P143" s="389">
        <v>4</v>
      </c>
      <c r="Q143" s="410"/>
      <c r="R143" s="443" t="s">
        <v>2875</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3247</v>
      </c>
      <c r="D144" s="473" t="s">
        <v>1921</v>
      </c>
      <c r="E144" s="459" t="s">
        <v>1657</v>
      </c>
      <c r="F144" s="507" t="s">
        <v>1674</v>
      </c>
      <c r="G144" s="507" t="s">
        <v>301</v>
      </c>
      <c r="H144" s="460">
        <v>4</v>
      </c>
      <c r="I144" s="461">
        <v>100</v>
      </c>
      <c r="J144" s="462">
        <v>358000</v>
      </c>
      <c r="K144" s="461">
        <v>1200</v>
      </c>
      <c r="L144" s="463">
        <v>84</v>
      </c>
      <c r="M144" s="388"/>
      <c r="N144" s="389"/>
      <c r="O144" s="390">
        <v>69</v>
      </c>
      <c r="P144" s="389">
        <v>8</v>
      </c>
      <c r="Q144" s="410"/>
      <c r="R144" s="443" t="s">
        <v>2875</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1920</v>
      </c>
      <c r="E175" s="459" t="s">
        <v>1657</v>
      </c>
      <c r="F175" s="507" t="s">
        <v>1688</v>
      </c>
      <c r="G175" s="507" t="s">
        <v>1621</v>
      </c>
      <c r="H175" s="460">
        <v>4</v>
      </c>
      <c r="I175" s="461">
        <v>150</v>
      </c>
      <c r="J175" s="462">
        <v>238000</v>
      </c>
      <c r="K175" s="461">
        <v>1200</v>
      </c>
      <c r="L175" s="463">
        <v>24</v>
      </c>
      <c r="M175" s="407">
        <v>24</v>
      </c>
      <c r="N175" s="408">
        <v>8</v>
      </c>
      <c r="O175" s="409"/>
      <c r="P175" s="408"/>
      <c r="Q175" s="410" t="s">
        <v>3001</v>
      </c>
      <c r="R175" s="441" t="s">
        <v>2814</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2657</v>
      </c>
      <c r="D176" s="473" t="s">
        <v>3244</v>
      </c>
      <c r="E176" s="459" t="s">
        <v>3245</v>
      </c>
      <c r="F176" s="507" t="str">
        <f>IF(ISNA(VLOOKUP(D176,條件!$A$1:$L$65585,5,0)),"",(VLOOKUP(D176,條件!$A$1:$L$65585,5,0)))</f>
        <v>100/72PFR</v>
      </c>
      <c r="G176" s="507" t="s">
        <v>3246</v>
      </c>
      <c r="H176" s="460">
        <v>4</v>
      </c>
      <c r="I176" s="461">
        <v>100</v>
      </c>
      <c r="J176" s="462">
        <v>358000</v>
      </c>
      <c r="K176" s="461">
        <v>1200</v>
      </c>
      <c r="L176" s="463">
        <v>12</v>
      </c>
      <c r="M176" s="388">
        <v>0</v>
      </c>
      <c r="N176" s="389">
        <v>8</v>
      </c>
      <c r="O176" s="390"/>
      <c r="P176" s="389"/>
      <c r="Q176" s="410" t="s">
        <v>3001</v>
      </c>
      <c r="R176" s="441" t="s">
        <v>2814</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3247</v>
      </c>
      <c r="D177" s="473" t="s">
        <v>1921</v>
      </c>
      <c r="E177" s="459" t="s">
        <v>1657</v>
      </c>
      <c r="F177" s="507" t="s">
        <v>1674</v>
      </c>
      <c r="G177" s="507" t="s">
        <v>301</v>
      </c>
      <c r="H177" s="460">
        <v>4</v>
      </c>
      <c r="I177" s="461">
        <v>100</v>
      </c>
      <c r="J177" s="462">
        <v>358000</v>
      </c>
      <c r="K177" s="461">
        <v>1200</v>
      </c>
      <c r="L177" s="463">
        <v>84</v>
      </c>
      <c r="M177" s="388">
        <v>36</v>
      </c>
      <c r="N177" s="389">
        <v>8</v>
      </c>
      <c r="O177" s="390"/>
      <c r="P177" s="389"/>
      <c r="Q177" s="410" t="s">
        <v>3001</v>
      </c>
      <c r="R177" s="441" t="s">
        <v>2814</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2657</v>
      </c>
      <c r="D218" s="473" t="s">
        <v>3244</v>
      </c>
      <c r="E218" s="459" t="s">
        <v>3245</v>
      </c>
      <c r="F218" s="507" t="str">
        <f>IF(ISNA(VLOOKUP(D218,條件!$A$1:$L$65585,5,0)),"",(VLOOKUP(D218,條件!$A$1:$L$65585,5,0)))</f>
        <v>100/72PFR</v>
      </c>
      <c r="G218" s="507" t="s">
        <v>3246</v>
      </c>
      <c r="H218" s="460">
        <v>4</v>
      </c>
      <c r="I218" s="461">
        <v>100</v>
      </c>
      <c r="J218" s="462">
        <v>358000</v>
      </c>
      <c r="K218" s="461">
        <v>1200</v>
      </c>
      <c r="L218" s="463">
        <v>36</v>
      </c>
      <c r="M218" s="407">
        <v>36</v>
      </c>
      <c r="N218" s="408">
        <v>8</v>
      </c>
      <c r="O218" s="409"/>
      <c r="P218" s="408"/>
      <c r="Q218" s="410" t="s">
        <v>3362</v>
      </c>
      <c r="R218" s="441" t="s">
        <v>1656</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3247</v>
      </c>
      <c r="D219" s="473" t="s">
        <v>1921</v>
      </c>
      <c r="E219" s="459" t="s">
        <v>1657</v>
      </c>
      <c r="F219" s="507" t="s">
        <v>1674</v>
      </c>
      <c r="G219" s="507" t="s">
        <v>301</v>
      </c>
      <c r="H219" s="460">
        <v>4</v>
      </c>
      <c r="I219" s="461">
        <v>100</v>
      </c>
      <c r="J219" s="462">
        <v>358000</v>
      </c>
      <c r="K219" s="461">
        <v>1200</v>
      </c>
      <c r="L219" s="463">
        <v>84</v>
      </c>
      <c r="M219" s="388">
        <v>0</v>
      </c>
      <c r="N219" s="389">
        <v>8</v>
      </c>
      <c r="O219" s="390"/>
      <c r="P219" s="389"/>
      <c r="Q219" s="410" t="s">
        <v>3362</v>
      </c>
      <c r="R219" s="443" t="s">
        <v>1656</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6" t="s">
        <v>1037</v>
      </c>
      <c r="D261" s="747" t="s">
        <v>2479</v>
      </c>
      <c r="E261" s="748" t="s">
        <v>1657</v>
      </c>
      <c r="F261" s="749" t="s">
        <v>1674</v>
      </c>
      <c r="G261" s="749" t="s">
        <v>3467</v>
      </c>
      <c r="H261" s="750">
        <v>4</v>
      </c>
      <c r="I261" s="751">
        <v>100</v>
      </c>
      <c r="J261" s="752">
        <v>358000</v>
      </c>
      <c r="K261" s="752">
        <v>1200</v>
      </c>
      <c r="L261" s="753">
        <v>36</v>
      </c>
      <c r="M261" s="884">
        <v>36</v>
      </c>
      <c r="N261" s="885">
        <v>8</v>
      </c>
      <c r="O261" s="409"/>
      <c r="P261" s="408"/>
      <c r="Q261" s="410" t="s">
        <v>3001</v>
      </c>
      <c r="R261" s="441" t="s">
        <v>3433</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6" t="s">
        <v>1044</v>
      </c>
      <c r="D262" s="747" t="s">
        <v>1921</v>
      </c>
      <c r="E262" s="748" t="s">
        <v>1657</v>
      </c>
      <c r="F262" s="749" t="s">
        <v>1674</v>
      </c>
      <c r="G262" s="749" t="s">
        <v>301</v>
      </c>
      <c r="H262" s="750">
        <v>4</v>
      </c>
      <c r="I262" s="751">
        <v>100</v>
      </c>
      <c r="J262" s="752">
        <v>358000</v>
      </c>
      <c r="K262" s="752">
        <v>1200</v>
      </c>
      <c r="L262" s="753">
        <v>84</v>
      </c>
      <c r="M262" s="886">
        <v>0</v>
      </c>
      <c r="N262" s="887">
        <v>8</v>
      </c>
      <c r="O262" s="390"/>
      <c r="P262" s="389"/>
      <c r="Q262" s="410" t="s">
        <v>3001</v>
      </c>
      <c r="R262" s="443" t="s">
        <v>1656</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2479</v>
      </c>
      <c r="E390" s="459" t="s">
        <v>1657</v>
      </c>
      <c r="F390" s="507" t="s">
        <v>1674</v>
      </c>
      <c r="G390" s="507" t="s">
        <v>3467</v>
      </c>
      <c r="H390" s="460">
        <v>4</v>
      </c>
      <c r="I390" s="461">
        <v>100</v>
      </c>
      <c r="J390" s="462">
        <v>358000</v>
      </c>
      <c r="K390" s="462">
        <v>1200</v>
      </c>
      <c r="L390" s="463">
        <v>36</v>
      </c>
      <c r="M390" s="884">
        <v>36</v>
      </c>
      <c r="N390" s="885">
        <v>8</v>
      </c>
      <c r="O390" s="409">
        <v>30</v>
      </c>
      <c r="P390" s="408">
        <v>8</v>
      </c>
      <c r="Q390" s="410" t="s">
        <v>3001</v>
      </c>
      <c r="R390" s="441" t="s">
        <v>3781</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1921</v>
      </c>
      <c r="E391" s="459" t="s">
        <v>1657</v>
      </c>
      <c r="F391" s="507" t="s">
        <v>1674</v>
      </c>
      <c r="G391" s="507" t="s">
        <v>301</v>
      </c>
      <c r="H391" s="460">
        <v>4</v>
      </c>
      <c r="I391" s="461">
        <v>100</v>
      </c>
      <c r="J391" s="462">
        <v>358000</v>
      </c>
      <c r="K391" s="462">
        <v>1200</v>
      </c>
      <c r="L391" s="463">
        <v>84</v>
      </c>
      <c r="M391" s="886">
        <v>0</v>
      </c>
      <c r="N391" s="887">
        <v>8</v>
      </c>
      <c r="O391" s="390">
        <v>22</v>
      </c>
      <c r="P391" s="389">
        <v>8</v>
      </c>
      <c r="Q391" s="410" t="s">
        <v>3001</v>
      </c>
      <c r="R391" s="443" t="s">
        <v>3781</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2479</v>
      </c>
      <c r="E433" s="459" t="s">
        <v>1657</v>
      </c>
      <c r="F433" s="507" t="s">
        <v>1674</v>
      </c>
      <c r="G433" s="507" t="s">
        <v>3467</v>
      </c>
      <c r="H433" s="460">
        <v>4</v>
      </c>
      <c r="I433" s="461">
        <v>100</v>
      </c>
      <c r="J433" s="462">
        <v>358000</v>
      </c>
      <c r="K433" s="462">
        <v>1200</v>
      </c>
      <c r="L433" s="463">
        <v>36</v>
      </c>
      <c r="M433" s="407">
        <v>36</v>
      </c>
      <c r="N433" s="408">
        <v>8</v>
      </c>
      <c r="O433" s="409"/>
      <c r="P433" s="408"/>
      <c r="Q433" s="410" t="s">
        <v>3820</v>
      </c>
      <c r="R433" s="441" t="s">
        <v>3784</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1921</v>
      </c>
      <c r="E434" s="459" t="s">
        <v>1657</v>
      </c>
      <c r="F434" s="507" t="s">
        <v>1674</v>
      </c>
      <c r="G434" s="507" t="s">
        <v>301</v>
      </c>
      <c r="H434" s="460">
        <v>4</v>
      </c>
      <c r="I434" s="461">
        <v>100</v>
      </c>
      <c r="J434" s="462">
        <v>358000</v>
      </c>
      <c r="K434" s="462">
        <v>1200</v>
      </c>
      <c r="L434" s="463">
        <v>84</v>
      </c>
      <c r="M434" s="388">
        <v>36</v>
      </c>
      <c r="N434" s="389">
        <v>8</v>
      </c>
      <c r="O434" s="390"/>
      <c r="P434" s="389"/>
      <c r="Q434" s="410" t="s">
        <v>3820</v>
      </c>
      <c r="R434" s="443" t="s">
        <v>3784</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8" t="s">
        <v>1037</v>
      </c>
      <c r="D476" s="539" t="s">
        <v>2479</v>
      </c>
      <c r="E476" s="540" t="s">
        <v>1657</v>
      </c>
      <c r="F476" s="541" t="s">
        <v>1674</v>
      </c>
      <c r="G476" s="541" t="s">
        <v>3467</v>
      </c>
      <c r="H476" s="542">
        <v>4</v>
      </c>
      <c r="I476" s="543">
        <v>100</v>
      </c>
      <c r="J476" s="462">
        <v>358000</v>
      </c>
      <c r="K476" s="543">
        <v>1200</v>
      </c>
      <c r="L476" s="544">
        <v>36</v>
      </c>
      <c r="M476" s="407">
        <v>36</v>
      </c>
      <c r="N476" s="408">
        <v>8</v>
      </c>
      <c r="O476" s="409"/>
      <c r="P476" s="408"/>
      <c r="Q476" s="410" t="s">
        <v>3820</v>
      </c>
      <c r="R476" s="441" t="s">
        <v>3784</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1921</v>
      </c>
      <c r="E477" s="459" t="s">
        <v>1657</v>
      </c>
      <c r="F477" s="507" t="s">
        <v>1674</v>
      </c>
      <c r="G477" s="507" t="s">
        <v>301</v>
      </c>
      <c r="H477" s="460">
        <v>4</v>
      </c>
      <c r="I477" s="461">
        <v>100</v>
      </c>
      <c r="J477" s="462">
        <v>358000</v>
      </c>
      <c r="K477" s="461">
        <v>1200</v>
      </c>
      <c r="L477" s="463">
        <v>72</v>
      </c>
      <c r="M477" s="388">
        <v>6</v>
      </c>
      <c r="N477" s="389">
        <v>6</v>
      </c>
      <c r="O477" s="390"/>
      <c r="P477" s="389"/>
      <c r="Q477" s="410" t="s">
        <v>3820</v>
      </c>
      <c r="R477" s="443" t="s">
        <v>3784</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6" t="s">
        <v>3901</v>
      </c>
      <c r="D478" s="747" t="s">
        <v>3902</v>
      </c>
      <c r="E478" s="748" t="s">
        <v>3903</v>
      </c>
      <c r="F478" s="749" t="str">
        <f>IF(ISNA(VLOOKUP(D478,條件!$A$1:$L$65585,5,0)),"",(VLOOKUP(D478,條件!$A$1:$L$65585,5,0)))</f>
        <v>100/72PFR</v>
      </c>
      <c r="G478" s="749" t="str">
        <f>IF(ISNA(VLOOKUP(D478,條件!$A$1:$L$65585,11,0)),"",(VLOOKUP(D478,條件!$A$1:$L$65585,11,0)))</f>
        <v>黃黑條紋</v>
      </c>
      <c r="H478" s="750">
        <v>4</v>
      </c>
      <c r="I478" s="751">
        <v>100</v>
      </c>
      <c r="J478" s="752">
        <v>358000</v>
      </c>
      <c r="K478" s="751">
        <v>1200</v>
      </c>
      <c r="L478" s="753">
        <v>72</v>
      </c>
      <c r="M478" s="388">
        <v>0</v>
      </c>
      <c r="N478" s="389">
        <v>2</v>
      </c>
      <c r="O478" s="390"/>
      <c r="P478" s="389"/>
      <c r="Q478" s="410" t="s">
        <v>3820</v>
      </c>
      <c r="R478" s="443" t="s">
        <v>3784</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3905</v>
      </c>
      <c r="D479" s="473" t="s">
        <v>3907</v>
      </c>
      <c r="E479" s="459" t="s">
        <v>3909</v>
      </c>
      <c r="F479" s="507" t="s">
        <v>3911</v>
      </c>
      <c r="G479" s="507" t="s">
        <v>3912</v>
      </c>
      <c r="H479" s="460">
        <v>0.15</v>
      </c>
      <c r="I479" s="461">
        <v>75</v>
      </c>
      <c r="J479" s="462">
        <v>18000</v>
      </c>
      <c r="K479" s="461">
        <v>1200</v>
      </c>
      <c r="L479" s="463">
        <v>12</v>
      </c>
      <c r="M479" s="388">
        <v>84</v>
      </c>
      <c r="N479" s="389">
        <v>8</v>
      </c>
      <c r="O479" s="390"/>
      <c r="P479" s="389"/>
      <c r="Q479" s="410" t="s">
        <v>3820</v>
      </c>
      <c r="R479" s="443" t="s">
        <v>3784</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8" t="s">
        <v>1037</v>
      </c>
      <c r="D519" s="539" t="s">
        <v>2479</v>
      </c>
      <c r="E519" s="540" t="s">
        <v>1657</v>
      </c>
      <c r="F519" s="541" t="s">
        <v>1674</v>
      </c>
      <c r="G519" s="541" t="s">
        <v>3467</v>
      </c>
      <c r="H519" s="542">
        <v>4</v>
      </c>
      <c r="I519" s="543">
        <v>100</v>
      </c>
      <c r="J519" s="462">
        <v>358000</v>
      </c>
      <c r="K519" s="543">
        <v>1200</v>
      </c>
      <c r="L519" s="544">
        <v>36</v>
      </c>
      <c r="M519" s="407">
        <v>36</v>
      </c>
      <c r="N519" s="408">
        <v>8</v>
      </c>
      <c r="O519" s="409"/>
      <c r="P519" s="408"/>
      <c r="Q519" s="410" t="s">
        <v>3820</v>
      </c>
      <c r="R519" s="441" t="s">
        <v>3784</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2252</v>
      </c>
      <c r="E520" s="459" t="s">
        <v>1657</v>
      </c>
      <c r="F520" s="507" t="s">
        <v>1674</v>
      </c>
      <c r="G520" s="507" t="s">
        <v>325</v>
      </c>
      <c r="H520" s="460">
        <v>4</v>
      </c>
      <c r="I520" s="461">
        <v>100</v>
      </c>
      <c r="J520" s="462">
        <v>358000</v>
      </c>
      <c r="K520" s="461">
        <v>1200</v>
      </c>
      <c r="L520" s="463">
        <v>48</v>
      </c>
      <c r="M520" s="388">
        <v>44</v>
      </c>
      <c r="N520" s="389">
        <v>8</v>
      </c>
      <c r="O520" s="390"/>
      <c r="P520" s="389"/>
      <c r="Q520" s="410" t="s">
        <v>3820</v>
      </c>
      <c r="R520" s="443" t="s">
        <v>3784</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6" t="s">
        <v>1031</v>
      </c>
      <c r="D521" s="747" t="s">
        <v>2252</v>
      </c>
      <c r="E521" s="748" t="s">
        <v>1657</v>
      </c>
      <c r="F521" s="749" t="s">
        <v>1674</v>
      </c>
      <c r="G521" s="749" t="s">
        <v>325</v>
      </c>
      <c r="H521" s="750">
        <v>4</v>
      </c>
      <c r="I521" s="751">
        <v>100</v>
      </c>
      <c r="J521" s="752">
        <v>358000</v>
      </c>
      <c r="K521" s="751">
        <v>1200</v>
      </c>
      <c r="L521" s="753">
        <v>24</v>
      </c>
      <c r="M521" s="388">
        <v>24</v>
      </c>
      <c r="N521" s="389">
        <v>6</v>
      </c>
      <c r="O521" s="390"/>
      <c r="P521" s="389"/>
      <c r="Q521" s="410" t="s">
        <v>3820</v>
      </c>
      <c r="R521" s="443" t="s">
        <v>3784</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3904</v>
      </c>
      <c r="D522" s="473" t="s">
        <v>3906</v>
      </c>
      <c r="E522" s="459" t="s">
        <v>3908</v>
      </c>
      <c r="F522" s="507" t="s">
        <v>3910</v>
      </c>
      <c r="G522" s="507" t="s">
        <v>318</v>
      </c>
      <c r="H522" s="460">
        <v>0.15</v>
      </c>
      <c r="I522" s="461">
        <v>75</v>
      </c>
      <c r="J522" s="462">
        <v>18000</v>
      </c>
      <c r="K522" s="461">
        <v>1200</v>
      </c>
      <c r="L522" s="463">
        <v>12</v>
      </c>
      <c r="M522" s="388">
        <v>52</v>
      </c>
      <c r="N522" s="389">
        <v>6</v>
      </c>
      <c r="O522" s="390"/>
      <c r="P522" s="389"/>
      <c r="Q522" s="410" t="s">
        <v>3820</v>
      </c>
      <c r="R522" s="443" t="s">
        <v>3784</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6" t="s">
        <v>1031</v>
      </c>
      <c r="D523" s="747" t="s">
        <v>2252</v>
      </c>
      <c r="E523" s="748" t="s">
        <v>1657</v>
      </c>
      <c r="F523" s="749" t="s">
        <v>1674</v>
      </c>
      <c r="G523" s="749" t="s">
        <v>325</v>
      </c>
      <c r="H523" s="750">
        <v>4</v>
      </c>
      <c r="I523" s="751">
        <v>100</v>
      </c>
      <c r="J523" s="752">
        <v>358000</v>
      </c>
      <c r="K523" s="751">
        <v>1200</v>
      </c>
      <c r="L523" s="753">
        <v>12</v>
      </c>
      <c r="M523" s="388">
        <v>0</v>
      </c>
      <c r="N523" s="389">
        <v>2</v>
      </c>
      <c r="O523" s="390"/>
      <c r="P523" s="389"/>
      <c r="Q523" s="410" t="s">
        <v>3820</v>
      </c>
      <c r="R523" s="443" t="s">
        <v>3784</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6" t="s">
        <v>3994</v>
      </c>
      <c r="D524" s="747" t="s">
        <v>3995</v>
      </c>
      <c r="E524" s="748"/>
      <c r="F524" s="749" t="str">
        <f>IF(ISNA(VLOOKUP(D524,條件!$A$1:$L$65585,5,0)),"",(VLOOKUP(D524,條件!$A$1:$L$65585,5,0)))</f>
        <v>75/72SR6</v>
      </c>
      <c r="G524" s="749" t="str">
        <f>IF(ISNA(VLOOKUP(D524,條件!$A$1:$L$65585,11,0)),"",(VLOOKUP(D524,條件!$A$1:$L$65585,11,0)))</f>
        <v>橘底黑三角</v>
      </c>
      <c r="H524" s="750">
        <v>5</v>
      </c>
      <c r="I524" s="751">
        <v>75</v>
      </c>
      <c r="J524" s="752">
        <v>612000</v>
      </c>
      <c r="K524" s="751">
        <v>1200</v>
      </c>
      <c r="L524" s="753">
        <v>24</v>
      </c>
      <c r="M524" s="388">
        <v>0</v>
      </c>
      <c r="N524" s="389">
        <v>2</v>
      </c>
      <c r="O524" s="390"/>
      <c r="P524" s="389"/>
      <c r="Q524" s="410" t="s">
        <v>3820</v>
      </c>
      <c r="R524" s="443" t="s">
        <v>3784</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8" t="s">
        <v>1037</v>
      </c>
      <c r="D562" s="539" t="s">
        <v>2479</v>
      </c>
      <c r="E562" s="540" t="s">
        <v>1657</v>
      </c>
      <c r="F562" s="541" t="s">
        <v>1674</v>
      </c>
      <c r="G562" s="541" t="s">
        <v>3467</v>
      </c>
      <c r="H562" s="542">
        <v>4</v>
      </c>
      <c r="I562" s="543">
        <v>100</v>
      </c>
      <c r="J562" s="462">
        <v>358000</v>
      </c>
      <c r="K562" s="543">
        <v>1200</v>
      </c>
      <c r="L562" s="544">
        <v>36</v>
      </c>
      <c r="M562" s="407"/>
      <c r="N562" s="408">
        <v>12</v>
      </c>
      <c r="O562" s="409"/>
      <c r="P562" s="408"/>
      <c r="Q562" s="410" t="s">
        <v>3784</v>
      </c>
      <c r="R562" s="441" t="s">
        <v>3784</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2252</v>
      </c>
      <c r="E563" s="459" t="s">
        <v>1657</v>
      </c>
      <c r="F563" s="507" t="s">
        <v>1674</v>
      </c>
      <c r="G563" s="507" t="s">
        <v>325</v>
      </c>
      <c r="H563" s="460">
        <v>4</v>
      </c>
      <c r="I563" s="461">
        <v>100</v>
      </c>
      <c r="J563" s="462">
        <v>358000</v>
      </c>
      <c r="K563" s="461">
        <v>1200</v>
      </c>
      <c r="L563" s="463">
        <v>60</v>
      </c>
      <c r="M563" s="388"/>
      <c r="N563" s="389">
        <v>12</v>
      </c>
      <c r="O563" s="390"/>
      <c r="P563" s="389"/>
      <c r="Q563" s="410" t="s">
        <v>3784</v>
      </c>
      <c r="R563" s="443" t="s">
        <v>3784</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3994</v>
      </c>
      <c r="D564" s="473" t="s">
        <v>3995</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3784</v>
      </c>
      <c r="R564" s="443" t="s">
        <v>3784</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2662</v>
      </c>
      <c r="C605" s="538" t="s">
        <v>1037</v>
      </c>
      <c r="D605" s="539" t="s">
        <v>2479</v>
      </c>
      <c r="E605" s="540" t="s">
        <v>1657</v>
      </c>
      <c r="F605" s="541" t="s">
        <v>1674</v>
      </c>
      <c r="G605" s="541" t="s">
        <v>3467</v>
      </c>
      <c r="H605" s="542">
        <v>4</v>
      </c>
      <c r="I605" s="543">
        <v>100</v>
      </c>
      <c r="J605" s="462">
        <v>358000</v>
      </c>
      <c r="K605" s="543">
        <v>1200</v>
      </c>
      <c r="L605" s="544">
        <v>36</v>
      </c>
      <c r="M605" s="407"/>
      <c r="N605" s="408"/>
      <c r="O605" s="409"/>
      <c r="P605" s="408"/>
      <c r="Q605" s="410" t="s">
        <v>3784</v>
      </c>
      <c r="R605" s="441" t="s">
        <v>3784</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2662</v>
      </c>
      <c r="C606" s="458" t="s">
        <v>1031</v>
      </c>
      <c r="D606" s="473" t="s">
        <v>2252</v>
      </c>
      <c r="E606" s="459" t="s">
        <v>1657</v>
      </c>
      <c r="F606" s="507" t="s">
        <v>1674</v>
      </c>
      <c r="G606" s="507" t="s">
        <v>325</v>
      </c>
      <c r="H606" s="460">
        <v>4</v>
      </c>
      <c r="I606" s="461">
        <v>100</v>
      </c>
      <c r="J606" s="462">
        <v>358000</v>
      </c>
      <c r="K606" s="461">
        <v>1200</v>
      </c>
      <c r="L606" s="463">
        <v>60</v>
      </c>
      <c r="M606" s="388"/>
      <c r="N606" s="389"/>
      <c r="O606" s="390"/>
      <c r="P606" s="389"/>
      <c r="Q606" s="410" t="s">
        <v>3784</v>
      </c>
      <c r="R606" s="443" t="s">
        <v>3784</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2662</v>
      </c>
      <c r="C607" s="458" t="s">
        <v>1033</v>
      </c>
      <c r="D607" s="473" t="s">
        <v>3544</v>
      </c>
      <c r="E607" s="459"/>
      <c r="F607" s="507" t="s">
        <v>1627</v>
      </c>
      <c r="G607" s="507" t="s">
        <v>218</v>
      </c>
      <c r="H607" s="460">
        <v>5</v>
      </c>
      <c r="I607" s="461">
        <v>75</v>
      </c>
      <c r="J607" s="462">
        <v>612000</v>
      </c>
      <c r="K607" s="461">
        <v>1200</v>
      </c>
      <c r="L607" s="463">
        <v>24</v>
      </c>
      <c r="M607" s="388"/>
      <c r="N607" s="389"/>
      <c r="O607" s="390"/>
      <c r="P607" s="389"/>
      <c r="Q607" s="410" t="s">
        <v>3784</v>
      </c>
      <c r="R607" s="443" t="s">
        <v>3784</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8" t="s">
        <v>1037</v>
      </c>
      <c r="D648" s="539" t="s">
        <v>2479</v>
      </c>
      <c r="E648" s="540" t="s">
        <v>1657</v>
      </c>
      <c r="F648" s="541" t="s">
        <v>1674</v>
      </c>
      <c r="G648" s="541" t="s">
        <v>3467</v>
      </c>
      <c r="H648" s="542">
        <v>4</v>
      </c>
      <c r="I648" s="543">
        <v>100</v>
      </c>
      <c r="J648" s="462">
        <v>358000</v>
      </c>
      <c r="K648" s="543">
        <v>1200</v>
      </c>
      <c r="L648" s="544">
        <v>36</v>
      </c>
      <c r="M648" s="407"/>
      <c r="N648" s="408"/>
      <c r="O648" s="409"/>
      <c r="P648" s="408"/>
      <c r="Q648" s="410" t="s">
        <v>1656</v>
      </c>
      <c r="R648" s="441" t="s">
        <v>1656</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2252</v>
      </c>
      <c r="E649" s="459" t="s">
        <v>1657</v>
      </c>
      <c r="F649" s="507" t="s">
        <v>1674</v>
      </c>
      <c r="G649" s="507" t="s">
        <v>325</v>
      </c>
      <c r="H649" s="460">
        <v>4</v>
      </c>
      <c r="I649" s="461">
        <v>100</v>
      </c>
      <c r="J649" s="462">
        <v>358000</v>
      </c>
      <c r="K649" s="461">
        <v>1200</v>
      </c>
      <c r="L649" s="463">
        <v>60</v>
      </c>
      <c r="M649" s="388"/>
      <c r="N649" s="389"/>
      <c r="O649" s="390"/>
      <c r="P649" s="389"/>
      <c r="Q649" s="410" t="s">
        <v>1656</v>
      </c>
      <c r="R649" s="443" t="s">
        <v>1656</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3544</v>
      </c>
      <c r="E650" s="459"/>
      <c r="F650" s="507" t="s">
        <v>1627</v>
      </c>
      <c r="G650" s="507" t="s">
        <v>218</v>
      </c>
      <c r="H650" s="460">
        <v>5</v>
      </c>
      <c r="I650" s="461">
        <v>75</v>
      </c>
      <c r="J650" s="462">
        <v>612000</v>
      </c>
      <c r="K650" s="461">
        <v>1200</v>
      </c>
      <c r="L650" s="463">
        <v>24</v>
      </c>
      <c r="M650" s="388"/>
      <c r="N650" s="389"/>
      <c r="O650" s="390"/>
      <c r="P650" s="389"/>
      <c r="Q650" s="410" t="s">
        <v>1656</v>
      </c>
      <c r="R650" s="443" t="s">
        <v>1656</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4"/>
      <c r="D668" s="525"/>
      <c r="E668" s="526"/>
      <c r="F668" s="527"/>
      <c r="G668" s="527"/>
      <c r="H668" s="528"/>
      <c r="I668" s="529">
        <f>COUNTA(I648:I667)</f>
        <v>3</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1"/>
      <c r="D690" s="532"/>
      <c r="E690" s="533"/>
      <c r="F690" s="534"/>
      <c r="G690" s="534"/>
      <c r="H690" s="535"/>
      <c r="I690" s="536">
        <f>SUM(I668,I689)</f>
        <v>3</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8" t="s">
        <v>1037</v>
      </c>
      <c r="D691" s="539" t="s">
        <v>2479</v>
      </c>
      <c r="E691" s="540" t="s">
        <v>1657</v>
      </c>
      <c r="F691" s="541" t="s">
        <v>1674</v>
      </c>
      <c r="G691" s="541" t="s">
        <v>3467</v>
      </c>
      <c r="H691" s="542">
        <v>4</v>
      </c>
      <c r="I691" s="543">
        <v>100</v>
      </c>
      <c r="J691" s="462">
        <v>358000</v>
      </c>
      <c r="K691" s="543">
        <v>1200</v>
      </c>
      <c r="L691" s="544">
        <v>36</v>
      </c>
      <c r="M691" s="407">
        <v>30</v>
      </c>
      <c r="N691" s="408">
        <v>8</v>
      </c>
      <c r="O691" s="409"/>
      <c r="P691" s="408"/>
      <c r="Q691" s="410" t="s">
        <v>4239</v>
      </c>
      <c r="R691" s="441"/>
      <c r="S691" s="424">
        <f>K691*0.85</f>
        <v>1020</v>
      </c>
      <c r="T691" s="405">
        <f t="shared" ref="T691:T710" si="259">IF(J691="",0,(1440/(J691/S691)))</f>
        <v>4.1027932960893851</v>
      </c>
      <c r="U691" s="405">
        <f>T691*L691*(N691+P691)/24*0.85</f>
        <v>41.84849162011173</v>
      </c>
      <c r="V691" s="406">
        <f>M691+O691</f>
        <v>30</v>
      </c>
      <c r="W691" s="442">
        <f>IF(U691=0,"",((V691/U691)))</f>
        <v>0.71687171600666411</v>
      </c>
      <c r="X691" s="452">
        <f t="shared" ref="X691:X710" si="260">IF(ISERROR((U691/(N691+P691)*N691)/250),"",((U691/(N691+P691)*N691)/250))</f>
        <v>0.16739396648044691</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2252</v>
      </c>
      <c r="E692" s="459" t="s">
        <v>1657</v>
      </c>
      <c r="F692" s="507" t="s">
        <v>1674</v>
      </c>
      <c r="G692" s="507" t="s">
        <v>325</v>
      </c>
      <c r="H692" s="460">
        <v>4</v>
      </c>
      <c r="I692" s="461">
        <v>100</v>
      </c>
      <c r="J692" s="462">
        <v>358000</v>
      </c>
      <c r="K692" s="461">
        <v>1200</v>
      </c>
      <c r="L692" s="463">
        <v>60</v>
      </c>
      <c r="M692" s="388">
        <v>46</v>
      </c>
      <c r="N692" s="389">
        <v>8</v>
      </c>
      <c r="O692" s="390"/>
      <c r="P692" s="389"/>
      <c r="Q692" s="410" t="s">
        <v>4239</v>
      </c>
      <c r="R692" s="443"/>
      <c r="S692" s="425">
        <f t="shared" ref="S692:S710" si="262">K692*0.85</f>
        <v>1020</v>
      </c>
      <c r="T692" s="392">
        <f t="shared" si="259"/>
        <v>4.1027932960893851</v>
      </c>
      <c r="U692" s="405">
        <f t="shared" ref="U692:U710" si="263">T692*L692*(N692+P692)/24*0.85</f>
        <v>69.747486033519536</v>
      </c>
      <c r="V692" s="393">
        <f t="shared" ref="V692:V710" si="264">M692+O692</f>
        <v>46</v>
      </c>
      <c r="W692" s="442">
        <f t="shared" ref="W692:W710" si="265">IF(U692=0,"",((V692/U692)))</f>
        <v>0.65952197872613116</v>
      </c>
      <c r="X692" s="452">
        <f t="shared" si="260"/>
        <v>0.27898994413407813</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3544</v>
      </c>
      <c r="E693" s="459"/>
      <c r="F693" s="507" t="s">
        <v>1627</v>
      </c>
      <c r="G693" s="507" t="s">
        <v>218</v>
      </c>
      <c r="H693" s="460">
        <v>5</v>
      </c>
      <c r="I693" s="461">
        <v>75</v>
      </c>
      <c r="J693" s="462">
        <v>612000</v>
      </c>
      <c r="K693" s="461">
        <v>1200</v>
      </c>
      <c r="L693" s="463">
        <v>24</v>
      </c>
      <c r="M693" s="388">
        <v>0</v>
      </c>
      <c r="N693" s="389">
        <v>8</v>
      </c>
      <c r="O693" s="390"/>
      <c r="P693" s="389"/>
      <c r="Q693" s="410" t="s">
        <v>4239</v>
      </c>
      <c r="R693" s="443"/>
      <c r="S693" s="425">
        <f t="shared" si="262"/>
        <v>1020</v>
      </c>
      <c r="T693" s="392">
        <f t="shared" si="259"/>
        <v>2.4</v>
      </c>
      <c r="U693" s="405">
        <f t="shared" si="263"/>
        <v>16.32</v>
      </c>
      <c r="V693" s="393">
        <f t="shared" si="264"/>
        <v>0</v>
      </c>
      <c r="W693" s="442">
        <f t="shared" si="265"/>
        <v>0</v>
      </c>
      <c r="X693" s="452">
        <f t="shared" si="260"/>
        <v>6.5280000000000005E-2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4"/>
      <c r="D711" s="525"/>
      <c r="E711" s="526"/>
      <c r="F711" s="527"/>
      <c r="G711" s="527"/>
      <c r="H711" s="528"/>
      <c r="I711" s="529">
        <f>COUNTA(I691:I710)</f>
        <v>3</v>
      </c>
      <c r="J711" s="529"/>
      <c r="K711" s="529"/>
      <c r="L711" s="530"/>
      <c r="M711" s="400"/>
      <c r="N711" s="401">
        <f>SUM(N691:N710)</f>
        <v>24</v>
      </c>
      <c r="O711" s="400"/>
      <c r="P711" s="401">
        <f>SUM(P691:P710)</f>
        <v>0</v>
      </c>
      <c r="Q711" s="402"/>
      <c r="R711" s="445"/>
      <c r="S711" s="426"/>
      <c r="T711" s="399"/>
      <c r="U711" s="399">
        <f>SUMIF(U691:U710,"&lt;9E307")</f>
        <v>127.91597765363127</v>
      </c>
      <c r="V711" s="399">
        <f>SUM(V691:V710)</f>
        <v>76</v>
      </c>
      <c r="W711" s="446">
        <f>IF(ISERROR(V711/U711),0,(V711/U711))</f>
        <v>0.59414000810587964</v>
      </c>
      <c r="X711" s="453">
        <f>SUMIF(X691:X710,"&lt;9E307")</f>
        <v>0.5116639106145251</v>
      </c>
      <c r="Y711" s="453">
        <f>SUMIF(Y691:Y710,"&lt;9E307")</f>
        <v>0</v>
      </c>
      <c r="Z711" s="579">
        <f>'４.１倒筒機(樣品製作)'!X711</f>
        <v>0</v>
      </c>
      <c r="AA711" s="579">
        <f>'４.１倒筒機(樣品製作)'!Y711</f>
        <v>0</v>
      </c>
    </row>
    <row r="712" spans="1:27" ht="16.5">
      <c r="A712" s="383">
        <f t="shared" si="266"/>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1"/>
      <c r="D733" s="532"/>
      <c r="E733" s="533"/>
      <c r="F733" s="534"/>
      <c r="G733" s="534"/>
      <c r="H733" s="535"/>
      <c r="I733" s="536">
        <f>SUM(I711,I732)</f>
        <v>3</v>
      </c>
      <c r="J733" s="536"/>
      <c r="K733" s="536"/>
      <c r="L733" s="537"/>
      <c r="M733" s="419"/>
      <c r="N733" s="420">
        <f>SUM(N711,N732)</f>
        <v>24</v>
      </c>
      <c r="O733" s="419"/>
      <c r="P733" s="420">
        <f>SUM(P711,P732)</f>
        <v>0</v>
      </c>
      <c r="Q733" s="421"/>
      <c r="R733" s="447"/>
      <c r="S733" s="428"/>
      <c r="T733" s="394"/>
      <c r="U733" s="394">
        <f t="shared" ref="U733:V733" si="274">SUM(U711,U732)</f>
        <v>127.91597765363127</v>
      </c>
      <c r="V733" s="394">
        <f t="shared" si="274"/>
        <v>76</v>
      </c>
      <c r="W733" s="448">
        <f>IF(ISERROR(V733/U733),0,V733/U733)</f>
        <v>0.59414000810587964</v>
      </c>
      <c r="X733" s="454">
        <f>SUM(X711,X732)</f>
        <v>0.5116639106145251</v>
      </c>
      <c r="Y733" s="454">
        <f>SUM(Y711,Y732)</f>
        <v>0</v>
      </c>
      <c r="Z733" s="454">
        <f>'４.１倒筒機(樣品製作)'!X733</f>
        <v>0</v>
      </c>
      <c r="AA733" s="454">
        <f>'４.１倒筒機(樣品製作)'!Y733</f>
        <v>0</v>
      </c>
    </row>
    <row r="734" spans="1:27" ht="16.5">
      <c r="A734" s="449">
        <f>A733+1</f>
        <v>46191</v>
      </c>
      <c r="B734" s="431" t="s">
        <v>803</v>
      </c>
      <c r="C734" s="538" t="s">
        <v>1037</v>
      </c>
      <c r="D734" s="539" t="s">
        <v>2479</v>
      </c>
      <c r="E734" s="540" t="s">
        <v>1657</v>
      </c>
      <c r="F734" s="541" t="s">
        <v>1674</v>
      </c>
      <c r="G734" s="541" t="s">
        <v>3467</v>
      </c>
      <c r="H734" s="542">
        <v>4</v>
      </c>
      <c r="I734" s="543">
        <v>100</v>
      </c>
      <c r="J734" s="462">
        <v>358000</v>
      </c>
      <c r="K734" s="543">
        <v>1200</v>
      </c>
      <c r="L734" s="544">
        <v>36</v>
      </c>
      <c r="M734" s="407"/>
      <c r="N734" s="408">
        <v>12</v>
      </c>
      <c r="O734" s="409"/>
      <c r="P734" s="408"/>
      <c r="Q734" s="410"/>
      <c r="R734" s="441"/>
      <c r="S734" s="424">
        <f>K734*0.85</f>
        <v>1020</v>
      </c>
      <c r="T734" s="405">
        <f t="shared" ref="T734:T753" si="275">IF(J734="",0,(1440/(J734/S734)))</f>
        <v>4.1027932960893851</v>
      </c>
      <c r="U734" s="405">
        <f>T734*L734*(N734+P734)/24*0.85</f>
        <v>62.772737430167595</v>
      </c>
      <c r="V734" s="406">
        <f>M734+O734</f>
        <v>0</v>
      </c>
      <c r="W734" s="442">
        <f>IF(U734=0,"",((V734/U734)))</f>
        <v>0</v>
      </c>
      <c r="X734" s="452">
        <f t="shared" ref="X734:X753" si="276">IF(ISERROR((U734/(N734+P734)*N734)/250),"",((U734/(N734+P734)*N734)/250))</f>
        <v>0.25109094972067036</v>
      </c>
      <c r="Y734" s="452">
        <f t="shared" ref="Y734:Y753" si="277">IF(ISERROR(((U734/(N734+P734)*P734)/250)),"",(((U734/(N734+P734)*P734))/250))</f>
        <v>0</v>
      </c>
      <c r="Z734" s="452" t="str">
        <f>'４.１倒筒機(樣品製作)'!X734</f>
        <v/>
      </c>
      <c r="AA734" s="452" t="str">
        <f>'４.１倒筒機(樣品製作)'!Y734</f>
        <v/>
      </c>
    </row>
    <row r="735" spans="1:27" ht="16.5">
      <c r="A735" s="383">
        <f>A734</f>
        <v>46191</v>
      </c>
      <c r="B735" s="432" t="s">
        <v>803</v>
      </c>
      <c r="C735" s="458" t="s">
        <v>1031</v>
      </c>
      <c r="D735" s="473" t="s">
        <v>2252</v>
      </c>
      <c r="E735" s="459" t="s">
        <v>1657</v>
      </c>
      <c r="F735" s="507" t="s">
        <v>1674</v>
      </c>
      <c r="G735" s="507" t="s">
        <v>325</v>
      </c>
      <c r="H735" s="460">
        <v>4</v>
      </c>
      <c r="I735" s="461">
        <v>100</v>
      </c>
      <c r="J735" s="462">
        <v>358000</v>
      </c>
      <c r="K735" s="461">
        <v>1200</v>
      </c>
      <c r="L735" s="463">
        <v>60</v>
      </c>
      <c r="M735" s="388"/>
      <c r="N735" s="389">
        <v>12</v>
      </c>
      <c r="O735" s="390"/>
      <c r="P735" s="389"/>
      <c r="Q735" s="410"/>
      <c r="R735" s="443"/>
      <c r="S735" s="425">
        <f t="shared" ref="S735:S753" si="278">K735*0.85</f>
        <v>1020</v>
      </c>
      <c r="T735" s="392">
        <f t="shared" si="275"/>
        <v>4.1027932960893851</v>
      </c>
      <c r="U735" s="405">
        <f t="shared" ref="U735:U753" si="279">T735*L735*(N735+P735)/24*0.85</f>
        <v>104.62122905027931</v>
      </c>
      <c r="V735" s="393">
        <f t="shared" ref="V735:V753" si="280">M735+O735</f>
        <v>0</v>
      </c>
      <c r="W735" s="442">
        <f t="shared" ref="W735:W753" si="281">IF(U735=0,"",((V735/U735)))</f>
        <v>0</v>
      </c>
      <c r="X735" s="452">
        <f t="shared" si="276"/>
        <v>0.41848491620111722</v>
      </c>
      <c r="Y735" s="452">
        <f t="shared" si="277"/>
        <v>0</v>
      </c>
      <c r="Z735" s="452" t="str">
        <f>'４.１倒筒機(樣品製作)'!X735</f>
        <v/>
      </c>
      <c r="AA735" s="452" t="str">
        <f>'４.１倒筒機(樣品製作)'!Y735</f>
        <v/>
      </c>
    </row>
    <row r="736" spans="1:27" ht="16.5">
      <c r="A736" s="383">
        <f t="shared" ref="A736:A776" si="282">A735</f>
        <v>46191</v>
      </c>
      <c r="B736" s="432" t="s">
        <v>803</v>
      </c>
      <c r="C736" s="458" t="s">
        <v>1033</v>
      </c>
      <c r="D736" s="473" t="s">
        <v>3544</v>
      </c>
      <c r="E736" s="459"/>
      <c r="F736" s="507" t="s">
        <v>1627</v>
      </c>
      <c r="G736" s="507" t="s">
        <v>218</v>
      </c>
      <c r="H736" s="460">
        <v>5</v>
      </c>
      <c r="I736" s="461">
        <v>75</v>
      </c>
      <c r="J736" s="462">
        <v>612000</v>
      </c>
      <c r="K736" s="461">
        <v>1200</v>
      </c>
      <c r="L736" s="463">
        <v>24</v>
      </c>
      <c r="M736" s="388"/>
      <c r="N736" s="389">
        <v>12</v>
      </c>
      <c r="O736" s="390"/>
      <c r="P736" s="389"/>
      <c r="Q736" s="410"/>
      <c r="R736" s="443"/>
      <c r="S736" s="425">
        <f t="shared" si="278"/>
        <v>1020</v>
      </c>
      <c r="T736" s="392">
        <f t="shared" si="275"/>
        <v>2.4</v>
      </c>
      <c r="U736" s="405">
        <f t="shared" si="279"/>
        <v>24.479999999999997</v>
      </c>
      <c r="V736" s="393">
        <f t="shared" si="280"/>
        <v>0</v>
      </c>
      <c r="W736" s="442">
        <f t="shared" si="281"/>
        <v>0</v>
      </c>
      <c r="X736" s="452">
        <f t="shared" si="276"/>
        <v>9.7919999999999993E-2</v>
      </c>
      <c r="Y736" s="452">
        <f t="shared" si="277"/>
        <v>0</v>
      </c>
      <c r="Z736" s="452" t="str">
        <f>'４.１倒筒機(樣品製作)'!X736</f>
        <v/>
      </c>
      <c r="AA736" s="452" t="str">
        <f>'４.１倒筒機(樣品製作)'!Y736</f>
        <v/>
      </c>
    </row>
    <row r="737" spans="1:27" ht="16.5">
      <c r="A737" s="383">
        <f t="shared" si="282"/>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4"/>
      <c r="D754" s="525"/>
      <c r="E754" s="526"/>
      <c r="F754" s="527"/>
      <c r="G754" s="527"/>
      <c r="H754" s="528"/>
      <c r="I754" s="529">
        <f>COUNTA(I734:I753)</f>
        <v>3</v>
      </c>
      <c r="J754" s="529"/>
      <c r="K754" s="529"/>
      <c r="L754" s="530"/>
      <c r="M754" s="400"/>
      <c r="N754" s="401">
        <f>SUM(N734:N753)</f>
        <v>36</v>
      </c>
      <c r="O754" s="400"/>
      <c r="P754" s="401">
        <f>SUM(P734:P753)</f>
        <v>0</v>
      </c>
      <c r="Q754" s="402"/>
      <c r="R754" s="445"/>
      <c r="S754" s="426"/>
      <c r="T754" s="399"/>
      <c r="U754" s="399">
        <f>SUMIF(U734:U753,"&lt;9E307")</f>
        <v>191.87396648044691</v>
      </c>
      <c r="V754" s="399">
        <f>SUM(V734:V753)</f>
        <v>0</v>
      </c>
      <c r="W754" s="446">
        <f>IF(ISERROR(V754/U754),0,(V754/U754))</f>
        <v>0</v>
      </c>
      <c r="X754" s="453">
        <f>SUMIF(X734:X753,"&lt;9E307")</f>
        <v>0.76749586592178765</v>
      </c>
      <c r="Y754" s="453">
        <f>SUMIF(Y734:Y753,"&lt;9E307")</f>
        <v>0</v>
      </c>
      <c r="Z754" s="579">
        <f>'４.１倒筒機(樣品製作)'!X754</f>
        <v>0</v>
      </c>
      <c r="AA754" s="579">
        <f>'４.１倒筒機(樣品製作)'!Y754</f>
        <v>0</v>
      </c>
    </row>
    <row r="755" spans="1:27" ht="16.5">
      <c r="A755" s="383">
        <f t="shared" si="282"/>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1"/>
      <c r="D776" s="532"/>
      <c r="E776" s="533"/>
      <c r="F776" s="534"/>
      <c r="G776" s="534"/>
      <c r="H776" s="535"/>
      <c r="I776" s="536">
        <f>SUM(I754,I775)</f>
        <v>3</v>
      </c>
      <c r="J776" s="536"/>
      <c r="K776" s="536"/>
      <c r="L776" s="537"/>
      <c r="M776" s="419"/>
      <c r="N776" s="420">
        <f>SUM(N754,N775)</f>
        <v>36</v>
      </c>
      <c r="O776" s="419"/>
      <c r="P776" s="420">
        <f>SUM(P754,P775)</f>
        <v>0</v>
      </c>
      <c r="Q776" s="421"/>
      <c r="R776" s="447"/>
      <c r="S776" s="428"/>
      <c r="T776" s="394"/>
      <c r="U776" s="394">
        <f t="shared" ref="U776:V776" si="290">SUM(U754,U775)</f>
        <v>191.87396648044691</v>
      </c>
      <c r="V776" s="394">
        <f t="shared" si="290"/>
        <v>0</v>
      </c>
      <c r="W776" s="448">
        <f>IF(ISERROR(V776/U776),0,V776/U776)</f>
        <v>0</v>
      </c>
      <c r="X776" s="454">
        <f>SUM(X754,X775)</f>
        <v>0.76749586592178765</v>
      </c>
      <c r="Y776" s="454">
        <f>SUM(Y754,Y775)</f>
        <v>0</v>
      </c>
      <c r="Z776" s="454">
        <f>'４.１倒筒機(樣品製作)'!X776</f>
        <v>0</v>
      </c>
      <c r="AA776" s="454">
        <f>'４.１倒筒機(樣品製作)'!Y776</f>
        <v>0</v>
      </c>
    </row>
    <row r="777" spans="1:27"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691:R710">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I20" sqref="I20"/>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4"/>
      <c r="D1" s="514"/>
      <c r="E1" s="514"/>
      <c r="F1" s="514"/>
      <c r="G1" s="514"/>
      <c r="H1" s="514"/>
      <c r="I1" s="514"/>
      <c r="J1" s="515"/>
      <c r="K1" s="515"/>
      <c r="L1" s="516"/>
      <c r="M1" s="384"/>
      <c r="N1" s="384"/>
      <c r="O1" s="385"/>
      <c r="P1" s="386"/>
      <c r="Q1" s="387"/>
      <c r="R1" s="387"/>
      <c r="S1" s="979" t="s">
        <v>675</v>
      </c>
      <c r="T1" s="980"/>
      <c r="U1" s="980"/>
      <c r="V1" s="980"/>
      <c r="W1" s="980"/>
      <c r="X1" s="980"/>
      <c r="Y1" s="980"/>
      <c r="AA1" s="359" t="s">
        <v>801</v>
      </c>
    </row>
    <row r="2" spans="1:27"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4" activePane="bottomLeft" state="frozen"/>
      <selection activeCell="C29" sqref="C29"/>
      <selection pane="bottomLeft" activeCell="G52" sqref="G52"/>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81" t="s">
        <v>338</v>
      </c>
      <c r="B1" s="981"/>
      <c r="C1" s="981"/>
      <c r="D1" s="981"/>
      <c r="E1" s="981"/>
      <c r="F1" s="981"/>
      <c r="G1" s="981"/>
      <c r="H1" s="981"/>
      <c r="I1" s="981"/>
      <c r="J1" s="981"/>
    </row>
    <row r="2" spans="1:15" ht="21" customHeight="1" thickBot="1">
      <c r="A2" s="982"/>
      <c r="B2" s="982"/>
      <c r="C2" s="982"/>
      <c r="D2" s="982"/>
      <c r="E2" s="301"/>
      <c r="F2" s="302"/>
      <c r="G2" s="301"/>
      <c r="H2" s="303"/>
      <c r="I2" s="983">
        <f>'１１直送'!A3</f>
        <v>46174</v>
      </c>
      <c r="J2" s="983"/>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2831</v>
      </c>
      <c r="C4" s="311">
        <v>46174</v>
      </c>
      <c r="D4" s="310" t="s">
        <v>12</v>
      </c>
      <c r="E4" s="312" t="s">
        <v>2832</v>
      </c>
      <c r="F4" s="313" t="s">
        <v>2833</v>
      </c>
      <c r="G4" s="312" t="s">
        <v>2834</v>
      </c>
      <c r="H4" s="314">
        <v>46174</v>
      </c>
      <c r="I4" s="310" t="s">
        <v>2835</v>
      </c>
      <c r="J4" s="310" t="s">
        <v>2835</v>
      </c>
    </row>
    <row r="5" spans="1:15" ht="19.5" thickBot="1">
      <c r="A5" s="309">
        <v>2</v>
      </c>
      <c r="B5" s="310" t="s">
        <v>2831</v>
      </c>
      <c r="C5" s="311">
        <v>46174</v>
      </c>
      <c r="D5" s="310" t="s">
        <v>1475</v>
      </c>
      <c r="E5" s="312" t="s">
        <v>2922</v>
      </c>
      <c r="F5" s="313" t="s">
        <v>2833</v>
      </c>
      <c r="G5" s="312" t="s">
        <v>2923</v>
      </c>
      <c r="H5" s="314">
        <v>46174</v>
      </c>
      <c r="I5" s="310" t="s">
        <v>1475</v>
      </c>
      <c r="J5" s="310" t="s">
        <v>1475</v>
      </c>
    </row>
    <row r="6" spans="1:15" ht="19.5" thickBot="1">
      <c r="A6" s="309">
        <v>3</v>
      </c>
      <c r="B6" s="310" t="s">
        <v>2831</v>
      </c>
      <c r="C6" s="311">
        <v>46175</v>
      </c>
      <c r="D6" s="310" t="s">
        <v>12</v>
      </c>
      <c r="E6" s="315" t="s">
        <v>2832</v>
      </c>
      <c r="F6" s="313" t="s">
        <v>2833</v>
      </c>
      <c r="G6" s="312" t="s">
        <v>2834</v>
      </c>
      <c r="H6" s="314">
        <v>46175</v>
      </c>
      <c r="I6" s="310" t="s">
        <v>2835</v>
      </c>
      <c r="J6" s="310" t="s">
        <v>2835</v>
      </c>
    </row>
    <row r="7" spans="1:15" ht="19.5" thickBot="1">
      <c r="A7" s="309">
        <v>4</v>
      </c>
      <c r="B7" s="310" t="s">
        <v>2831</v>
      </c>
      <c r="C7" s="311">
        <v>46175</v>
      </c>
      <c r="D7" s="310" t="s">
        <v>1475</v>
      </c>
      <c r="E7" s="312" t="s">
        <v>3053</v>
      </c>
      <c r="F7" s="313" t="s">
        <v>3054</v>
      </c>
      <c r="G7" s="312"/>
      <c r="H7" s="314"/>
      <c r="I7" s="310"/>
      <c r="J7" s="310"/>
    </row>
    <row r="8" spans="1:15" ht="19.5" thickBot="1">
      <c r="A8" s="309">
        <v>5</v>
      </c>
      <c r="B8" s="310" t="s">
        <v>2831</v>
      </c>
      <c r="C8" s="311">
        <v>46176</v>
      </c>
      <c r="D8" s="310" t="s">
        <v>20</v>
      </c>
      <c r="E8" s="312" t="s">
        <v>3140</v>
      </c>
      <c r="F8" s="313" t="s">
        <v>2833</v>
      </c>
      <c r="G8" s="312" t="s">
        <v>3141</v>
      </c>
      <c r="H8" s="311">
        <v>46176</v>
      </c>
      <c r="I8" s="310" t="s">
        <v>20</v>
      </c>
      <c r="J8" s="310" t="s">
        <v>3142</v>
      </c>
    </row>
    <row r="9" spans="1:15" ht="19.5" thickBot="1">
      <c r="A9" s="309">
        <v>6</v>
      </c>
      <c r="B9" s="310" t="s">
        <v>2831</v>
      </c>
      <c r="C9" s="311">
        <v>46176</v>
      </c>
      <c r="D9" s="310" t="s">
        <v>984</v>
      </c>
      <c r="E9" s="315" t="s">
        <v>3159</v>
      </c>
      <c r="F9" s="313" t="s">
        <v>2833</v>
      </c>
      <c r="G9" s="312" t="s">
        <v>3160</v>
      </c>
      <c r="H9" s="314">
        <v>46176</v>
      </c>
      <c r="I9" s="310" t="s">
        <v>3161</v>
      </c>
      <c r="J9" s="310" t="s">
        <v>3161</v>
      </c>
    </row>
    <row r="10" spans="1:15" ht="19.5" thickBot="1">
      <c r="A10" s="309">
        <v>7</v>
      </c>
      <c r="B10" s="310" t="s">
        <v>2831</v>
      </c>
      <c r="C10" s="311">
        <v>46177</v>
      </c>
      <c r="D10" s="310" t="s">
        <v>20</v>
      </c>
      <c r="E10" s="312" t="s">
        <v>3207</v>
      </c>
      <c r="F10" s="313" t="s">
        <v>2912</v>
      </c>
      <c r="G10" s="312"/>
      <c r="H10" s="314"/>
      <c r="I10" s="310"/>
      <c r="J10" s="310"/>
    </row>
    <row r="11" spans="1:15" ht="33.75" thickBot="1">
      <c r="A11" s="309">
        <v>8</v>
      </c>
      <c r="B11" s="310" t="s">
        <v>2831</v>
      </c>
      <c r="C11" s="311">
        <v>46177</v>
      </c>
      <c r="D11" s="310" t="s">
        <v>984</v>
      </c>
      <c r="E11" s="312" t="s">
        <v>3237</v>
      </c>
      <c r="F11" s="313" t="s">
        <v>2833</v>
      </c>
      <c r="G11" s="312" t="s">
        <v>3160</v>
      </c>
      <c r="H11" s="316">
        <v>46177</v>
      </c>
      <c r="I11" s="310" t="s">
        <v>2873</v>
      </c>
      <c r="J11" s="310" t="s">
        <v>3161</v>
      </c>
    </row>
    <row r="12" spans="1:15" ht="19.5" thickBot="1">
      <c r="A12" s="309">
        <v>9</v>
      </c>
      <c r="B12" s="310" t="s">
        <v>2831</v>
      </c>
      <c r="C12" s="311">
        <v>46178</v>
      </c>
      <c r="D12" s="310" t="s">
        <v>20</v>
      </c>
      <c r="E12" s="312" t="s">
        <v>3285</v>
      </c>
      <c r="F12" s="313" t="s">
        <v>2833</v>
      </c>
      <c r="G12" s="312" t="s">
        <v>3286</v>
      </c>
      <c r="H12" s="316">
        <v>46178</v>
      </c>
      <c r="I12" s="310" t="s">
        <v>3043</v>
      </c>
      <c r="J12" s="310" t="s">
        <v>3142</v>
      </c>
      <c r="O12" s="317"/>
    </row>
    <row r="13" spans="1:15" ht="19.5" thickBot="1">
      <c r="A13" s="309">
        <v>10</v>
      </c>
      <c r="B13" s="310" t="s">
        <v>2831</v>
      </c>
      <c r="C13" s="311">
        <v>46178</v>
      </c>
      <c r="D13" s="310" t="s">
        <v>12</v>
      </c>
      <c r="E13" s="312" t="s">
        <v>3311</v>
      </c>
      <c r="F13" s="313" t="s">
        <v>2833</v>
      </c>
      <c r="G13" s="312" t="s">
        <v>3312</v>
      </c>
      <c r="H13" s="316">
        <v>46178</v>
      </c>
      <c r="I13" s="310" t="s">
        <v>2835</v>
      </c>
      <c r="J13" s="310" t="s">
        <v>1549</v>
      </c>
      <c r="O13" s="317"/>
    </row>
    <row r="14" spans="1:15" ht="24" customHeight="1" thickBot="1">
      <c r="A14" s="309">
        <v>11</v>
      </c>
      <c r="B14" s="310" t="s">
        <v>2831</v>
      </c>
      <c r="C14" s="311">
        <v>46179</v>
      </c>
      <c r="D14" s="310" t="s">
        <v>1475</v>
      </c>
      <c r="E14" s="312" t="s">
        <v>3357</v>
      </c>
      <c r="F14" s="313" t="s">
        <v>3361</v>
      </c>
      <c r="G14" s="312" t="s">
        <v>3358</v>
      </c>
      <c r="H14" s="316">
        <v>46179</v>
      </c>
      <c r="I14" s="310" t="s">
        <v>3360</v>
      </c>
      <c r="J14" s="310" t="s">
        <v>1475</v>
      </c>
      <c r="O14" s="317"/>
    </row>
    <row r="15" spans="1:15" ht="19.5" thickBot="1">
      <c r="A15" s="309">
        <v>12</v>
      </c>
      <c r="B15" s="310" t="s">
        <v>3371</v>
      </c>
      <c r="C15" s="311">
        <v>46179</v>
      </c>
      <c r="D15" s="310" t="s">
        <v>20</v>
      </c>
      <c r="E15" s="312" t="s">
        <v>3372</v>
      </c>
      <c r="F15" s="313" t="s">
        <v>3373</v>
      </c>
      <c r="G15" s="312" t="s">
        <v>3374</v>
      </c>
      <c r="H15" s="316">
        <v>46179</v>
      </c>
      <c r="I15" s="310" t="s">
        <v>20</v>
      </c>
      <c r="J15" s="310" t="s">
        <v>1018</v>
      </c>
      <c r="O15" s="317"/>
    </row>
    <row r="16" spans="1:15" ht="19.5" thickBot="1">
      <c r="A16" s="309">
        <v>13</v>
      </c>
      <c r="B16" s="310" t="s">
        <v>3371</v>
      </c>
      <c r="C16" s="311">
        <v>46179</v>
      </c>
      <c r="D16" s="310" t="s">
        <v>12</v>
      </c>
      <c r="E16" s="312" t="s">
        <v>3392</v>
      </c>
      <c r="F16" s="313" t="s">
        <v>3373</v>
      </c>
      <c r="G16" s="312" t="s">
        <v>3374</v>
      </c>
      <c r="H16" s="316">
        <v>46179</v>
      </c>
      <c r="I16" s="310" t="s">
        <v>12</v>
      </c>
      <c r="J16" s="310" t="s">
        <v>12</v>
      </c>
      <c r="O16" s="317"/>
    </row>
    <row r="17" spans="1:15" ht="19.5" thickBot="1">
      <c r="A17" s="309">
        <v>14</v>
      </c>
      <c r="B17" s="310" t="s">
        <v>2831</v>
      </c>
      <c r="C17" s="311">
        <v>46180</v>
      </c>
      <c r="D17" s="310" t="s">
        <v>1475</v>
      </c>
      <c r="E17" s="312" t="s">
        <v>3423</v>
      </c>
      <c r="F17" s="313" t="s">
        <v>3421</v>
      </c>
      <c r="G17" s="312" t="s">
        <v>3419</v>
      </c>
      <c r="H17" s="316">
        <v>46180</v>
      </c>
      <c r="I17" s="310" t="s">
        <v>3420</v>
      </c>
      <c r="J17" s="310" t="s">
        <v>1475</v>
      </c>
      <c r="O17" s="317"/>
    </row>
    <row r="18" spans="1:15" ht="19.5" thickBot="1">
      <c r="A18" s="309">
        <v>15</v>
      </c>
      <c r="B18" s="310" t="s">
        <v>3454</v>
      </c>
      <c r="C18" s="311">
        <v>46180</v>
      </c>
      <c r="D18" s="310" t="s">
        <v>3455</v>
      </c>
      <c r="E18" s="312" t="s">
        <v>3456</v>
      </c>
      <c r="F18" s="313" t="s">
        <v>3457</v>
      </c>
      <c r="G18" s="312" t="s">
        <v>3374</v>
      </c>
      <c r="H18" s="316">
        <v>46180</v>
      </c>
      <c r="I18" s="310" t="s">
        <v>970</v>
      </c>
      <c r="J18" s="310" t="s">
        <v>970</v>
      </c>
      <c r="O18" s="317"/>
    </row>
    <row r="19" spans="1:15" ht="19.5" thickBot="1">
      <c r="A19" s="309">
        <v>16</v>
      </c>
      <c r="B19" s="310" t="s">
        <v>3454</v>
      </c>
      <c r="C19" s="311">
        <v>46180</v>
      </c>
      <c r="D19" s="310" t="s">
        <v>12</v>
      </c>
      <c r="E19" s="312" t="s">
        <v>3468</v>
      </c>
      <c r="F19" s="313" t="s">
        <v>3469</v>
      </c>
      <c r="G19" s="312" t="s">
        <v>3470</v>
      </c>
      <c r="H19" s="316">
        <v>46180</v>
      </c>
      <c r="I19" s="310" t="s">
        <v>12</v>
      </c>
      <c r="J19" s="310" t="s">
        <v>3471</v>
      </c>
      <c r="O19" s="317"/>
    </row>
    <row r="20" spans="1:15" ht="19.5" thickBot="1">
      <c r="A20" s="309">
        <v>17</v>
      </c>
      <c r="B20" s="310" t="s">
        <v>3589</v>
      </c>
      <c r="C20" s="311">
        <v>46181</v>
      </c>
      <c r="D20" s="310" t="s">
        <v>970</v>
      </c>
      <c r="E20" s="312" t="s">
        <v>3590</v>
      </c>
      <c r="F20" s="313" t="s">
        <v>3591</v>
      </c>
      <c r="G20" s="312" t="s">
        <v>3374</v>
      </c>
      <c r="H20" s="316">
        <v>46181</v>
      </c>
      <c r="I20" s="310" t="s">
        <v>970</v>
      </c>
      <c r="J20" s="310" t="s">
        <v>970</v>
      </c>
      <c r="O20" s="317"/>
    </row>
    <row r="21" spans="1:15" ht="19.5" thickBot="1">
      <c r="A21" s="309">
        <v>18</v>
      </c>
      <c r="B21" s="310" t="s">
        <v>3589</v>
      </c>
      <c r="C21" s="311">
        <v>46181</v>
      </c>
      <c r="D21" s="310" t="s">
        <v>20</v>
      </c>
      <c r="E21" s="312" t="s">
        <v>3611</v>
      </c>
      <c r="F21" s="313" t="s">
        <v>3612</v>
      </c>
      <c r="G21" s="312" t="s">
        <v>3613</v>
      </c>
      <c r="H21" s="316">
        <v>46181</v>
      </c>
      <c r="I21" s="310" t="s">
        <v>3614</v>
      </c>
      <c r="J21" s="310" t="s">
        <v>1018</v>
      </c>
      <c r="O21" s="317"/>
    </row>
    <row r="22" spans="1:15" ht="33.75" thickBot="1">
      <c r="A22" s="309">
        <v>19</v>
      </c>
      <c r="B22" s="310" t="s">
        <v>3589</v>
      </c>
      <c r="C22" s="311">
        <v>46182</v>
      </c>
      <c r="D22" s="310" t="s">
        <v>1475</v>
      </c>
      <c r="E22" s="312" t="s">
        <v>3673</v>
      </c>
      <c r="F22" s="313" t="s">
        <v>3612</v>
      </c>
      <c r="G22" s="312" t="s">
        <v>3671</v>
      </c>
      <c r="H22" s="316">
        <v>46182</v>
      </c>
      <c r="I22" s="310" t="s">
        <v>3672</v>
      </c>
      <c r="J22" s="310" t="s">
        <v>1475</v>
      </c>
      <c r="O22" s="317"/>
    </row>
    <row r="23" spans="1:15" ht="19.5" thickBot="1">
      <c r="A23" s="309">
        <v>20</v>
      </c>
      <c r="B23" s="310" t="s">
        <v>3589</v>
      </c>
      <c r="C23" s="311">
        <v>46182</v>
      </c>
      <c r="D23" s="310" t="s">
        <v>20</v>
      </c>
      <c r="E23" s="312" t="s">
        <v>3681</v>
      </c>
      <c r="F23" s="313" t="s">
        <v>3591</v>
      </c>
      <c r="G23" s="312" t="s">
        <v>3682</v>
      </c>
      <c r="H23" s="316">
        <v>46182</v>
      </c>
      <c r="I23" s="310" t="s">
        <v>20</v>
      </c>
      <c r="J23" s="310" t="s">
        <v>1018</v>
      </c>
      <c r="O23" s="317"/>
    </row>
    <row r="24" spans="1:15" ht="19.5" thickBot="1">
      <c r="A24" s="309">
        <v>21</v>
      </c>
      <c r="B24" s="310" t="s">
        <v>2831</v>
      </c>
      <c r="C24" s="311">
        <v>46183</v>
      </c>
      <c r="D24" s="310" t="s">
        <v>1475</v>
      </c>
      <c r="E24" s="312" t="s">
        <v>3748</v>
      </c>
      <c r="F24" s="313" t="s">
        <v>3747</v>
      </c>
      <c r="G24" s="312" t="s">
        <v>3745</v>
      </c>
      <c r="H24" s="316">
        <v>46183</v>
      </c>
      <c r="I24" s="310" t="s">
        <v>1475</v>
      </c>
      <c r="J24" s="310" t="s">
        <v>1475</v>
      </c>
      <c r="O24" s="317"/>
    </row>
    <row r="25" spans="1:15" ht="19.5" thickBot="1">
      <c r="A25" s="309">
        <v>22</v>
      </c>
      <c r="B25" s="310" t="s">
        <v>3767</v>
      </c>
      <c r="C25" s="311">
        <v>46183</v>
      </c>
      <c r="D25" s="310" t="s">
        <v>20</v>
      </c>
      <c r="E25" s="312" t="s">
        <v>3768</v>
      </c>
      <c r="F25" s="313" t="s">
        <v>3746</v>
      </c>
      <c r="G25" s="312" t="s">
        <v>3766</v>
      </c>
      <c r="H25" s="316">
        <v>46183</v>
      </c>
      <c r="I25" s="310" t="s">
        <v>20</v>
      </c>
      <c r="J25" s="310" t="s">
        <v>1018</v>
      </c>
      <c r="O25" s="317"/>
    </row>
    <row r="26" spans="1:15" ht="19.5" thickBot="1">
      <c r="A26" s="309">
        <v>23</v>
      </c>
      <c r="B26" s="310" t="s">
        <v>3767</v>
      </c>
      <c r="C26" s="311">
        <v>46184</v>
      </c>
      <c r="D26" s="310" t="s">
        <v>970</v>
      </c>
      <c r="E26" s="312" t="s">
        <v>3818</v>
      </c>
      <c r="F26" s="313" t="s">
        <v>3747</v>
      </c>
      <c r="G26" s="312" t="s">
        <v>3797</v>
      </c>
      <c r="H26" s="316">
        <v>46184</v>
      </c>
      <c r="I26" s="310" t="s">
        <v>970</v>
      </c>
      <c r="J26" s="310" t="s">
        <v>970</v>
      </c>
      <c r="O26" s="317"/>
    </row>
    <row r="27" spans="1:15" ht="19.5" thickBot="1">
      <c r="A27" s="309">
        <v>24</v>
      </c>
      <c r="B27" s="310" t="s">
        <v>3767</v>
      </c>
      <c r="C27" s="311">
        <v>46184</v>
      </c>
      <c r="D27" s="310" t="s">
        <v>12</v>
      </c>
      <c r="E27" s="312" t="s">
        <v>3821</v>
      </c>
      <c r="F27" s="313" t="s">
        <v>3747</v>
      </c>
      <c r="G27" s="312" t="s">
        <v>3822</v>
      </c>
      <c r="H27" s="316">
        <v>46184</v>
      </c>
      <c r="I27" s="310" t="s">
        <v>3823</v>
      </c>
      <c r="J27" s="310" t="s">
        <v>3823</v>
      </c>
      <c r="O27" s="317"/>
    </row>
    <row r="28" spans="1:15" ht="19.5" thickBot="1">
      <c r="A28" s="309">
        <v>25</v>
      </c>
      <c r="B28" s="310" t="s">
        <v>3767</v>
      </c>
      <c r="C28" s="311">
        <v>46184</v>
      </c>
      <c r="D28" s="310" t="s">
        <v>20</v>
      </c>
      <c r="E28" s="312" t="s">
        <v>3846</v>
      </c>
      <c r="F28" s="313" t="s">
        <v>3847</v>
      </c>
      <c r="G28" s="312" t="s">
        <v>3848</v>
      </c>
      <c r="H28" s="316">
        <v>46184</v>
      </c>
      <c r="I28" s="310" t="s">
        <v>20</v>
      </c>
      <c r="J28" s="310" t="s">
        <v>1018</v>
      </c>
      <c r="O28" s="317"/>
    </row>
    <row r="29" spans="1:15" ht="19.5" thickBot="1">
      <c r="A29" s="309">
        <v>26</v>
      </c>
      <c r="B29" s="310" t="s">
        <v>3767</v>
      </c>
      <c r="C29" s="311">
        <v>46185</v>
      </c>
      <c r="D29" s="310" t="s">
        <v>970</v>
      </c>
      <c r="E29" s="312" t="s">
        <v>3894</v>
      </c>
      <c r="F29" s="313" t="s">
        <v>3747</v>
      </c>
      <c r="G29" s="312" t="s">
        <v>3895</v>
      </c>
      <c r="H29" s="316">
        <v>46185</v>
      </c>
      <c r="I29" s="310" t="s">
        <v>970</v>
      </c>
      <c r="J29" s="310" t="s">
        <v>970</v>
      </c>
      <c r="O29" s="317"/>
    </row>
    <row r="30" spans="1:15" ht="19.5" thickBot="1">
      <c r="A30" s="309">
        <v>27</v>
      </c>
      <c r="B30" s="310" t="s">
        <v>3767</v>
      </c>
      <c r="C30" s="311">
        <v>46185</v>
      </c>
      <c r="D30" s="310" t="s">
        <v>12</v>
      </c>
      <c r="E30" s="312" t="s">
        <v>3897</v>
      </c>
      <c r="F30" s="313" t="s">
        <v>3847</v>
      </c>
      <c r="G30" s="312" t="s">
        <v>3898</v>
      </c>
      <c r="H30" s="316">
        <v>46185</v>
      </c>
      <c r="I30" s="310" t="s">
        <v>3823</v>
      </c>
      <c r="J30" s="310" t="s">
        <v>3823</v>
      </c>
      <c r="O30" s="317"/>
    </row>
    <row r="31" spans="1:15" ht="19.5" thickBot="1">
      <c r="A31" s="309">
        <v>28</v>
      </c>
      <c r="B31" s="310" t="s">
        <v>3767</v>
      </c>
      <c r="C31" s="311">
        <v>46185</v>
      </c>
      <c r="D31" s="310" t="s">
        <v>20</v>
      </c>
      <c r="E31" s="312" t="s">
        <v>3958</v>
      </c>
      <c r="F31" s="313" t="s">
        <v>3747</v>
      </c>
      <c r="G31" s="312" t="s">
        <v>3797</v>
      </c>
      <c r="H31" s="316">
        <v>46185</v>
      </c>
      <c r="I31" s="310" t="s">
        <v>20</v>
      </c>
      <c r="J31" s="310" t="s">
        <v>1018</v>
      </c>
      <c r="O31" s="317"/>
    </row>
    <row r="32" spans="1:15" ht="19.5" thickBot="1">
      <c r="A32" s="309">
        <v>29</v>
      </c>
      <c r="B32" s="310" t="s">
        <v>3767</v>
      </c>
      <c r="C32" s="311">
        <v>46186</v>
      </c>
      <c r="D32" s="310" t="s">
        <v>970</v>
      </c>
      <c r="E32" s="312" t="s">
        <v>3991</v>
      </c>
      <c r="F32" s="313" t="s">
        <v>3747</v>
      </c>
      <c r="G32" s="312" t="s">
        <v>3895</v>
      </c>
      <c r="H32" s="316">
        <v>46186</v>
      </c>
      <c r="I32" s="310" t="s">
        <v>970</v>
      </c>
      <c r="J32" s="310" t="s">
        <v>970</v>
      </c>
      <c r="O32" s="317"/>
    </row>
    <row r="33" spans="1:15" ht="19.5" thickBot="1">
      <c r="A33" s="309">
        <v>30</v>
      </c>
      <c r="B33" s="310" t="s">
        <v>3767</v>
      </c>
      <c r="C33" s="311">
        <v>46186</v>
      </c>
      <c r="D33" s="310" t="s">
        <v>12</v>
      </c>
      <c r="E33" s="312" t="s">
        <v>3992</v>
      </c>
      <c r="F33" s="313" t="s">
        <v>3747</v>
      </c>
      <c r="G33" s="312" t="s">
        <v>3797</v>
      </c>
      <c r="H33" s="316">
        <v>46186</v>
      </c>
      <c r="I33" s="310" t="s">
        <v>3823</v>
      </c>
      <c r="J33" s="310" t="s">
        <v>3823</v>
      </c>
      <c r="O33" s="317"/>
    </row>
    <row r="34" spans="1:15" ht="19.5" thickBot="1">
      <c r="A34" s="309">
        <v>31</v>
      </c>
      <c r="B34" s="310" t="s">
        <v>3767</v>
      </c>
      <c r="C34" s="311">
        <v>46186</v>
      </c>
      <c r="D34" s="310" t="s">
        <v>1475</v>
      </c>
      <c r="E34" s="312" t="s">
        <v>4019</v>
      </c>
      <c r="F34" s="313" t="s">
        <v>3747</v>
      </c>
      <c r="G34" s="312" t="s">
        <v>4020</v>
      </c>
      <c r="H34" s="316">
        <v>46186</v>
      </c>
      <c r="I34" s="310" t="s">
        <v>1475</v>
      </c>
      <c r="J34" s="310" t="s">
        <v>1475</v>
      </c>
      <c r="O34" s="317"/>
    </row>
    <row r="35" spans="1:15" ht="19.5" thickBot="1">
      <c r="A35" s="309">
        <v>32</v>
      </c>
      <c r="B35" s="310" t="s">
        <v>3767</v>
      </c>
      <c r="C35" s="311">
        <v>46187</v>
      </c>
      <c r="D35" s="310" t="s">
        <v>970</v>
      </c>
      <c r="E35" s="312" t="s">
        <v>4039</v>
      </c>
      <c r="F35" s="313" t="s">
        <v>3747</v>
      </c>
      <c r="G35" s="312" t="s">
        <v>3797</v>
      </c>
      <c r="H35" s="316">
        <v>46187</v>
      </c>
      <c r="I35" s="310" t="s">
        <v>970</v>
      </c>
      <c r="J35" s="310" t="s">
        <v>970</v>
      </c>
      <c r="O35" s="317"/>
    </row>
    <row r="36" spans="1:15" ht="19.5" thickBot="1">
      <c r="A36" s="309">
        <v>33</v>
      </c>
      <c r="B36" s="310" t="s">
        <v>3767</v>
      </c>
      <c r="C36" s="311">
        <v>46187</v>
      </c>
      <c r="D36" s="310" t="s">
        <v>12</v>
      </c>
      <c r="E36" s="312" t="s">
        <v>4045</v>
      </c>
      <c r="F36" s="313" t="s">
        <v>3847</v>
      </c>
      <c r="G36" s="312" t="s">
        <v>4020</v>
      </c>
      <c r="H36" s="316">
        <v>46187</v>
      </c>
      <c r="I36" s="310" t="s">
        <v>12</v>
      </c>
      <c r="J36" s="310" t="s">
        <v>1549</v>
      </c>
      <c r="O36" s="317"/>
    </row>
    <row r="37" spans="1:15" ht="33.75" thickBot="1">
      <c r="A37" s="309">
        <v>34</v>
      </c>
      <c r="B37" s="310" t="s">
        <v>2831</v>
      </c>
      <c r="C37" s="311">
        <v>46187</v>
      </c>
      <c r="D37" s="310" t="s">
        <v>1475</v>
      </c>
      <c r="E37" s="312" t="s">
        <v>4077</v>
      </c>
      <c r="F37" s="313" t="s">
        <v>4078</v>
      </c>
      <c r="G37" s="312" t="s">
        <v>4181</v>
      </c>
      <c r="H37" s="316">
        <v>46188</v>
      </c>
      <c r="I37" s="310" t="s">
        <v>4180</v>
      </c>
      <c r="J37" s="310"/>
      <c r="O37" s="317"/>
    </row>
    <row r="38" spans="1:15" ht="19.5" thickBot="1">
      <c r="A38" s="309">
        <v>35</v>
      </c>
      <c r="B38" s="310" t="s">
        <v>4115</v>
      </c>
      <c r="C38" s="311">
        <v>46188</v>
      </c>
      <c r="D38" s="310" t="s">
        <v>12</v>
      </c>
      <c r="E38" s="312" t="s">
        <v>4116</v>
      </c>
      <c r="F38" s="313" t="s">
        <v>4117</v>
      </c>
      <c r="G38" s="312" t="s">
        <v>4118</v>
      </c>
      <c r="H38" s="316">
        <v>46188</v>
      </c>
      <c r="I38" s="310" t="s">
        <v>12</v>
      </c>
      <c r="J38" s="310" t="s">
        <v>4119</v>
      </c>
      <c r="O38" s="317"/>
    </row>
    <row r="39" spans="1:15" ht="19.5" thickBot="1">
      <c r="A39" s="309">
        <v>36</v>
      </c>
      <c r="B39" s="310" t="s">
        <v>4115</v>
      </c>
      <c r="C39" s="311">
        <v>46188</v>
      </c>
      <c r="D39" s="310" t="s">
        <v>1475</v>
      </c>
      <c r="E39" s="312" t="s">
        <v>4178</v>
      </c>
      <c r="F39" s="313" t="s">
        <v>4078</v>
      </c>
      <c r="G39" s="312" t="s">
        <v>4179</v>
      </c>
      <c r="H39" s="316">
        <v>46188</v>
      </c>
      <c r="I39" s="310" t="s">
        <v>1475</v>
      </c>
      <c r="J39" s="310" t="s">
        <v>1475</v>
      </c>
      <c r="O39" s="317"/>
    </row>
    <row r="40" spans="1:15" ht="19.5" thickBot="1">
      <c r="A40" s="309">
        <v>37</v>
      </c>
      <c r="B40" s="310" t="s">
        <v>4115</v>
      </c>
      <c r="C40" s="311">
        <v>46189</v>
      </c>
      <c r="D40" s="310" t="s">
        <v>20</v>
      </c>
      <c r="E40" s="312" t="s">
        <v>4255</v>
      </c>
      <c r="F40" s="313" t="s">
        <v>4078</v>
      </c>
      <c r="G40" s="312" t="s">
        <v>4179</v>
      </c>
      <c r="H40" s="316">
        <v>46189</v>
      </c>
      <c r="I40" s="310" t="s">
        <v>20</v>
      </c>
      <c r="J40" s="310" t="s">
        <v>1018</v>
      </c>
      <c r="O40" s="317"/>
    </row>
    <row r="41" spans="1:15" ht="19.5" thickBot="1">
      <c r="A41" s="309">
        <v>38</v>
      </c>
      <c r="B41" s="310" t="s">
        <v>4115</v>
      </c>
      <c r="C41" s="311">
        <v>46189</v>
      </c>
      <c r="D41" s="310" t="s">
        <v>1475</v>
      </c>
      <c r="E41" s="312" t="s">
        <v>4281</v>
      </c>
      <c r="F41" s="313" t="s">
        <v>4078</v>
      </c>
      <c r="G41" s="312" t="s">
        <v>4179</v>
      </c>
      <c r="H41" s="316">
        <v>46189</v>
      </c>
      <c r="I41" s="310" t="s">
        <v>1475</v>
      </c>
      <c r="J41" s="310" t="s">
        <v>1475</v>
      </c>
      <c r="O41" s="317"/>
    </row>
    <row r="42" spans="1:15" ht="19.5" thickBot="1">
      <c r="A42" s="309">
        <v>39</v>
      </c>
      <c r="B42" s="310" t="s">
        <v>4115</v>
      </c>
      <c r="C42" s="311">
        <v>46190</v>
      </c>
      <c r="D42" s="310" t="s">
        <v>20</v>
      </c>
      <c r="E42" s="312" t="s">
        <v>4355</v>
      </c>
      <c r="F42" s="313" t="s">
        <v>2912</v>
      </c>
      <c r="G42" s="312"/>
      <c r="H42" s="316"/>
      <c r="I42" s="310"/>
      <c r="J42" s="310"/>
      <c r="O42" s="317"/>
    </row>
    <row r="43" spans="1:15" ht="19.5" thickBot="1">
      <c r="A43" s="309">
        <v>40</v>
      </c>
      <c r="B43" s="310" t="s">
        <v>4115</v>
      </c>
      <c r="C43" s="311">
        <v>46190</v>
      </c>
      <c r="D43" s="310" t="s">
        <v>1475</v>
      </c>
      <c r="E43" s="312" t="s">
        <v>4389</v>
      </c>
      <c r="F43" s="313" t="s">
        <v>4391</v>
      </c>
      <c r="G43" s="312" t="s">
        <v>4390</v>
      </c>
      <c r="H43" s="316">
        <v>46190</v>
      </c>
      <c r="I43" s="310" t="s">
        <v>1475</v>
      </c>
      <c r="J43" s="310" t="s">
        <v>1475</v>
      </c>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984" t="s">
        <v>350</v>
      </c>
      <c r="B95" s="984"/>
      <c r="C95" s="984"/>
      <c r="D95" s="984"/>
      <c r="E95" s="984"/>
      <c r="F95" s="984"/>
      <c r="G95" s="984"/>
      <c r="H95" s="984"/>
      <c r="I95" s="984"/>
      <c r="J95" s="984"/>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D4:D93 I42 I44:I93 I43:J4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49" activePane="bottomRight" state="frozen"/>
      <selection pane="topRight" activeCell="B1" sqref="B1"/>
      <selection pane="bottomLeft" activeCell="A9" sqref="A9"/>
      <selection pane="bottomRight" activeCell="E63" sqref="E63"/>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81" t="s">
        <v>1125</v>
      </c>
      <c r="B1" s="981"/>
      <c r="C1" s="981"/>
      <c r="D1" s="981"/>
      <c r="E1" s="981"/>
    </row>
    <row r="2" spans="1:5" ht="33.75" thickBot="1">
      <c r="A2" s="304" t="s">
        <v>1126</v>
      </c>
      <c r="B2" s="305" t="s">
        <v>1127</v>
      </c>
      <c r="C2" s="306" t="s">
        <v>1128</v>
      </c>
      <c r="D2" s="306" t="s">
        <v>1134</v>
      </c>
      <c r="E2" s="307" t="s">
        <v>1129</v>
      </c>
    </row>
    <row r="3" spans="1:5" ht="20.25" customHeight="1" thickBot="1">
      <c r="A3" s="985">
        <f>'１１直送'!A3</f>
        <v>46174</v>
      </c>
      <c r="B3" s="554" t="s">
        <v>1130</v>
      </c>
      <c r="C3" s="555" t="s">
        <v>1664</v>
      </c>
      <c r="D3" s="555" t="s">
        <v>1665</v>
      </c>
      <c r="E3" s="556" t="s">
        <v>1666</v>
      </c>
    </row>
    <row r="4" spans="1:5" ht="20.25" customHeight="1" thickBot="1">
      <c r="A4" s="986"/>
      <c r="B4" s="554" t="s">
        <v>1131</v>
      </c>
      <c r="C4" s="555" t="s">
        <v>2836</v>
      </c>
      <c r="D4" s="555" t="s">
        <v>1686</v>
      </c>
      <c r="E4" s="556" t="s">
        <v>1685</v>
      </c>
    </row>
    <row r="5" spans="1:5" ht="20.25" customHeight="1" thickBot="1">
      <c r="A5" s="987"/>
      <c r="B5" s="554" t="s">
        <v>1132</v>
      </c>
      <c r="C5" s="555" t="s">
        <v>2921</v>
      </c>
      <c r="D5" s="555" t="s">
        <v>2920</v>
      </c>
      <c r="E5" s="556" t="s">
        <v>2919</v>
      </c>
    </row>
    <row r="6" spans="1:5" ht="20.25" customHeight="1" thickBot="1">
      <c r="A6" s="985">
        <f>A3+1</f>
        <v>46175</v>
      </c>
      <c r="B6" s="554" t="s">
        <v>1130</v>
      </c>
      <c r="C6" s="555" t="s">
        <v>2996</v>
      </c>
      <c r="D6" s="555" t="s">
        <v>2997</v>
      </c>
      <c r="E6" s="556" t="s">
        <v>2998</v>
      </c>
    </row>
    <row r="7" spans="1:5" ht="20.25" customHeight="1" thickBot="1">
      <c r="A7" s="986"/>
      <c r="B7" s="554" t="s">
        <v>1131</v>
      </c>
      <c r="C7" s="555" t="s">
        <v>3005</v>
      </c>
      <c r="D7" s="555" t="s">
        <v>3007</v>
      </c>
      <c r="E7" s="556" t="s">
        <v>3008</v>
      </c>
    </row>
    <row r="8" spans="1:5" ht="20.25" customHeight="1" thickBot="1">
      <c r="A8" s="987"/>
      <c r="B8" s="554" t="s">
        <v>1132</v>
      </c>
      <c r="C8" s="555" t="s">
        <v>3060</v>
      </c>
      <c r="D8" s="555" t="s">
        <v>2920</v>
      </c>
      <c r="E8" s="556" t="s">
        <v>2919</v>
      </c>
    </row>
    <row r="9" spans="1:5" ht="20.25" customHeight="1" thickBot="1">
      <c r="A9" s="985">
        <f t="shared" ref="A9" si="0">A6+1</f>
        <v>46176</v>
      </c>
      <c r="B9" s="554" t="s">
        <v>2</v>
      </c>
      <c r="C9" s="555" t="s">
        <v>3104</v>
      </c>
      <c r="D9" s="555" t="s">
        <v>2997</v>
      </c>
      <c r="E9" s="556" t="s">
        <v>2998</v>
      </c>
    </row>
    <row r="10" spans="1:5" ht="20.25" customHeight="1" thickBot="1">
      <c r="A10" s="986"/>
      <c r="B10" s="554" t="s">
        <v>1131</v>
      </c>
      <c r="C10" s="555" t="s">
        <v>3143</v>
      </c>
      <c r="D10" s="555" t="s">
        <v>3144</v>
      </c>
      <c r="E10" s="556" t="s">
        <v>3146</v>
      </c>
    </row>
    <row r="11" spans="1:5" ht="20.25" customHeight="1" thickBot="1">
      <c r="A11" s="987"/>
      <c r="B11" s="554" t="s">
        <v>1132</v>
      </c>
      <c r="C11" s="555" t="s">
        <v>3153</v>
      </c>
      <c r="D11" s="555" t="s">
        <v>3007</v>
      </c>
      <c r="E11" s="556" t="s">
        <v>3152</v>
      </c>
    </row>
    <row r="12" spans="1:5" ht="20.25" customHeight="1" thickBot="1">
      <c r="A12" s="985">
        <f t="shared" ref="A12" si="1">A9+1</f>
        <v>46177</v>
      </c>
      <c r="B12" s="554" t="s">
        <v>1130</v>
      </c>
      <c r="C12" s="555" t="s">
        <v>3195</v>
      </c>
      <c r="D12" s="555" t="s">
        <v>1686</v>
      </c>
      <c r="E12" s="556" t="s">
        <v>3196</v>
      </c>
    </row>
    <row r="13" spans="1:5" ht="20.25" customHeight="1" thickBot="1">
      <c r="A13" s="986"/>
      <c r="B13" s="554" t="s">
        <v>1131</v>
      </c>
      <c r="C13" s="555" t="s">
        <v>3210</v>
      </c>
      <c r="D13" s="555" t="s">
        <v>3007</v>
      </c>
      <c r="E13" s="556" t="s">
        <v>3008</v>
      </c>
    </row>
    <row r="14" spans="1:5" ht="20.25" customHeight="1" thickBot="1">
      <c r="A14" s="987"/>
      <c r="B14" s="554" t="s">
        <v>1132</v>
      </c>
      <c r="C14" s="555" t="s">
        <v>3238</v>
      </c>
      <c r="D14" s="555" t="s">
        <v>3006</v>
      </c>
      <c r="E14" s="556" t="s">
        <v>3228</v>
      </c>
    </row>
    <row r="15" spans="1:5" ht="20.25" customHeight="1" thickBot="1">
      <c r="A15" s="985">
        <f t="shared" ref="A15" si="2">A12+1</f>
        <v>46178</v>
      </c>
      <c r="B15" s="554" t="s">
        <v>1130</v>
      </c>
      <c r="C15" s="555" t="s">
        <v>3282</v>
      </c>
      <c r="D15" s="555" t="s">
        <v>2997</v>
      </c>
      <c r="E15" s="556" t="s">
        <v>2998</v>
      </c>
    </row>
    <row r="16" spans="1:5" ht="20.25" customHeight="1" thickBot="1">
      <c r="A16" s="986"/>
      <c r="B16" s="554" t="s">
        <v>1131</v>
      </c>
      <c r="C16" s="555" t="s">
        <v>3210</v>
      </c>
      <c r="D16" s="555" t="s">
        <v>3007</v>
      </c>
      <c r="E16" s="556" t="s">
        <v>3145</v>
      </c>
    </row>
    <row r="17" spans="1:5" ht="20.25" customHeight="1" thickBot="1">
      <c r="A17" s="987"/>
      <c r="B17" s="554" t="s">
        <v>1132</v>
      </c>
      <c r="C17" s="555" t="s">
        <v>3153</v>
      </c>
      <c r="D17" s="555" t="s">
        <v>3007</v>
      </c>
      <c r="E17" s="557" t="s">
        <v>3313</v>
      </c>
    </row>
    <row r="18" spans="1:5" ht="20.25" customHeight="1" thickBot="1">
      <c r="A18" s="985">
        <f t="shared" ref="A18" si="3">A15+1</f>
        <v>46179</v>
      </c>
      <c r="B18" s="554" t="s">
        <v>1130</v>
      </c>
      <c r="C18" s="555" t="s">
        <v>3345</v>
      </c>
      <c r="D18" s="555" t="s">
        <v>3007</v>
      </c>
      <c r="E18" s="557" t="s">
        <v>3344</v>
      </c>
    </row>
    <row r="19" spans="1:5" ht="20.25" customHeight="1" thickBot="1">
      <c r="A19" s="986"/>
      <c r="B19" s="554" t="s">
        <v>1131</v>
      </c>
      <c r="C19" s="555" t="s">
        <v>3375</v>
      </c>
      <c r="D19" s="555" t="s">
        <v>3006</v>
      </c>
      <c r="E19" s="556" t="s">
        <v>3376</v>
      </c>
    </row>
    <row r="20" spans="1:5" ht="20.25" customHeight="1" thickBot="1">
      <c r="A20" s="987"/>
      <c r="B20" s="554" t="s">
        <v>1132</v>
      </c>
      <c r="C20" s="555" t="s">
        <v>3393</v>
      </c>
      <c r="D20" s="555" t="s">
        <v>3394</v>
      </c>
      <c r="E20" s="557" t="s">
        <v>4282</v>
      </c>
    </row>
    <row r="21" spans="1:5" ht="20.25" customHeight="1" thickBot="1">
      <c r="A21" s="985">
        <f t="shared" ref="A21" si="4">A18+1</f>
        <v>46180</v>
      </c>
      <c r="B21" s="554" t="s">
        <v>1130</v>
      </c>
      <c r="C21" s="555" t="s">
        <v>3428</v>
      </c>
      <c r="D21" s="555" t="s">
        <v>3006</v>
      </c>
      <c r="E21" s="556" t="s">
        <v>3427</v>
      </c>
    </row>
    <row r="22" spans="1:5" ht="20.25" customHeight="1" thickBot="1">
      <c r="A22" s="986"/>
      <c r="B22" s="554" t="s">
        <v>1131</v>
      </c>
      <c r="C22" s="555" t="s">
        <v>3434</v>
      </c>
      <c r="D22" s="555" t="s">
        <v>3435</v>
      </c>
      <c r="E22" s="556" t="s">
        <v>3436</v>
      </c>
    </row>
    <row r="23" spans="1:5" ht="20.25" customHeight="1" thickBot="1">
      <c r="A23" s="987"/>
      <c r="B23" s="554" t="s">
        <v>1132</v>
      </c>
      <c r="C23" s="555" t="s">
        <v>3465</v>
      </c>
      <c r="D23" s="555" t="s">
        <v>3466</v>
      </c>
      <c r="E23" s="557" t="s">
        <v>3677</v>
      </c>
    </row>
    <row r="24" spans="1:5" ht="20.25" customHeight="1" thickBot="1">
      <c r="A24" s="985">
        <f t="shared" ref="A24" si="5">A21+1</f>
        <v>46181</v>
      </c>
      <c r="B24" s="554" t="s">
        <v>1130</v>
      </c>
      <c r="C24" s="555" t="s">
        <v>3503</v>
      </c>
      <c r="D24" s="555" t="s">
        <v>3504</v>
      </c>
      <c r="E24" s="557" t="s">
        <v>3678</v>
      </c>
    </row>
    <row r="25" spans="1:5" ht="20.25" customHeight="1" thickBot="1">
      <c r="A25" s="986"/>
      <c r="B25" s="554" t="s">
        <v>1131</v>
      </c>
      <c r="C25" s="555" t="s">
        <v>3548</v>
      </c>
      <c r="D25" s="555" t="s">
        <v>3549</v>
      </c>
      <c r="E25" s="556" t="s">
        <v>3550</v>
      </c>
    </row>
    <row r="26" spans="1:5" ht="20.25" customHeight="1" thickBot="1">
      <c r="A26" s="987"/>
      <c r="B26" s="554" t="s">
        <v>1132</v>
      </c>
      <c r="C26" s="555" t="s">
        <v>3609</v>
      </c>
      <c r="D26" s="555" t="s">
        <v>3006</v>
      </c>
      <c r="E26" s="556" t="s">
        <v>3610</v>
      </c>
    </row>
    <row r="27" spans="1:5" ht="20.25" customHeight="1" thickBot="1">
      <c r="A27" s="985">
        <f t="shared" ref="A27" si="6">A24+1</f>
        <v>46182</v>
      </c>
      <c r="B27" s="554" t="s">
        <v>1130</v>
      </c>
      <c r="C27" s="555">
        <v>0.375</v>
      </c>
      <c r="D27" s="555"/>
      <c r="E27" s="556"/>
    </row>
    <row r="28" spans="1:5" ht="20.25" customHeight="1" thickBot="1">
      <c r="A28" s="986"/>
      <c r="B28" s="554" t="s">
        <v>1131</v>
      </c>
      <c r="C28" s="555" t="s">
        <v>3676</v>
      </c>
      <c r="D28" s="555" t="s">
        <v>3007</v>
      </c>
      <c r="E28" s="556" t="s">
        <v>3675</v>
      </c>
    </row>
    <row r="29" spans="1:5" ht="20.25" customHeight="1" thickBot="1">
      <c r="A29" s="987"/>
      <c r="B29" s="554" t="s">
        <v>1132</v>
      </c>
      <c r="C29" s="555" t="s">
        <v>3691</v>
      </c>
      <c r="D29" s="555" t="s">
        <v>3504</v>
      </c>
      <c r="E29" s="557" t="s">
        <v>3692</v>
      </c>
    </row>
    <row r="30" spans="1:5" ht="20.25" customHeight="1" thickBot="1">
      <c r="A30" s="985">
        <f t="shared" ref="A30" si="7">A27+1</f>
        <v>46183</v>
      </c>
      <c r="B30" s="554" t="s">
        <v>1130</v>
      </c>
      <c r="C30" s="555" t="s">
        <v>3699</v>
      </c>
      <c r="D30" s="555" t="s">
        <v>2997</v>
      </c>
      <c r="E30" s="556" t="s">
        <v>2998</v>
      </c>
    </row>
    <row r="31" spans="1:5" ht="20.25" customHeight="1" thickBot="1">
      <c r="A31" s="986"/>
      <c r="B31" s="554" t="s">
        <v>1131</v>
      </c>
      <c r="C31" s="555" t="s">
        <v>3759</v>
      </c>
      <c r="D31" s="555" t="s">
        <v>3007</v>
      </c>
      <c r="E31" s="556" t="s">
        <v>3675</v>
      </c>
    </row>
    <row r="32" spans="1:5" ht="20.25" customHeight="1" thickBot="1">
      <c r="A32" s="987"/>
      <c r="B32" s="554" t="s">
        <v>1132</v>
      </c>
      <c r="C32" s="555" t="s">
        <v>3776</v>
      </c>
      <c r="D32" s="555" t="s">
        <v>3007</v>
      </c>
      <c r="E32" s="556" t="s">
        <v>3777</v>
      </c>
    </row>
    <row r="33" spans="1:10" ht="20.25" customHeight="1" thickBot="1">
      <c r="A33" s="985">
        <f t="shared" ref="A33" si="8">A30+1</f>
        <v>46184</v>
      </c>
      <c r="B33" s="554" t="s">
        <v>1130</v>
      </c>
      <c r="C33" s="555" t="s">
        <v>3815</v>
      </c>
      <c r="D33" s="555" t="s">
        <v>3816</v>
      </c>
      <c r="E33" s="556" t="s">
        <v>3817</v>
      </c>
    </row>
    <row r="34" spans="1:10" ht="20.25" customHeight="1" thickBot="1">
      <c r="A34" s="986"/>
      <c r="B34" s="554" t="s">
        <v>1131</v>
      </c>
      <c r="C34" s="555" t="s">
        <v>3824</v>
      </c>
      <c r="D34" s="555" t="s">
        <v>3825</v>
      </c>
      <c r="E34" s="557" t="s">
        <v>3826</v>
      </c>
    </row>
    <row r="35" spans="1:10" ht="20.25" customHeight="1" thickBot="1">
      <c r="A35" s="987"/>
      <c r="B35" s="554" t="s">
        <v>1132</v>
      </c>
      <c r="C35" s="555" t="s">
        <v>3856</v>
      </c>
      <c r="D35" s="555" t="s">
        <v>3006</v>
      </c>
      <c r="E35" s="556" t="s">
        <v>3857</v>
      </c>
    </row>
    <row r="36" spans="1:10" ht="20.25" customHeight="1" thickBot="1">
      <c r="A36" s="985">
        <f t="shared" ref="A36" si="9">A33+1</f>
        <v>46185</v>
      </c>
      <c r="B36" s="554" t="s">
        <v>1130</v>
      </c>
      <c r="C36" s="555" t="s">
        <v>3859</v>
      </c>
      <c r="D36" s="555" t="s">
        <v>3860</v>
      </c>
      <c r="E36" s="556" t="s">
        <v>2998</v>
      </c>
    </row>
    <row r="37" spans="1:10" ht="20.25" customHeight="1" thickBot="1">
      <c r="A37" s="986"/>
      <c r="B37" s="554" t="s">
        <v>1131</v>
      </c>
      <c r="C37" s="555" t="s">
        <v>3899</v>
      </c>
      <c r="D37" s="555" t="s">
        <v>3825</v>
      </c>
      <c r="E37" s="557" t="s">
        <v>3900</v>
      </c>
    </row>
    <row r="38" spans="1:10" ht="20.25" customHeight="1" thickBot="1">
      <c r="A38" s="987"/>
      <c r="B38" s="554" t="s">
        <v>1132</v>
      </c>
      <c r="C38" s="555" t="s">
        <v>3959</v>
      </c>
      <c r="D38" s="555" t="s">
        <v>3825</v>
      </c>
      <c r="E38" s="557" t="s">
        <v>3960</v>
      </c>
    </row>
    <row r="39" spans="1:10" ht="20.25" customHeight="1" thickBot="1">
      <c r="A39" s="985">
        <f t="shared" ref="A39" si="10">A36+1</f>
        <v>46186</v>
      </c>
      <c r="B39" s="554" t="s">
        <v>1130</v>
      </c>
      <c r="C39" s="555" t="s">
        <v>3974</v>
      </c>
      <c r="D39" s="555" t="s">
        <v>3975</v>
      </c>
      <c r="E39" s="557" t="s">
        <v>3976</v>
      </c>
    </row>
    <row r="40" spans="1:10" ht="20.25" customHeight="1" thickBot="1">
      <c r="A40" s="986"/>
      <c r="B40" s="554" t="s">
        <v>1131</v>
      </c>
      <c r="C40" s="555" t="s">
        <v>3993</v>
      </c>
      <c r="D40" s="555" t="s">
        <v>3825</v>
      </c>
      <c r="E40" s="556" t="s">
        <v>3826</v>
      </c>
    </row>
    <row r="41" spans="1:10" ht="20.25" customHeight="1" thickBot="1">
      <c r="A41" s="987"/>
      <c r="B41" s="554" t="s">
        <v>1132</v>
      </c>
      <c r="C41" s="555" t="s">
        <v>4012</v>
      </c>
      <c r="D41" s="555" t="s">
        <v>3825</v>
      </c>
      <c r="E41" s="556" t="s">
        <v>3857</v>
      </c>
    </row>
    <row r="42" spans="1:10" ht="20.25" customHeight="1" thickBot="1">
      <c r="A42" s="985">
        <f t="shared" ref="A42" si="11">A39+1</f>
        <v>46187</v>
      </c>
      <c r="B42" s="554" t="s">
        <v>1130</v>
      </c>
      <c r="C42" s="555" t="s">
        <v>3974</v>
      </c>
      <c r="D42" s="555" t="s">
        <v>4026</v>
      </c>
      <c r="E42" s="557" t="s">
        <v>3976</v>
      </c>
    </row>
    <row r="43" spans="1:10" ht="20.25" customHeight="1" thickBot="1">
      <c r="A43" s="986"/>
      <c r="B43" s="554" t="s">
        <v>1131</v>
      </c>
      <c r="C43" s="555" t="s">
        <v>4046</v>
      </c>
      <c r="D43" s="555" t="s">
        <v>3825</v>
      </c>
      <c r="E43" s="556" t="s">
        <v>4047</v>
      </c>
    </row>
    <row r="44" spans="1:10" ht="20.25" customHeight="1" thickBot="1">
      <c r="A44" s="987"/>
      <c r="B44" s="554" t="s">
        <v>1132</v>
      </c>
      <c r="C44" s="555" t="s">
        <v>4071</v>
      </c>
      <c r="D44" s="555" t="s">
        <v>3007</v>
      </c>
      <c r="E44" s="556" t="s">
        <v>3777</v>
      </c>
    </row>
    <row r="45" spans="1:10" ht="20.25" customHeight="1" thickBot="1">
      <c r="A45" s="985">
        <f t="shared" ref="A45" si="12">A42+1</f>
        <v>46188</v>
      </c>
      <c r="B45" s="554" t="s">
        <v>1130</v>
      </c>
      <c r="C45" s="555" t="s">
        <v>4102</v>
      </c>
      <c r="D45" s="555" t="s">
        <v>4103</v>
      </c>
      <c r="E45" s="556" t="s">
        <v>2919</v>
      </c>
    </row>
    <row r="46" spans="1:10" ht="20.25" customHeight="1" thickBot="1">
      <c r="A46" s="986"/>
      <c r="B46" s="554" t="s">
        <v>1131</v>
      </c>
      <c r="C46" s="555" t="s">
        <v>4120</v>
      </c>
      <c r="D46" s="555" t="s">
        <v>4121</v>
      </c>
      <c r="E46" s="556" t="s">
        <v>4122</v>
      </c>
    </row>
    <row r="47" spans="1:10" ht="20.25" customHeight="1" thickBot="1">
      <c r="A47" s="987"/>
      <c r="B47" s="554" t="s">
        <v>1132</v>
      </c>
      <c r="C47" s="555" t="s">
        <v>4182</v>
      </c>
      <c r="D47" s="555" t="s">
        <v>4103</v>
      </c>
      <c r="E47" s="556" t="s">
        <v>2919</v>
      </c>
    </row>
    <row r="48" spans="1:10" ht="20.25" customHeight="1" thickBot="1">
      <c r="A48" s="985">
        <f t="shared" ref="A48" si="13">A45+1</f>
        <v>46189</v>
      </c>
      <c r="B48" s="554" t="s">
        <v>1130</v>
      </c>
      <c r="C48" s="555" t="s">
        <v>4222</v>
      </c>
      <c r="D48" s="555" t="s">
        <v>3860</v>
      </c>
      <c r="E48" s="556" t="s">
        <v>2998</v>
      </c>
      <c r="J48" t="s">
        <v>1133</v>
      </c>
    </row>
    <row r="49" spans="1:5" ht="20.25" customHeight="1" thickBot="1">
      <c r="A49" s="986"/>
      <c r="B49" s="554" t="s">
        <v>1131</v>
      </c>
      <c r="C49" s="555" t="s">
        <v>4256</v>
      </c>
      <c r="D49" s="555" t="s">
        <v>4257</v>
      </c>
      <c r="E49" s="556" t="s">
        <v>4258</v>
      </c>
    </row>
    <row r="50" spans="1:5" ht="20.25" customHeight="1" thickBot="1">
      <c r="A50" s="987"/>
      <c r="B50" s="554" t="s">
        <v>1132</v>
      </c>
      <c r="C50" s="555" t="s">
        <v>4283</v>
      </c>
      <c r="D50" s="555" t="s">
        <v>4257</v>
      </c>
      <c r="E50" s="556" t="s">
        <v>4388</v>
      </c>
    </row>
    <row r="51" spans="1:5" ht="20.25" customHeight="1" thickBot="1">
      <c r="A51" s="985">
        <f t="shared" ref="A51" si="14">A48+1</f>
        <v>46190</v>
      </c>
      <c r="B51" s="554" t="s">
        <v>1130</v>
      </c>
      <c r="C51" s="555" t="s">
        <v>4329</v>
      </c>
      <c r="D51" s="555" t="s">
        <v>3860</v>
      </c>
      <c r="E51" s="556" t="s">
        <v>2998</v>
      </c>
    </row>
    <row r="52" spans="1:5" ht="20.25" customHeight="1" thickBot="1">
      <c r="A52" s="986"/>
      <c r="B52" s="554" t="s">
        <v>1131</v>
      </c>
      <c r="C52" s="555" t="s">
        <v>4356</v>
      </c>
      <c r="D52" s="555" t="s">
        <v>3007</v>
      </c>
      <c r="E52" s="557" t="s">
        <v>3610</v>
      </c>
    </row>
    <row r="53" spans="1:5" ht="20.25" customHeight="1" thickBot="1">
      <c r="A53" s="987"/>
      <c r="B53" s="554" t="s">
        <v>1132</v>
      </c>
      <c r="C53" s="555" t="s">
        <v>4387</v>
      </c>
      <c r="D53" s="555" t="s">
        <v>3007</v>
      </c>
      <c r="E53" s="556" t="s">
        <v>3152</v>
      </c>
    </row>
    <row r="54" spans="1:5" ht="20.25" customHeight="1" thickBot="1">
      <c r="A54" s="985">
        <f t="shared" ref="A54" si="15">A51+1</f>
        <v>46191</v>
      </c>
      <c r="B54" s="554" t="s">
        <v>1130</v>
      </c>
      <c r="C54" s="555">
        <v>0.40069444444444446</v>
      </c>
      <c r="D54" s="555"/>
      <c r="E54" s="556"/>
    </row>
    <row r="55" spans="1:5" ht="20.25" customHeight="1" thickBot="1">
      <c r="A55" s="986"/>
      <c r="B55" s="554" t="s">
        <v>1131</v>
      </c>
      <c r="C55" s="555">
        <v>0.70763888888888893</v>
      </c>
      <c r="D55" s="555"/>
      <c r="E55" s="556"/>
    </row>
    <row r="56" spans="1:5" ht="20.25" customHeight="1" thickBot="1">
      <c r="A56" s="987"/>
      <c r="B56" s="554" t="s">
        <v>1132</v>
      </c>
      <c r="C56" s="555">
        <v>0.3125</v>
      </c>
      <c r="D56" s="555"/>
      <c r="E56" s="557"/>
    </row>
    <row r="57" spans="1:5" ht="20.25" customHeight="1" thickBot="1">
      <c r="A57" s="985">
        <f t="shared" ref="A57" si="16">A54+1</f>
        <v>46192</v>
      </c>
      <c r="B57" s="554" t="s">
        <v>1130</v>
      </c>
      <c r="C57" s="555">
        <v>0.37916666666666665</v>
      </c>
      <c r="D57" s="555"/>
      <c r="E57" s="556"/>
    </row>
    <row r="58" spans="1:5" ht="20.25" customHeight="1" thickBot="1">
      <c r="A58" s="986"/>
      <c r="B58" s="554" t="s">
        <v>1131</v>
      </c>
      <c r="C58" s="555">
        <v>0.6958333333333333</v>
      </c>
      <c r="D58" s="555"/>
      <c r="E58" s="557"/>
    </row>
    <row r="59" spans="1:5" ht="20.25" customHeight="1" thickBot="1">
      <c r="A59" s="987"/>
      <c r="B59" s="554" t="s">
        <v>1132</v>
      </c>
      <c r="C59" s="555">
        <v>0.2986111111111111</v>
      </c>
      <c r="D59" s="555"/>
      <c r="E59" s="557"/>
    </row>
    <row r="60" spans="1:5" ht="20.25" customHeight="1" thickBot="1">
      <c r="A60" s="985">
        <f t="shared" ref="A60" si="17">A57+1</f>
        <v>46193</v>
      </c>
      <c r="B60" s="554" t="s">
        <v>1130</v>
      </c>
      <c r="C60" s="555">
        <v>0.39583333333333331</v>
      </c>
      <c r="D60" s="555"/>
      <c r="E60" s="557"/>
    </row>
    <row r="61" spans="1:5" ht="20.25" customHeight="1" thickBot="1">
      <c r="A61" s="986"/>
      <c r="B61" s="554" t="s">
        <v>1131</v>
      </c>
      <c r="C61" s="555">
        <v>0.67499999999999993</v>
      </c>
      <c r="D61" s="555"/>
      <c r="E61" s="556"/>
    </row>
    <row r="62" spans="1:5" ht="20.25" customHeight="1" thickBot="1">
      <c r="A62" s="987"/>
      <c r="B62" s="554" t="s">
        <v>1132</v>
      </c>
      <c r="C62" s="555">
        <v>5.8333333333333327E-2</v>
      </c>
      <c r="D62" s="555"/>
      <c r="E62" s="556"/>
    </row>
    <row r="63" spans="1:5" ht="20.25" customHeight="1" thickBot="1">
      <c r="A63" s="985">
        <f t="shared" ref="A63" si="18">A60+1</f>
        <v>46194</v>
      </c>
      <c r="B63" s="554" t="s">
        <v>1130</v>
      </c>
      <c r="C63" s="555">
        <v>0.35694444444444445</v>
      </c>
      <c r="D63" s="555"/>
      <c r="E63" s="556"/>
    </row>
    <row r="64" spans="1:5" ht="20.25" customHeight="1" thickBot="1">
      <c r="A64" s="986"/>
      <c r="B64" s="554" t="s">
        <v>1131</v>
      </c>
      <c r="C64" s="555">
        <v>0.72222222222222221</v>
      </c>
      <c r="D64" s="555"/>
      <c r="E64" s="557"/>
    </row>
    <row r="65" spans="1:5" ht="20.25" customHeight="1" thickBot="1">
      <c r="A65" s="987"/>
      <c r="B65" s="554" t="s">
        <v>1132</v>
      </c>
      <c r="C65" s="555">
        <v>8.7500000000000008E-2</v>
      </c>
      <c r="D65" s="555"/>
      <c r="E65" s="556"/>
    </row>
    <row r="66" spans="1:5" ht="20.25" customHeight="1" thickBot="1">
      <c r="A66" s="985">
        <f t="shared" ref="A66" si="19">A63+1</f>
        <v>46195</v>
      </c>
      <c r="B66" s="554" t="s">
        <v>1130</v>
      </c>
      <c r="C66" s="555">
        <v>0.38472222222222219</v>
      </c>
      <c r="D66" s="555"/>
      <c r="E66" s="556"/>
    </row>
    <row r="67" spans="1:5" ht="20.25" customHeight="1" thickBot="1">
      <c r="A67" s="986"/>
      <c r="B67" s="554" t="s">
        <v>1131</v>
      </c>
      <c r="C67" s="555">
        <v>0.75763888888888886</v>
      </c>
      <c r="D67" s="555"/>
      <c r="E67" s="557"/>
    </row>
    <row r="68" spans="1:5" ht="20.25" customHeight="1" thickBot="1">
      <c r="A68" s="987"/>
      <c r="B68" s="554" t="s">
        <v>1132</v>
      </c>
      <c r="C68" s="555">
        <v>9.930555555555555E-2</v>
      </c>
      <c r="D68" s="555"/>
      <c r="E68" s="556"/>
    </row>
    <row r="69" spans="1:5" ht="20.25" customHeight="1" thickBot="1">
      <c r="A69" s="985">
        <f t="shared" ref="A69" si="20">A66+1</f>
        <v>46196</v>
      </c>
      <c r="B69" s="554" t="s">
        <v>1130</v>
      </c>
      <c r="C69" s="555">
        <v>0.57222222222222219</v>
      </c>
      <c r="D69" s="555"/>
      <c r="E69" s="556"/>
    </row>
    <row r="70" spans="1:5" ht="20.25" customHeight="1" thickBot="1">
      <c r="A70" s="986"/>
      <c r="B70" s="554" t="s">
        <v>1131</v>
      </c>
      <c r="C70" s="555">
        <v>0.97083333333333333</v>
      </c>
      <c r="D70" s="555"/>
      <c r="E70" s="556"/>
    </row>
    <row r="71" spans="1:5" ht="20.25" customHeight="1" thickBot="1">
      <c r="A71" s="987"/>
      <c r="B71" s="554" t="s">
        <v>1132</v>
      </c>
      <c r="C71" s="555">
        <v>5.9722222222222225E-2</v>
      </c>
      <c r="D71" s="555"/>
      <c r="E71" s="557"/>
    </row>
    <row r="72" spans="1:5" ht="20.25" customHeight="1" thickBot="1">
      <c r="A72" s="985">
        <f t="shared" ref="A72" si="21">A69+1</f>
        <v>46197</v>
      </c>
      <c r="B72" s="554" t="s">
        <v>1130</v>
      </c>
      <c r="C72" s="555">
        <v>0.58333333333333337</v>
      </c>
      <c r="D72" s="555"/>
      <c r="E72" s="556"/>
    </row>
    <row r="73" spans="1:5" ht="20.25" customHeight="1" thickBot="1">
      <c r="A73" s="986"/>
      <c r="B73" s="554" t="s">
        <v>1131</v>
      </c>
      <c r="C73" s="555">
        <v>0.875</v>
      </c>
      <c r="D73" s="555"/>
      <c r="E73" s="557"/>
    </row>
    <row r="74" spans="1:5" ht="20.25" customHeight="1" thickBot="1">
      <c r="A74" s="987"/>
      <c r="B74" s="554" t="s">
        <v>1132</v>
      </c>
      <c r="C74" s="555">
        <v>7.2222222222222229E-2</v>
      </c>
      <c r="D74" s="555"/>
      <c r="E74" s="556"/>
    </row>
    <row r="75" spans="1:5" ht="20.25" customHeight="1" thickBot="1">
      <c r="A75" s="985">
        <f t="shared" ref="A75" si="22">A72+1</f>
        <v>46198</v>
      </c>
      <c r="B75" s="554" t="s">
        <v>1130</v>
      </c>
      <c r="C75" s="555">
        <v>0.55555555555555558</v>
      </c>
      <c r="D75" s="555"/>
      <c r="E75" s="556"/>
    </row>
    <row r="76" spans="1:5" ht="20.25" customHeight="1" thickBot="1">
      <c r="A76" s="986"/>
      <c r="B76" s="554" t="s">
        <v>1131</v>
      </c>
      <c r="C76" s="555">
        <v>0.4680555555555555</v>
      </c>
      <c r="D76" s="555"/>
      <c r="E76" s="556"/>
    </row>
    <row r="77" spans="1:5" ht="20.25" customHeight="1" thickBot="1">
      <c r="A77" s="987"/>
      <c r="B77" s="554" t="s">
        <v>1132</v>
      </c>
      <c r="C77" s="555">
        <v>4.6527777777777779E-2</v>
      </c>
      <c r="D77" s="555"/>
      <c r="E77" s="556"/>
    </row>
    <row r="78" spans="1:5" ht="20.25" customHeight="1" thickBot="1">
      <c r="A78" s="985">
        <f t="shared" ref="A78" si="23">A75+1</f>
        <v>46199</v>
      </c>
      <c r="B78" s="554" t="s">
        <v>1130</v>
      </c>
      <c r="C78" s="555">
        <v>0.4375</v>
      </c>
      <c r="D78" s="555"/>
      <c r="E78" s="556"/>
    </row>
    <row r="79" spans="1:5" ht="20.25" customHeight="1" thickBot="1">
      <c r="A79" s="986"/>
      <c r="B79" s="554" t="s">
        <v>1131</v>
      </c>
      <c r="C79" s="555">
        <v>0.8881944444444444</v>
      </c>
      <c r="D79" s="555"/>
      <c r="E79" s="556"/>
    </row>
    <row r="80" spans="1:5" ht="20.25" customHeight="1" thickBot="1">
      <c r="A80" s="987"/>
      <c r="B80" s="554" t="s">
        <v>1132</v>
      </c>
      <c r="C80" s="555">
        <v>4.3055555555555562E-2</v>
      </c>
      <c r="D80" s="555"/>
      <c r="E80" s="556"/>
    </row>
    <row r="81" spans="1:5" ht="20.25" customHeight="1" thickBot="1">
      <c r="A81" s="985">
        <f t="shared" ref="A81" si="24">A78+1</f>
        <v>46200</v>
      </c>
      <c r="B81" s="554" t="s">
        <v>1130</v>
      </c>
      <c r="C81" s="555">
        <v>0.4513888888888889</v>
      </c>
      <c r="D81" s="555"/>
      <c r="E81" s="557"/>
    </row>
    <row r="82" spans="1:5" ht="20.25" customHeight="1" thickBot="1">
      <c r="A82" s="986"/>
      <c r="B82" s="554" t="s">
        <v>1131</v>
      </c>
      <c r="C82" s="555">
        <v>0.85833333333333339</v>
      </c>
      <c r="D82" s="555"/>
      <c r="E82" s="557"/>
    </row>
    <row r="83" spans="1:5" ht="20.25" customHeight="1" thickBot="1">
      <c r="A83" s="987"/>
      <c r="B83" s="554" t="s">
        <v>1132</v>
      </c>
      <c r="C83" s="555">
        <v>5.8333333333333327E-2</v>
      </c>
      <c r="D83" s="555"/>
      <c r="E83" s="556"/>
    </row>
    <row r="84" spans="1:5" ht="20.25" customHeight="1" thickBot="1">
      <c r="A84" s="985">
        <f t="shared" ref="A84" si="25">A81+1</f>
        <v>46201</v>
      </c>
      <c r="B84" s="554" t="s">
        <v>1130</v>
      </c>
      <c r="C84" s="555">
        <v>0.57152777777777775</v>
      </c>
      <c r="D84" s="555"/>
      <c r="E84" s="556"/>
    </row>
    <row r="85" spans="1:5" ht="20.25" customHeight="1" thickBot="1">
      <c r="A85" s="986"/>
      <c r="B85" s="554" t="s">
        <v>1131</v>
      </c>
      <c r="C85" s="555">
        <v>0.71805555555555556</v>
      </c>
      <c r="D85" s="555"/>
      <c r="E85" s="556"/>
    </row>
    <row r="86" spans="1:5" ht="20.25" customHeight="1" thickBot="1">
      <c r="A86" s="987"/>
      <c r="B86" s="554" t="s">
        <v>1132</v>
      </c>
      <c r="C86" s="555">
        <v>0.10972222222222222</v>
      </c>
      <c r="D86" s="555"/>
      <c r="E86" s="556"/>
    </row>
    <row r="87" spans="1:5" ht="20.25" customHeight="1" thickBot="1">
      <c r="A87" s="985">
        <f t="shared" ref="A87" si="26">A84+1</f>
        <v>46202</v>
      </c>
      <c r="B87" s="554" t="s">
        <v>1130</v>
      </c>
      <c r="C87" s="555">
        <v>0.6118055555555556</v>
      </c>
      <c r="D87" s="555"/>
      <c r="E87" s="556"/>
    </row>
    <row r="88" spans="1:5" ht="20.25" customHeight="1" thickBot="1">
      <c r="A88" s="986"/>
      <c r="B88" s="554" t="s">
        <v>1131</v>
      </c>
      <c r="C88" s="555">
        <v>0.87777777777777777</v>
      </c>
      <c r="D88" s="555"/>
      <c r="E88" s="557"/>
    </row>
    <row r="89" spans="1:5" ht="20.25" customHeight="1" thickBot="1">
      <c r="A89" s="987"/>
      <c r="B89" s="554" t="s">
        <v>1132</v>
      </c>
      <c r="C89" s="555">
        <v>0.28541666666666665</v>
      </c>
      <c r="D89" s="555"/>
      <c r="E89" s="557"/>
    </row>
    <row r="90" spans="1:5" ht="20.25" customHeight="1" thickBot="1">
      <c r="A90" s="985">
        <f t="shared" ref="A90" si="27">A87+1</f>
        <v>46203</v>
      </c>
      <c r="B90" s="554" t="s">
        <v>1130</v>
      </c>
      <c r="C90" s="555">
        <v>0.51041666666666663</v>
      </c>
      <c r="D90" s="555"/>
      <c r="E90" s="556"/>
    </row>
    <row r="91" spans="1:5" ht="20.25" customHeight="1" thickBot="1">
      <c r="A91" s="986"/>
      <c r="B91" s="554" t="s">
        <v>1131</v>
      </c>
      <c r="C91" s="555">
        <v>0.87013888888888891</v>
      </c>
      <c r="D91" s="555"/>
      <c r="E91" s="557"/>
    </row>
    <row r="92" spans="1:5" ht="20.25" customHeight="1" thickBot="1">
      <c r="A92" s="987"/>
      <c r="B92" s="554" t="s">
        <v>1132</v>
      </c>
      <c r="C92" s="555">
        <v>2.361111111111111E-2</v>
      </c>
      <c r="D92" s="555"/>
      <c r="E92" s="557"/>
    </row>
    <row r="93" spans="1:5" ht="20.25" customHeight="1" thickBot="1">
      <c r="A93" s="985">
        <f t="shared" ref="A93" si="28">A90+1</f>
        <v>46204</v>
      </c>
      <c r="B93" s="554" t="s">
        <v>1130</v>
      </c>
      <c r="C93" s="555">
        <v>0.36527777777777781</v>
      </c>
      <c r="D93" s="555"/>
      <c r="E93" s="556"/>
    </row>
    <row r="94" spans="1:5" ht="20.25" customHeight="1" thickBot="1">
      <c r="A94" s="986"/>
      <c r="B94" s="554" t="s">
        <v>1131</v>
      </c>
      <c r="C94" s="555">
        <v>0.9243055555555556</v>
      </c>
      <c r="D94" s="555"/>
      <c r="E94" s="557"/>
    </row>
    <row r="95" spans="1:5" ht="20.25" customHeight="1" thickBot="1">
      <c r="A95" s="987"/>
      <c r="B95" s="554" t="s">
        <v>1132</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52" activePane="bottomRight" state="frozen"/>
      <selection activeCell="F12" sqref="F12"/>
      <selection pane="topRight" activeCell="F12" sqref="F12"/>
      <selection pane="bottomLeft" activeCell="F12" sqref="F12"/>
      <selection pane="bottomRight" activeCell="F266" sqref="F266"/>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88">
        <f>'１１直送'!A3</f>
        <v>46174</v>
      </c>
      <c r="B2" s="991" t="s">
        <v>173</v>
      </c>
      <c r="C2" s="991" t="s">
        <v>174</v>
      </c>
      <c r="D2" s="228"/>
      <c r="E2" s="226"/>
      <c r="F2" s="226"/>
      <c r="G2" s="226"/>
    </row>
    <row r="3" spans="1:7" ht="18" customHeight="1">
      <c r="A3" s="988"/>
      <c r="B3" s="991"/>
      <c r="C3" s="992"/>
      <c r="D3" s="225" t="s">
        <v>2787</v>
      </c>
      <c r="E3" s="225" t="s">
        <v>2814</v>
      </c>
      <c r="F3" s="225" t="s">
        <v>2814</v>
      </c>
      <c r="G3" s="225" t="s">
        <v>2875</v>
      </c>
    </row>
    <row r="4" spans="1:7" ht="18" customHeight="1">
      <c r="A4" s="989"/>
      <c r="B4" s="991"/>
      <c r="C4" s="993" t="s">
        <v>175</v>
      </c>
      <c r="D4" s="228"/>
      <c r="E4" s="228"/>
      <c r="F4" s="228"/>
      <c r="G4" s="228"/>
    </row>
    <row r="5" spans="1:7" ht="18" customHeight="1">
      <c r="A5" s="989"/>
      <c r="B5" s="991"/>
      <c r="C5" s="992"/>
      <c r="D5" s="229" t="s">
        <v>2786</v>
      </c>
      <c r="E5" s="229" t="s">
        <v>2814</v>
      </c>
      <c r="F5" s="229" t="s">
        <v>2814</v>
      </c>
      <c r="G5" s="229" t="s">
        <v>2814</v>
      </c>
    </row>
    <row r="6" spans="1:7" ht="18" customHeight="1">
      <c r="A6" s="989"/>
      <c r="B6" s="991"/>
      <c r="C6" s="991" t="s">
        <v>176</v>
      </c>
      <c r="D6" s="225"/>
      <c r="E6" s="225"/>
      <c r="F6" s="225"/>
      <c r="G6" s="225"/>
    </row>
    <row r="7" spans="1:7" ht="18" customHeight="1">
      <c r="A7" s="989"/>
      <c r="B7" s="991"/>
      <c r="C7" s="992"/>
      <c r="D7" s="229" t="s">
        <v>2786</v>
      </c>
      <c r="E7" s="229" t="s">
        <v>2814</v>
      </c>
      <c r="F7" s="229" t="s">
        <v>2814</v>
      </c>
      <c r="G7" s="229" t="s">
        <v>2814</v>
      </c>
    </row>
    <row r="8" spans="1:7" ht="18" customHeight="1">
      <c r="A8" s="989"/>
      <c r="B8" s="994" t="s">
        <v>177</v>
      </c>
      <c r="C8" s="379" t="s">
        <v>178</v>
      </c>
      <c r="D8" s="231"/>
      <c r="E8" s="231"/>
      <c r="F8" s="231"/>
      <c r="G8" s="231"/>
    </row>
    <row r="9" spans="1:7" ht="18" customHeight="1">
      <c r="A9" s="989"/>
      <c r="B9" s="994"/>
      <c r="C9" s="379" t="s">
        <v>179</v>
      </c>
      <c r="D9" s="231" t="s">
        <v>2785</v>
      </c>
      <c r="E9" s="231" t="s">
        <v>2815</v>
      </c>
      <c r="F9" s="231" t="s">
        <v>2815</v>
      </c>
      <c r="G9" s="231" t="s">
        <v>2876</v>
      </c>
    </row>
    <row r="10" spans="1:7" ht="18" customHeight="1">
      <c r="A10" s="989"/>
      <c r="B10" s="991" t="s">
        <v>180</v>
      </c>
      <c r="C10" s="380" t="s">
        <v>181</v>
      </c>
      <c r="D10" s="229" t="s">
        <v>2788</v>
      </c>
      <c r="E10" s="229" t="s">
        <v>2815</v>
      </c>
      <c r="F10" s="229" t="s">
        <v>2815</v>
      </c>
      <c r="G10" s="229" t="s">
        <v>2877</v>
      </c>
    </row>
    <row r="11" spans="1:7" ht="18" customHeight="1">
      <c r="A11" s="989"/>
      <c r="B11" s="991"/>
      <c r="C11" s="486" t="s">
        <v>1063</v>
      </c>
      <c r="D11" s="231"/>
      <c r="E11" s="231"/>
      <c r="F11" s="231"/>
      <c r="G11" s="231" t="s">
        <v>2878</v>
      </c>
    </row>
    <row r="12" spans="1:7" ht="18" customHeight="1">
      <c r="A12" s="989"/>
      <c r="B12" s="991"/>
      <c r="C12" s="381" t="s">
        <v>182</v>
      </c>
      <c r="D12" s="231"/>
      <c r="E12" s="231"/>
      <c r="F12" s="231"/>
      <c r="G12" s="231"/>
    </row>
    <row r="13" spans="1:7" ht="18" customHeight="1">
      <c r="A13" s="989"/>
      <c r="B13" s="991"/>
      <c r="C13" s="995" t="s">
        <v>183</v>
      </c>
      <c r="D13" s="225" t="s">
        <v>2789</v>
      </c>
      <c r="E13" s="225" t="s">
        <v>2816</v>
      </c>
      <c r="F13" s="225" t="s">
        <v>2816</v>
      </c>
      <c r="G13" s="225" t="s">
        <v>2879</v>
      </c>
    </row>
    <row r="14" spans="1:7" ht="18" customHeight="1">
      <c r="A14" s="989"/>
      <c r="B14" s="991"/>
      <c r="C14" s="996"/>
      <c r="D14" s="231"/>
      <c r="E14" s="231"/>
      <c r="F14" s="231"/>
      <c r="G14" s="231"/>
    </row>
    <row r="15" spans="1:7" ht="18" customHeight="1">
      <c r="A15" s="989"/>
      <c r="B15" s="991"/>
      <c r="C15" s="997" t="s">
        <v>184</v>
      </c>
      <c r="D15" s="231" t="s">
        <v>2790</v>
      </c>
      <c r="E15" s="231" t="s">
        <v>882</v>
      </c>
      <c r="F15" s="231" t="s">
        <v>882</v>
      </c>
      <c r="G15" s="231" t="s">
        <v>883</v>
      </c>
    </row>
    <row r="16" spans="1:7" ht="18" customHeight="1" thickBot="1">
      <c r="A16" s="990"/>
      <c r="B16" s="991"/>
      <c r="C16" s="995"/>
      <c r="D16" s="234" t="s">
        <v>2791</v>
      </c>
      <c r="E16" s="234" t="s">
        <v>2817</v>
      </c>
      <c r="F16" s="234" t="s">
        <v>2817</v>
      </c>
      <c r="G16" s="234" t="s">
        <v>878</v>
      </c>
    </row>
    <row r="17" spans="1:7" ht="18" customHeight="1">
      <c r="A17" s="998">
        <f>A2+1</f>
        <v>46175</v>
      </c>
      <c r="B17" s="1000" t="s">
        <v>173</v>
      </c>
      <c r="C17" s="1000" t="s">
        <v>174</v>
      </c>
      <c r="D17" s="228"/>
      <c r="E17" s="228"/>
      <c r="F17" s="228"/>
      <c r="G17" s="228"/>
    </row>
    <row r="18" spans="1:7" ht="18" customHeight="1">
      <c r="A18" s="999"/>
      <c r="B18" s="1001"/>
      <c r="C18" s="1002"/>
      <c r="D18" s="229" t="s">
        <v>2814</v>
      </c>
      <c r="E18" s="229" t="s">
        <v>2814</v>
      </c>
      <c r="F18" s="229" t="s">
        <v>2814</v>
      </c>
      <c r="G18" s="229" t="s">
        <v>2814</v>
      </c>
    </row>
    <row r="19" spans="1:7" ht="18" customHeight="1">
      <c r="A19" s="998"/>
      <c r="B19" s="1001"/>
      <c r="C19" s="1000" t="s">
        <v>175</v>
      </c>
      <c r="D19" s="228"/>
      <c r="E19" s="228"/>
      <c r="F19" s="228"/>
      <c r="G19" s="228"/>
    </row>
    <row r="20" spans="1:7" ht="18" customHeight="1">
      <c r="A20" s="998"/>
      <c r="B20" s="1001"/>
      <c r="C20" s="1002"/>
      <c r="D20" s="229" t="s">
        <v>2814</v>
      </c>
      <c r="E20" s="229" t="s">
        <v>2814</v>
      </c>
      <c r="F20" s="229" t="s">
        <v>2814</v>
      </c>
      <c r="G20" s="229" t="s">
        <v>2814</v>
      </c>
    </row>
    <row r="21" spans="1:7" ht="18" customHeight="1">
      <c r="A21" s="998"/>
      <c r="B21" s="1001"/>
      <c r="C21" s="1001" t="s">
        <v>176</v>
      </c>
      <c r="D21" s="225"/>
      <c r="E21" s="225"/>
      <c r="F21" s="225"/>
      <c r="G21" s="225"/>
    </row>
    <row r="22" spans="1:7" ht="18" customHeight="1">
      <c r="A22" s="998"/>
      <c r="B22" s="1001"/>
      <c r="C22" s="1002"/>
      <c r="D22" s="229" t="s">
        <v>2814</v>
      </c>
      <c r="E22" s="229" t="s">
        <v>2814</v>
      </c>
      <c r="F22" s="229" t="s">
        <v>2814</v>
      </c>
      <c r="G22" s="229" t="s">
        <v>2814</v>
      </c>
    </row>
    <row r="23" spans="1:7" ht="18" customHeight="1">
      <c r="A23" s="998"/>
      <c r="B23" s="1003" t="s">
        <v>177</v>
      </c>
      <c r="C23" s="230" t="s">
        <v>178</v>
      </c>
      <c r="D23" s="231"/>
      <c r="E23" s="231"/>
      <c r="F23" s="231"/>
      <c r="G23" s="231"/>
    </row>
    <row r="24" spans="1:7" ht="18" customHeight="1">
      <c r="A24" s="998"/>
      <c r="B24" s="1003"/>
      <c r="C24" s="230" t="s">
        <v>179</v>
      </c>
      <c r="D24" s="231" t="s">
        <v>2785</v>
      </c>
      <c r="E24" s="231" t="s">
        <v>2815</v>
      </c>
      <c r="F24" s="231" t="s">
        <v>2815</v>
      </c>
      <c r="G24" s="231" t="s">
        <v>2876</v>
      </c>
    </row>
    <row r="25" spans="1:7" ht="18" customHeight="1">
      <c r="A25" s="998"/>
      <c r="B25" s="1001" t="s">
        <v>180</v>
      </c>
      <c r="C25" s="232" t="s">
        <v>181</v>
      </c>
      <c r="D25" s="229" t="s">
        <v>2789</v>
      </c>
      <c r="E25" s="229" t="s">
        <v>2815</v>
      </c>
      <c r="F25" s="229" t="s">
        <v>2815</v>
      </c>
      <c r="G25" s="229" t="s">
        <v>2877</v>
      </c>
    </row>
    <row r="26" spans="1:7" ht="18" customHeight="1">
      <c r="A26" s="998"/>
      <c r="B26" s="1001"/>
      <c r="C26" s="800" t="s">
        <v>181</v>
      </c>
      <c r="D26" s="231" t="s">
        <v>2941</v>
      </c>
      <c r="E26" s="231" t="s">
        <v>3004</v>
      </c>
      <c r="F26" s="231" t="s">
        <v>3004</v>
      </c>
      <c r="G26" s="231" t="s">
        <v>2878</v>
      </c>
    </row>
    <row r="27" spans="1:7" ht="18" customHeight="1">
      <c r="A27" s="998"/>
      <c r="B27" s="1001"/>
      <c r="C27" s="233" t="s">
        <v>182</v>
      </c>
      <c r="D27" s="231"/>
      <c r="E27" s="231"/>
      <c r="F27" s="231"/>
      <c r="G27" s="231"/>
    </row>
    <row r="28" spans="1:7" ht="18" customHeight="1">
      <c r="A28" s="998"/>
      <c r="B28" s="1001"/>
      <c r="C28" s="1004" t="s">
        <v>183</v>
      </c>
      <c r="D28" s="231" t="s">
        <v>2785</v>
      </c>
      <c r="E28" s="225" t="s">
        <v>1497</v>
      </c>
      <c r="F28" s="225" t="s">
        <v>1497</v>
      </c>
      <c r="G28" s="225" t="s">
        <v>2879</v>
      </c>
    </row>
    <row r="29" spans="1:7" ht="18" customHeight="1">
      <c r="A29" s="998"/>
      <c r="B29" s="1001"/>
      <c r="C29" s="1005"/>
      <c r="D29" s="231"/>
      <c r="E29" s="231" t="s">
        <v>2816</v>
      </c>
      <c r="F29" s="231" t="s">
        <v>2816</v>
      </c>
      <c r="G29" s="231"/>
    </row>
    <row r="30" spans="1:7" ht="18" customHeight="1">
      <c r="A30" s="998"/>
      <c r="B30" s="1001"/>
      <c r="C30" s="1006" t="s">
        <v>184</v>
      </c>
      <c r="D30" s="231" t="s">
        <v>2790</v>
      </c>
      <c r="E30" s="231" t="s">
        <v>882</v>
      </c>
      <c r="F30" s="231" t="s">
        <v>882</v>
      </c>
      <c r="G30" s="231" t="s">
        <v>883</v>
      </c>
    </row>
    <row r="31" spans="1:7" ht="18" customHeight="1" thickBot="1">
      <c r="A31" s="998"/>
      <c r="B31" s="1002"/>
      <c r="C31" s="1005"/>
      <c r="D31" s="234" t="s">
        <v>2791</v>
      </c>
      <c r="E31" s="234" t="s">
        <v>880</v>
      </c>
      <c r="F31" s="234" t="s">
        <v>880</v>
      </c>
      <c r="G31" s="234" t="s">
        <v>878</v>
      </c>
    </row>
    <row r="32" spans="1:7" ht="18" customHeight="1">
      <c r="A32" s="1007">
        <f>A17+1</f>
        <v>46176</v>
      </c>
      <c r="B32" s="991" t="s">
        <v>173</v>
      </c>
      <c r="C32" s="991" t="s">
        <v>174</v>
      </c>
      <c r="D32" s="225"/>
      <c r="E32" s="225"/>
      <c r="F32" s="225"/>
      <c r="G32" s="225"/>
    </row>
    <row r="33" spans="1:7" ht="18" customHeight="1">
      <c r="A33" s="1007"/>
      <c r="B33" s="991"/>
      <c r="C33" s="992"/>
      <c r="D33" s="225" t="s">
        <v>2814</v>
      </c>
      <c r="E33" s="225" t="s">
        <v>2814</v>
      </c>
      <c r="F33" s="225" t="s">
        <v>2814</v>
      </c>
      <c r="G33" s="225" t="s">
        <v>2814</v>
      </c>
    </row>
    <row r="34" spans="1:7" ht="18" customHeight="1">
      <c r="A34" s="1008"/>
      <c r="B34" s="991"/>
      <c r="C34" s="993" t="s">
        <v>175</v>
      </c>
      <c r="D34" s="228"/>
      <c r="E34" s="228"/>
      <c r="F34" s="228"/>
      <c r="G34" s="228"/>
    </row>
    <row r="35" spans="1:7" ht="18" customHeight="1">
      <c r="A35" s="1008"/>
      <c r="B35" s="991"/>
      <c r="C35" s="992"/>
      <c r="D35" s="229" t="s">
        <v>2814</v>
      </c>
      <c r="E35" s="229" t="s">
        <v>2814</v>
      </c>
      <c r="F35" s="229" t="s">
        <v>2814</v>
      </c>
      <c r="G35" s="229" t="s">
        <v>2814</v>
      </c>
    </row>
    <row r="36" spans="1:7" ht="18" customHeight="1">
      <c r="A36" s="1008"/>
      <c r="B36" s="991"/>
      <c r="C36" s="991" t="s">
        <v>176</v>
      </c>
      <c r="D36" s="225"/>
      <c r="E36" s="225"/>
      <c r="F36" s="225"/>
      <c r="G36" s="225"/>
    </row>
    <row r="37" spans="1:7" ht="18" customHeight="1">
      <c r="A37" s="1008"/>
      <c r="B37" s="991"/>
      <c r="C37" s="992"/>
      <c r="D37" s="229" t="s">
        <v>2814</v>
      </c>
      <c r="E37" s="229" t="s">
        <v>2814</v>
      </c>
      <c r="F37" s="229" t="s">
        <v>2814</v>
      </c>
      <c r="G37" s="229" t="s">
        <v>2814</v>
      </c>
    </row>
    <row r="38" spans="1:7" ht="18" customHeight="1">
      <c r="A38" s="1008"/>
      <c r="B38" s="994" t="s">
        <v>177</v>
      </c>
      <c r="C38" s="379" t="s">
        <v>178</v>
      </c>
      <c r="D38" s="231"/>
      <c r="E38" s="231"/>
      <c r="F38" s="231"/>
      <c r="G38" s="231"/>
    </row>
    <row r="39" spans="1:7" ht="18" customHeight="1">
      <c r="A39" s="1008"/>
      <c r="B39" s="994"/>
      <c r="C39" s="379" t="s">
        <v>179</v>
      </c>
      <c r="D39" s="231" t="s">
        <v>2814</v>
      </c>
      <c r="E39" s="231" t="s">
        <v>2814</v>
      </c>
      <c r="F39" s="231" t="s">
        <v>2814</v>
      </c>
      <c r="G39" s="231" t="s">
        <v>2814</v>
      </c>
    </row>
    <row r="40" spans="1:7" ht="18" customHeight="1">
      <c r="A40" s="1008"/>
      <c r="B40" s="991" t="s">
        <v>180</v>
      </c>
      <c r="C40" s="380" t="s">
        <v>3105</v>
      </c>
      <c r="D40" s="229" t="s">
        <v>2788</v>
      </c>
      <c r="E40" s="229" t="s">
        <v>2815</v>
      </c>
      <c r="F40" s="229" t="s">
        <v>2815</v>
      </c>
      <c r="G40" s="229" t="s">
        <v>2877</v>
      </c>
    </row>
    <row r="41" spans="1:7" ht="18" customHeight="1">
      <c r="A41" s="1008"/>
      <c r="B41" s="991"/>
      <c r="C41" s="382" t="s">
        <v>3105</v>
      </c>
      <c r="D41" s="231" t="s">
        <v>2941</v>
      </c>
      <c r="E41" s="231"/>
      <c r="F41" s="231"/>
      <c r="G41" s="231"/>
    </row>
    <row r="42" spans="1:7" ht="18" customHeight="1">
      <c r="A42" s="1008"/>
      <c r="B42" s="991"/>
      <c r="C42" s="381" t="s">
        <v>182</v>
      </c>
      <c r="D42" s="231"/>
      <c r="E42" s="231"/>
      <c r="F42" s="231"/>
      <c r="G42" s="231"/>
    </row>
    <row r="43" spans="1:7" ht="18" customHeight="1">
      <c r="A43" s="1008"/>
      <c r="B43" s="991"/>
      <c r="C43" s="995" t="s">
        <v>183</v>
      </c>
      <c r="D43" s="225" t="s">
        <v>2790</v>
      </c>
      <c r="E43" s="225" t="s">
        <v>2816</v>
      </c>
      <c r="F43" s="225" t="s">
        <v>2816</v>
      </c>
      <c r="G43" s="225" t="s">
        <v>3120</v>
      </c>
    </row>
    <row r="44" spans="1:7" ht="18" customHeight="1">
      <c r="A44" s="1008"/>
      <c r="B44" s="991"/>
      <c r="C44" s="996"/>
      <c r="D44" s="231"/>
      <c r="E44" s="231" t="s">
        <v>1661</v>
      </c>
      <c r="F44" s="231" t="s">
        <v>1661</v>
      </c>
      <c r="G44" s="231" t="s">
        <v>879</v>
      </c>
    </row>
    <row r="45" spans="1:7" ht="18" customHeight="1">
      <c r="A45" s="1008"/>
      <c r="B45" s="991"/>
      <c r="C45" s="997" t="s">
        <v>184</v>
      </c>
      <c r="D45" s="231" t="s">
        <v>2791</v>
      </c>
      <c r="E45" s="231" t="s">
        <v>882</v>
      </c>
      <c r="F45" s="231" t="s">
        <v>882</v>
      </c>
      <c r="G45" s="231" t="s">
        <v>883</v>
      </c>
    </row>
    <row r="46" spans="1:7" ht="18" customHeight="1" thickBot="1">
      <c r="A46" s="1009"/>
      <c r="B46" s="991"/>
      <c r="C46" s="995"/>
      <c r="D46" s="234"/>
      <c r="E46" s="234" t="s">
        <v>880</v>
      </c>
      <c r="F46" s="234" t="s">
        <v>880</v>
      </c>
      <c r="G46" s="234" t="s">
        <v>3121</v>
      </c>
    </row>
    <row r="47" spans="1:7" ht="18" customHeight="1">
      <c r="A47" s="998">
        <f>A32+1</f>
        <v>46177</v>
      </c>
      <c r="B47" s="1000" t="s">
        <v>173</v>
      </c>
      <c r="C47" s="1000" t="s">
        <v>174</v>
      </c>
      <c r="D47" s="228"/>
      <c r="E47" s="228"/>
      <c r="F47" s="228"/>
      <c r="G47" s="228"/>
    </row>
    <row r="48" spans="1:7" ht="18" customHeight="1">
      <c r="A48" s="999"/>
      <c r="B48" s="1001"/>
      <c r="C48" s="1002"/>
      <c r="D48" s="229" t="s">
        <v>2814</v>
      </c>
      <c r="E48" s="229" t="s">
        <v>2814</v>
      </c>
      <c r="F48" s="229" t="s">
        <v>2814</v>
      </c>
      <c r="G48" s="229" t="s">
        <v>2814</v>
      </c>
    </row>
    <row r="49" spans="1:7" ht="18" customHeight="1">
      <c r="A49" s="998"/>
      <c r="B49" s="1001"/>
      <c r="C49" s="1000" t="s">
        <v>175</v>
      </c>
      <c r="D49" s="228"/>
      <c r="E49" s="228"/>
      <c r="F49" s="228"/>
      <c r="G49" s="228"/>
    </row>
    <row r="50" spans="1:7" ht="18" customHeight="1">
      <c r="A50" s="998"/>
      <c r="B50" s="1001"/>
      <c r="C50" s="1002"/>
      <c r="D50" s="229" t="s">
        <v>884</v>
      </c>
      <c r="E50" s="229" t="s">
        <v>884</v>
      </c>
      <c r="F50" s="229" t="s">
        <v>884</v>
      </c>
      <c r="G50" s="229" t="s">
        <v>884</v>
      </c>
    </row>
    <row r="51" spans="1:7" ht="18" customHeight="1">
      <c r="A51" s="998"/>
      <c r="B51" s="1001"/>
      <c r="C51" s="1001" t="s">
        <v>176</v>
      </c>
      <c r="D51" s="225"/>
      <c r="E51" s="225"/>
      <c r="F51" s="225"/>
      <c r="G51" s="225"/>
    </row>
    <row r="52" spans="1:7" ht="18" customHeight="1">
      <c r="A52" s="998"/>
      <c r="B52" s="1001"/>
      <c r="C52" s="1002"/>
      <c r="D52" s="225" t="s">
        <v>884</v>
      </c>
      <c r="E52" s="225" t="s">
        <v>884</v>
      </c>
      <c r="F52" s="225" t="s">
        <v>884</v>
      </c>
      <c r="G52" s="225" t="s">
        <v>884</v>
      </c>
    </row>
    <row r="53" spans="1:7" ht="18" customHeight="1">
      <c r="A53" s="998"/>
      <c r="B53" s="1003" t="s">
        <v>177</v>
      </c>
      <c r="C53" s="230" t="s">
        <v>178</v>
      </c>
      <c r="D53" s="231"/>
      <c r="E53" s="231"/>
      <c r="F53" s="231"/>
      <c r="G53" s="231"/>
    </row>
    <row r="54" spans="1:7" ht="18" customHeight="1">
      <c r="A54" s="998"/>
      <c r="B54" s="1003"/>
      <c r="C54" s="230" t="s">
        <v>179</v>
      </c>
      <c r="D54" s="231" t="s">
        <v>2814</v>
      </c>
      <c r="E54" s="231" t="s">
        <v>2814</v>
      </c>
      <c r="F54" s="231" t="s">
        <v>2814</v>
      </c>
      <c r="G54" s="231" t="s">
        <v>2814</v>
      </c>
    </row>
    <row r="55" spans="1:7" ht="18" customHeight="1">
      <c r="A55" s="998"/>
      <c r="B55" s="1001" t="s">
        <v>180</v>
      </c>
      <c r="C55" s="438" t="s">
        <v>181</v>
      </c>
      <c r="D55" s="229" t="s">
        <v>2789</v>
      </c>
      <c r="E55" s="229" t="s">
        <v>913</v>
      </c>
      <c r="F55" s="229" t="s">
        <v>913</v>
      </c>
      <c r="G55" s="229" t="s">
        <v>1501</v>
      </c>
    </row>
    <row r="56" spans="1:7" ht="18" customHeight="1">
      <c r="A56" s="998"/>
      <c r="B56" s="1001"/>
      <c r="C56" s="487" t="s">
        <v>1064</v>
      </c>
      <c r="D56" s="231" t="s">
        <v>2786</v>
      </c>
      <c r="E56" s="231" t="s">
        <v>2785</v>
      </c>
      <c r="F56" s="231" t="s">
        <v>2785</v>
      </c>
      <c r="G56" s="231"/>
    </row>
    <row r="57" spans="1:7" ht="18" customHeight="1">
      <c r="A57" s="998"/>
      <c r="B57" s="1001"/>
      <c r="C57" s="233" t="s">
        <v>182</v>
      </c>
      <c r="D57" s="231"/>
      <c r="E57" s="231"/>
      <c r="F57" s="231"/>
      <c r="G57" s="231"/>
    </row>
    <row r="58" spans="1:7" ht="18" customHeight="1">
      <c r="A58" s="998"/>
      <c r="B58" s="1001"/>
      <c r="C58" s="1004" t="s">
        <v>183</v>
      </c>
      <c r="D58" s="225" t="s">
        <v>3154</v>
      </c>
      <c r="E58" s="225" t="s">
        <v>1661</v>
      </c>
      <c r="F58" s="225" t="s">
        <v>1661</v>
      </c>
      <c r="G58" s="225" t="s">
        <v>879</v>
      </c>
    </row>
    <row r="59" spans="1:7" ht="18" customHeight="1">
      <c r="A59" s="998"/>
      <c r="B59" s="1001"/>
      <c r="C59" s="1005"/>
      <c r="D59" s="231" t="s">
        <v>2788</v>
      </c>
      <c r="E59" s="231" t="s">
        <v>2816</v>
      </c>
      <c r="F59" s="231" t="s">
        <v>2816</v>
      </c>
      <c r="G59" s="231" t="s">
        <v>903</v>
      </c>
    </row>
    <row r="60" spans="1:7" ht="18" customHeight="1">
      <c r="A60" s="998"/>
      <c r="B60" s="1001"/>
      <c r="C60" s="1006" t="s">
        <v>184</v>
      </c>
      <c r="D60" s="231" t="s">
        <v>2817</v>
      </c>
      <c r="E60" s="231" t="s">
        <v>880</v>
      </c>
      <c r="F60" s="231" t="s">
        <v>880</v>
      </c>
      <c r="G60" s="231" t="s">
        <v>883</v>
      </c>
    </row>
    <row r="61" spans="1:7" ht="18" customHeight="1" thickBot="1">
      <c r="A61" s="998"/>
      <c r="B61" s="1002"/>
      <c r="C61" s="1005"/>
      <c r="D61" s="234" t="s">
        <v>2790</v>
      </c>
      <c r="E61" s="234" t="s">
        <v>1093</v>
      </c>
      <c r="F61" s="234" t="s">
        <v>1093</v>
      </c>
      <c r="G61" s="234" t="s">
        <v>1093</v>
      </c>
    </row>
    <row r="62" spans="1:7" ht="18" customHeight="1">
      <c r="A62" s="1007">
        <f>A47+1</f>
        <v>46178</v>
      </c>
      <c r="B62" s="991" t="s">
        <v>173</v>
      </c>
      <c r="C62" s="991" t="s">
        <v>174</v>
      </c>
      <c r="D62" s="225"/>
      <c r="E62" s="225"/>
      <c r="F62" s="225"/>
      <c r="G62" s="225"/>
    </row>
    <row r="63" spans="1:7" ht="18" customHeight="1">
      <c r="A63" s="1007"/>
      <c r="B63" s="991"/>
      <c r="C63" s="992"/>
      <c r="D63" s="225" t="s">
        <v>2814</v>
      </c>
      <c r="E63" s="225" t="s">
        <v>2814</v>
      </c>
      <c r="F63" s="225" t="s">
        <v>2814</v>
      </c>
      <c r="G63" s="225" t="s">
        <v>2814</v>
      </c>
    </row>
    <row r="64" spans="1:7" ht="18" customHeight="1">
      <c r="A64" s="1008"/>
      <c r="B64" s="991"/>
      <c r="C64" s="993" t="s">
        <v>175</v>
      </c>
      <c r="D64" s="228"/>
      <c r="E64" s="228"/>
      <c r="F64" s="228"/>
      <c r="G64" s="228"/>
    </row>
    <row r="65" spans="1:7" ht="18" customHeight="1">
      <c r="A65" s="1008"/>
      <c r="B65" s="991"/>
      <c r="C65" s="992"/>
      <c r="D65" s="229" t="s">
        <v>884</v>
      </c>
      <c r="E65" s="229" t="s">
        <v>884</v>
      </c>
      <c r="F65" s="229" t="s">
        <v>884</v>
      </c>
      <c r="G65" s="229" t="s">
        <v>884</v>
      </c>
    </row>
    <row r="66" spans="1:7" ht="18" customHeight="1">
      <c r="A66" s="1008"/>
      <c r="B66" s="991"/>
      <c r="C66" s="991" t="s">
        <v>176</v>
      </c>
      <c r="D66" s="225"/>
      <c r="E66" s="225"/>
      <c r="F66" s="225"/>
      <c r="G66" s="225"/>
    </row>
    <row r="67" spans="1:7" ht="18" customHeight="1">
      <c r="A67" s="1008"/>
      <c r="B67" s="991"/>
      <c r="C67" s="992"/>
      <c r="D67" s="229" t="s">
        <v>884</v>
      </c>
      <c r="E67" s="229" t="s">
        <v>884</v>
      </c>
      <c r="F67" s="229" t="s">
        <v>884</v>
      </c>
      <c r="G67" s="229" t="s">
        <v>884</v>
      </c>
    </row>
    <row r="68" spans="1:7" ht="18" customHeight="1">
      <c r="A68" s="1008"/>
      <c r="B68" s="994" t="s">
        <v>177</v>
      </c>
      <c r="C68" s="379" t="s">
        <v>178</v>
      </c>
      <c r="D68" s="231"/>
      <c r="E68" s="231"/>
      <c r="F68" s="231"/>
      <c r="G68" s="231"/>
    </row>
    <row r="69" spans="1:7" ht="18" customHeight="1">
      <c r="A69" s="1008"/>
      <c r="B69" s="994"/>
      <c r="C69" s="379" t="s">
        <v>179</v>
      </c>
      <c r="D69" s="231" t="s">
        <v>2814</v>
      </c>
      <c r="E69" s="231" t="s">
        <v>2814</v>
      </c>
      <c r="F69" s="231" t="s">
        <v>2814</v>
      </c>
      <c r="G69" s="231" t="s">
        <v>2814</v>
      </c>
    </row>
    <row r="70" spans="1:7" ht="18" customHeight="1">
      <c r="A70" s="1008"/>
      <c r="B70" s="991" t="s">
        <v>180</v>
      </c>
      <c r="C70" s="436" t="s">
        <v>181</v>
      </c>
      <c r="D70" s="229" t="s">
        <v>2789</v>
      </c>
      <c r="E70" s="229" t="s">
        <v>2785</v>
      </c>
      <c r="F70" s="229" t="s">
        <v>2785</v>
      </c>
      <c r="G70" s="229" t="s">
        <v>3120</v>
      </c>
    </row>
    <row r="71" spans="1:7" ht="18" customHeight="1">
      <c r="A71" s="1008"/>
      <c r="B71" s="991"/>
      <c r="C71" s="437" t="s">
        <v>185</v>
      </c>
      <c r="D71" s="231" t="s">
        <v>3227</v>
      </c>
      <c r="E71" s="231"/>
      <c r="F71" s="231"/>
      <c r="G71" s="231"/>
    </row>
    <row r="72" spans="1:7" ht="18" customHeight="1">
      <c r="A72" s="1008"/>
      <c r="B72" s="991"/>
      <c r="C72" s="381" t="s">
        <v>182</v>
      </c>
      <c r="D72" s="231"/>
      <c r="E72" s="231"/>
      <c r="F72" s="231"/>
      <c r="G72" s="231"/>
    </row>
    <row r="73" spans="1:7" ht="18" customHeight="1">
      <c r="A73" s="1008"/>
      <c r="B73" s="991"/>
      <c r="C73" s="995" t="s">
        <v>183</v>
      </c>
      <c r="D73" s="225" t="s">
        <v>3154</v>
      </c>
      <c r="E73" s="225" t="s">
        <v>1497</v>
      </c>
      <c r="F73" s="225" t="s">
        <v>1497</v>
      </c>
      <c r="G73" s="225" t="s">
        <v>879</v>
      </c>
    </row>
    <row r="74" spans="1:7" ht="18" customHeight="1">
      <c r="A74" s="1008"/>
      <c r="B74" s="991"/>
      <c r="C74" s="996"/>
      <c r="D74" s="231" t="s">
        <v>2788</v>
      </c>
      <c r="E74" s="231" t="s">
        <v>2816</v>
      </c>
      <c r="F74" s="231" t="s">
        <v>2816</v>
      </c>
      <c r="G74" s="231" t="s">
        <v>2879</v>
      </c>
    </row>
    <row r="75" spans="1:7" ht="18" customHeight="1">
      <c r="A75" s="1008"/>
      <c r="B75" s="991"/>
      <c r="C75" s="997" t="s">
        <v>184</v>
      </c>
      <c r="D75" s="231" t="s">
        <v>878</v>
      </c>
      <c r="E75" s="231" t="s">
        <v>1482</v>
      </c>
      <c r="F75" s="231" t="s">
        <v>1482</v>
      </c>
      <c r="G75" s="231" t="s">
        <v>3121</v>
      </c>
    </row>
    <row r="76" spans="1:7" ht="18" customHeight="1" thickBot="1">
      <c r="A76" s="1009"/>
      <c r="B76" s="991"/>
      <c r="C76" s="995"/>
      <c r="D76" s="234" t="s">
        <v>2790</v>
      </c>
      <c r="E76" s="234" t="s">
        <v>3283</v>
      </c>
      <c r="F76" s="234" t="s">
        <v>3283</v>
      </c>
      <c r="G76" s="234" t="s">
        <v>3284</v>
      </c>
    </row>
    <row r="77" spans="1:7" ht="18" customHeight="1">
      <c r="A77" s="998">
        <f>A62+1</f>
        <v>46179</v>
      </c>
      <c r="B77" s="1000" t="s">
        <v>173</v>
      </c>
      <c r="C77" s="1000" t="s">
        <v>174</v>
      </c>
      <c r="D77" s="228"/>
      <c r="E77" s="228"/>
      <c r="F77" s="228"/>
      <c r="G77" s="228"/>
    </row>
    <row r="78" spans="1:7" ht="18" customHeight="1">
      <c r="A78" s="999"/>
      <c r="B78" s="1001"/>
      <c r="C78" s="1002"/>
      <c r="D78" s="225" t="s">
        <v>1656</v>
      </c>
      <c r="E78" s="225" t="s">
        <v>1656</v>
      </c>
      <c r="F78" s="225" t="s">
        <v>1656</v>
      </c>
      <c r="G78" s="225" t="s">
        <v>1656</v>
      </c>
    </row>
    <row r="79" spans="1:7" ht="18" customHeight="1">
      <c r="A79" s="998"/>
      <c r="B79" s="1001"/>
      <c r="C79" s="1000" t="s">
        <v>175</v>
      </c>
      <c r="D79" s="228"/>
      <c r="E79" s="228"/>
      <c r="F79" s="228"/>
      <c r="G79" s="228"/>
    </row>
    <row r="80" spans="1:7" ht="18" customHeight="1">
      <c r="A80" s="998"/>
      <c r="B80" s="1001"/>
      <c r="C80" s="1002"/>
      <c r="D80" s="229" t="s">
        <v>884</v>
      </c>
      <c r="E80" s="229" t="s">
        <v>884</v>
      </c>
      <c r="F80" s="229" t="s">
        <v>884</v>
      </c>
      <c r="G80" s="229" t="s">
        <v>884</v>
      </c>
    </row>
    <row r="81" spans="1:7" ht="18" customHeight="1">
      <c r="A81" s="998"/>
      <c r="B81" s="1001"/>
      <c r="C81" s="1001" t="s">
        <v>176</v>
      </c>
      <c r="D81" s="225"/>
      <c r="E81" s="225"/>
      <c r="F81" s="225"/>
      <c r="G81" s="225"/>
    </row>
    <row r="82" spans="1:7" ht="18" customHeight="1">
      <c r="A82" s="998"/>
      <c r="B82" s="1001"/>
      <c r="C82" s="1002"/>
      <c r="D82" s="229" t="s">
        <v>884</v>
      </c>
      <c r="E82" s="229" t="s">
        <v>884</v>
      </c>
      <c r="F82" s="229" t="s">
        <v>884</v>
      </c>
      <c r="G82" s="229" t="s">
        <v>884</v>
      </c>
    </row>
    <row r="83" spans="1:7" ht="18" customHeight="1">
      <c r="A83" s="998"/>
      <c r="B83" s="1003" t="s">
        <v>177</v>
      </c>
      <c r="C83" s="230" t="s">
        <v>178</v>
      </c>
      <c r="D83" s="231"/>
      <c r="E83" s="231"/>
      <c r="F83" s="231"/>
      <c r="G83" s="231"/>
    </row>
    <row r="84" spans="1:7" ht="18" customHeight="1">
      <c r="A84" s="998"/>
      <c r="B84" s="1003"/>
      <c r="C84" s="230" t="s">
        <v>179</v>
      </c>
      <c r="D84" s="231" t="s">
        <v>1656</v>
      </c>
      <c r="E84" s="231" t="s">
        <v>1656</v>
      </c>
      <c r="F84" s="231" t="s">
        <v>1656</v>
      </c>
      <c r="G84" s="231" t="s">
        <v>1656</v>
      </c>
    </row>
    <row r="85" spans="1:7" ht="18" customHeight="1">
      <c r="A85" s="998"/>
      <c r="B85" s="1001" t="s">
        <v>180</v>
      </c>
      <c r="C85" s="438" t="s">
        <v>181</v>
      </c>
      <c r="D85" s="229" t="s">
        <v>3334</v>
      </c>
      <c r="E85" s="229" t="s">
        <v>3339</v>
      </c>
      <c r="F85" s="229" t="s">
        <v>3339</v>
      </c>
      <c r="G85" s="229" t="s">
        <v>2877</v>
      </c>
    </row>
    <row r="86" spans="1:7" ht="18" customHeight="1">
      <c r="A86" s="998"/>
      <c r="B86" s="1001"/>
      <c r="C86" s="487" t="s">
        <v>1064</v>
      </c>
      <c r="D86" s="231" t="s">
        <v>3335</v>
      </c>
      <c r="E86" s="231"/>
      <c r="F86" s="231"/>
      <c r="G86" s="231"/>
    </row>
    <row r="87" spans="1:7" ht="18" customHeight="1">
      <c r="A87" s="998"/>
      <c r="B87" s="1001"/>
      <c r="C87" s="233" t="s">
        <v>182</v>
      </c>
      <c r="D87" s="231"/>
      <c r="E87" s="231"/>
      <c r="F87" s="231"/>
      <c r="G87" s="231"/>
    </row>
    <row r="88" spans="1:7" ht="18" customHeight="1">
      <c r="A88" s="998"/>
      <c r="B88" s="1001"/>
      <c r="C88" s="1004" t="s">
        <v>183</v>
      </c>
      <c r="D88" s="225" t="s">
        <v>3337</v>
      </c>
      <c r="E88" s="225" t="s">
        <v>1661</v>
      </c>
      <c r="F88" s="225" t="s">
        <v>3338</v>
      </c>
      <c r="G88" s="225" t="s">
        <v>1497</v>
      </c>
    </row>
    <row r="89" spans="1:7" ht="18" customHeight="1">
      <c r="A89" s="998"/>
      <c r="B89" s="1001"/>
      <c r="C89" s="1005"/>
      <c r="D89" s="231" t="s">
        <v>3336</v>
      </c>
      <c r="E89" s="231" t="s">
        <v>3340</v>
      </c>
      <c r="F89" s="231" t="s">
        <v>3340</v>
      </c>
      <c r="G89" s="231" t="s">
        <v>3120</v>
      </c>
    </row>
    <row r="90" spans="1:7" ht="18" customHeight="1">
      <c r="A90" s="998"/>
      <c r="B90" s="1001"/>
      <c r="C90" s="1006" t="s">
        <v>184</v>
      </c>
      <c r="D90" s="231" t="s">
        <v>878</v>
      </c>
      <c r="E90" s="231" t="s">
        <v>1482</v>
      </c>
      <c r="F90" s="231" t="s">
        <v>1482</v>
      </c>
      <c r="G90" s="231" t="s">
        <v>882</v>
      </c>
    </row>
    <row r="91" spans="1:7" ht="18" customHeight="1" thickBot="1">
      <c r="A91" s="998"/>
      <c r="B91" s="1002"/>
      <c r="C91" s="1005"/>
      <c r="D91" s="234" t="s">
        <v>2790</v>
      </c>
      <c r="E91" s="234" t="s">
        <v>1021</v>
      </c>
      <c r="F91" s="234" t="s">
        <v>1021</v>
      </c>
      <c r="G91" s="234" t="s">
        <v>1021</v>
      </c>
    </row>
    <row r="92" spans="1:7" ht="18" customHeight="1">
      <c r="A92" s="1007">
        <f>A77+1</f>
        <v>46180</v>
      </c>
      <c r="B92" s="991" t="s">
        <v>173</v>
      </c>
      <c r="C92" s="991" t="s">
        <v>174</v>
      </c>
      <c r="D92" s="225"/>
      <c r="E92" s="225"/>
      <c r="F92" s="225"/>
      <c r="G92" s="225"/>
    </row>
    <row r="93" spans="1:7" ht="18" customHeight="1">
      <c r="A93" s="1007"/>
      <c r="B93" s="991"/>
      <c r="C93" s="992"/>
      <c r="D93" s="225" t="s">
        <v>1656</v>
      </c>
      <c r="E93" s="225" t="s">
        <v>1656</v>
      </c>
      <c r="F93" s="225" t="s">
        <v>1656</v>
      </c>
      <c r="G93" s="225" t="s">
        <v>884</v>
      </c>
    </row>
    <row r="94" spans="1:7" ht="18" customHeight="1">
      <c r="A94" s="1008"/>
      <c r="B94" s="991"/>
      <c r="C94" s="993" t="s">
        <v>175</v>
      </c>
      <c r="D94" s="228"/>
      <c r="E94" s="228"/>
      <c r="F94" s="228"/>
      <c r="G94" s="228"/>
    </row>
    <row r="95" spans="1:7" ht="18" customHeight="1">
      <c r="A95" s="1008"/>
      <c r="B95" s="991"/>
      <c r="C95" s="992"/>
      <c r="D95" s="229" t="s">
        <v>884</v>
      </c>
      <c r="E95" s="229" t="s">
        <v>884</v>
      </c>
      <c r="F95" s="229" t="s">
        <v>884</v>
      </c>
      <c r="G95" s="229" t="s">
        <v>884</v>
      </c>
    </row>
    <row r="96" spans="1:7" ht="18" customHeight="1">
      <c r="A96" s="1008"/>
      <c r="B96" s="991"/>
      <c r="C96" s="991" t="s">
        <v>176</v>
      </c>
      <c r="D96" s="225"/>
      <c r="E96" s="225"/>
      <c r="F96" s="225"/>
      <c r="G96" s="225"/>
    </row>
    <row r="97" spans="1:7" ht="18" customHeight="1">
      <c r="A97" s="1008"/>
      <c r="B97" s="991"/>
      <c r="C97" s="992"/>
      <c r="D97" s="229" t="s">
        <v>884</v>
      </c>
      <c r="E97" s="229" t="s">
        <v>884</v>
      </c>
      <c r="F97" s="229" t="s">
        <v>884</v>
      </c>
      <c r="G97" s="229" t="s">
        <v>884</v>
      </c>
    </row>
    <row r="98" spans="1:7" ht="18" customHeight="1">
      <c r="A98" s="1008"/>
      <c r="B98" s="994" t="s">
        <v>177</v>
      </c>
      <c r="C98" s="379" t="s">
        <v>178</v>
      </c>
      <c r="D98" s="231"/>
      <c r="E98" s="231"/>
      <c r="F98" s="231"/>
      <c r="G98" s="231"/>
    </row>
    <row r="99" spans="1:7" ht="18" customHeight="1">
      <c r="A99" s="1008"/>
      <c r="B99" s="994"/>
      <c r="C99" s="379" t="s">
        <v>179</v>
      </c>
      <c r="D99" s="231" t="s">
        <v>1656</v>
      </c>
      <c r="E99" s="231" t="s">
        <v>1656</v>
      </c>
      <c r="F99" s="231" t="s">
        <v>1656</v>
      </c>
      <c r="G99" s="231" t="s">
        <v>884</v>
      </c>
    </row>
    <row r="100" spans="1:7" ht="18" customHeight="1">
      <c r="A100" s="1008"/>
      <c r="B100" s="991" t="s">
        <v>180</v>
      </c>
      <c r="C100" s="436" t="s">
        <v>181</v>
      </c>
      <c r="D100" s="229" t="s">
        <v>2789</v>
      </c>
      <c r="E100" s="229" t="s">
        <v>1091</v>
      </c>
      <c r="F100" s="229" t="s">
        <v>1091</v>
      </c>
      <c r="G100" s="229" t="s">
        <v>3458</v>
      </c>
    </row>
    <row r="101" spans="1:7" ht="18" customHeight="1">
      <c r="A101" s="1008"/>
      <c r="B101" s="991"/>
      <c r="C101" s="437" t="s">
        <v>185</v>
      </c>
      <c r="D101" s="231" t="s">
        <v>3227</v>
      </c>
      <c r="E101" s="231" t="s">
        <v>3412</v>
      </c>
      <c r="F101" s="231" t="s">
        <v>3412</v>
      </c>
      <c r="G101" s="231" t="s">
        <v>3459</v>
      </c>
    </row>
    <row r="102" spans="1:7" ht="18" customHeight="1">
      <c r="A102" s="1008"/>
      <c r="B102" s="991"/>
      <c r="C102" s="381" t="s">
        <v>182</v>
      </c>
      <c r="D102" s="231"/>
      <c r="E102" s="231"/>
      <c r="F102" s="231"/>
      <c r="G102" s="231"/>
    </row>
    <row r="103" spans="1:7" ht="18" customHeight="1">
      <c r="A103" s="1008"/>
      <c r="B103" s="991"/>
      <c r="C103" s="995" t="s">
        <v>183</v>
      </c>
      <c r="D103" s="225" t="s">
        <v>3154</v>
      </c>
      <c r="E103" s="225" t="s">
        <v>1661</v>
      </c>
      <c r="F103" s="225" t="s">
        <v>1661</v>
      </c>
      <c r="G103" s="225" t="s">
        <v>3460</v>
      </c>
    </row>
    <row r="104" spans="1:7" ht="18" customHeight="1">
      <c r="A104" s="1008"/>
      <c r="B104" s="991"/>
      <c r="C104" s="996"/>
      <c r="D104" s="231" t="s">
        <v>2941</v>
      </c>
      <c r="E104" s="231" t="s">
        <v>1463</v>
      </c>
      <c r="F104" s="231" t="s">
        <v>1463</v>
      </c>
      <c r="G104" s="231" t="s">
        <v>3462</v>
      </c>
    </row>
    <row r="105" spans="1:7" ht="18" customHeight="1">
      <c r="A105" s="1008"/>
      <c r="B105" s="991"/>
      <c r="C105" s="997" t="s">
        <v>184</v>
      </c>
      <c r="D105" s="231" t="s">
        <v>878</v>
      </c>
      <c r="E105" s="231" t="s">
        <v>1482</v>
      </c>
      <c r="F105" s="231" t="s">
        <v>1482</v>
      </c>
      <c r="G105" s="231" t="s">
        <v>3461</v>
      </c>
    </row>
    <row r="106" spans="1:7" ht="18" customHeight="1" thickBot="1">
      <c r="A106" s="1009"/>
      <c r="B106" s="991"/>
      <c r="C106" s="995"/>
      <c r="D106" s="234" t="s">
        <v>2788</v>
      </c>
      <c r="E106" s="234" t="s">
        <v>1021</v>
      </c>
      <c r="F106" s="234" t="s">
        <v>1021</v>
      </c>
      <c r="G106" s="234" t="s">
        <v>3121</v>
      </c>
    </row>
    <row r="107" spans="1:7" ht="18" customHeight="1">
      <c r="A107" s="998">
        <f>A92+1</f>
        <v>46181</v>
      </c>
      <c r="B107" s="1000" t="s">
        <v>173</v>
      </c>
      <c r="C107" s="1000" t="s">
        <v>174</v>
      </c>
      <c r="D107" s="228"/>
      <c r="E107" s="228"/>
      <c r="F107" s="228"/>
      <c r="G107" s="228"/>
    </row>
    <row r="108" spans="1:7" ht="18" customHeight="1">
      <c r="A108" s="999"/>
      <c r="B108" s="1001"/>
      <c r="C108" s="1002"/>
      <c r="D108" s="225" t="s">
        <v>1656</v>
      </c>
      <c r="E108" s="225" t="s">
        <v>884</v>
      </c>
      <c r="F108" s="225" t="s">
        <v>884</v>
      </c>
      <c r="G108" s="225" t="s">
        <v>884</v>
      </c>
    </row>
    <row r="109" spans="1:7" ht="18" customHeight="1">
      <c r="A109" s="998"/>
      <c r="B109" s="1001"/>
      <c r="C109" s="1000" t="s">
        <v>175</v>
      </c>
      <c r="D109" s="228"/>
      <c r="E109" s="228"/>
      <c r="F109" s="228"/>
      <c r="G109" s="228"/>
    </row>
    <row r="110" spans="1:7" ht="18" customHeight="1">
      <c r="A110" s="998"/>
      <c r="B110" s="1001"/>
      <c r="C110" s="1002"/>
      <c r="D110" s="229" t="s">
        <v>884</v>
      </c>
      <c r="E110" s="229" t="s">
        <v>884</v>
      </c>
      <c r="F110" s="229" t="s">
        <v>884</v>
      </c>
      <c r="G110" s="229" t="s">
        <v>884</v>
      </c>
    </row>
    <row r="111" spans="1:7" ht="18" customHeight="1">
      <c r="A111" s="998"/>
      <c r="B111" s="1001"/>
      <c r="C111" s="1001" t="s">
        <v>176</v>
      </c>
      <c r="D111" s="225"/>
      <c r="E111" s="225"/>
      <c r="F111" s="225"/>
      <c r="G111" s="225"/>
    </row>
    <row r="112" spans="1:7" ht="18" customHeight="1">
      <c r="A112" s="998"/>
      <c r="B112" s="1001"/>
      <c r="C112" s="1002"/>
      <c r="D112" s="229" t="s">
        <v>884</v>
      </c>
      <c r="E112" s="229" t="s">
        <v>884</v>
      </c>
      <c r="F112" s="229" t="s">
        <v>884</v>
      </c>
      <c r="G112" s="229" t="s">
        <v>884</v>
      </c>
    </row>
    <row r="113" spans="1:7" ht="18" customHeight="1">
      <c r="A113" s="998"/>
      <c r="B113" s="1003" t="s">
        <v>177</v>
      </c>
      <c r="C113" s="230" t="s">
        <v>178</v>
      </c>
      <c r="D113" s="231"/>
      <c r="E113" s="231"/>
      <c r="F113" s="231"/>
      <c r="G113" s="231"/>
    </row>
    <row r="114" spans="1:7" ht="18" customHeight="1">
      <c r="A114" s="998"/>
      <c r="B114" s="1003"/>
      <c r="C114" s="230" t="s">
        <v>179</v>
      </c>
      <c r="D114" s="231" t="s">
        <v>1656</v>
      </c>
      <c r="E114" s="231" t="s">
        <v>884</v>
      </c>
      <c r="F114" s="231" t="s">
        <v>884</v>
      </c>
      <c r="G114" s="231" t="s">
        <v>884</v>
      </c>
    </row>
    <row r="115" spans="1:7" ht="18" customHeight="1">
      <c r="A115" s="998"/>
      <c r="B115" s="1001" t="s">
        <v>180</v>
      </c>
      <c r="C115" s="438" t="s">
        <v>181</v>
      </c>
      <c r="D115" s="229" t="s">
        <v>2788</v>
      </c>
      <c r="E115" s="229" t="s">
        <v>3551</v>
      </c>
      <c r="F115" s="229" t="s">
        <v>903</v>
      </c>
      <c r="G115" s="229" t="s">
        <v>3557</v>
      </c>
    </row>
    <row r="116" spans="1:7" ht="18" customHeight="1">
      <c r="A116" s="998"/>
      <c r="B116" s="1001"/>
      <c r="C116" s="487" t="s">
        <v>1064</v>
      </c>
      <c r="D116" s="231" t="s">
        <v>2876</v>
      </c>
      <c r="E116" s="231" t="s">
        <v>3552</v>
      </c>
      <c r="F116" s="231" t="s">
        <v>894</v>
      </c>
      <c r="G116" s="231" t="s">
        <v>3004</v>
      </c>
    </row>
    <row r="117" spans="1:7" ht="18" customHeight="1">
      <c r="A117" s="998"/>
      <c r="B117" s="1001"/>
      <c r="C117" s="233" t="s">
        <v>182</v>
      </c>
      <c r="D117" s="231"/>
      <c r="E117" s="231"/>
      <c r="F117" s="231"/>
      <c r="G117" s="231"/>
    </row>
    <row r="118" spans="1:7" ht="18" customHeight="1">
      <c r="A118" s="998"/>
      <c r="B118" s="1001"/>
      <c r="C118" s="1004" t="s">
        <v>183</v>
      </c>
      <c r="D118" s="225" t="s">
        <v>3561</v>
      </c>
      <c r="E118" s="225" t="s">
        <v>3553</v>
      </c>
      <c r="F118" s="225" t="s">
        <v>879</v>
      </c>
      <c r="G118" s="225" t="s">
        <v>3558</v>
      </c>
    </row>
    <row r="119" spans="1:7" ht="18" customHeight="1">
      <c r="A119" s="998"/>
      <c r="B119" s="1001"/>
      <c r="C119" s="1005"/>
      <c r="D119" s="231" t="s">
        <v>3560</v>
      </c>
      <c r="E119" s="231" t="s">
        <v>3554</v>
      </c>
      <c r="F119" s="231" t="s">
        <v>913</v>
      </c>
      <c r="G119" s="231" t="s">
        <v>3559</v>
      </c>
    </row>
    <row r="120" spans="1:7" ht="18" customHeight="1">
      <c r="A120" s="998"/>
      <c r="B120" s="1001"/>
      <c r="C120" s="1006" t="s">
        <v>184</v>
      </c>
      <c r="D120" s="231" t="s">
        <v>3505</v>
      </c>
      <c r="E120" s="231" t="s">
        <v>3555</v>
      </c>
      <c r="F120" s="231" t="s">
        <v>880</v>
      </c>
      <c r="G120" s="231" t="s">
        <v>3121</v>
      </c>
    </row>
    <row r="121" spans="1:7" ht="18" customHeight="1" thickBot="1">
      <c r="A121" s="998"/>
      <c r="B121" s="1002"/>
      <c r="C121" s="1005"/>
      <c r="D121" s="234" t="s">
        <v>3506</v>
      </c>
      <c r="E121" s="234" t="s">
        <v>3556</v>
      </c>
      <c r="F121" s="234" t="s">
        <v>1021</v>
      </c>
      <c r="G121" s="234" t="s">
        <v>976</v>
      </c>
    </row>
    <row r="122" spans="1:7" ht="18" customHeight="1">
      <c r="A122" s="1007">
        <f>A107+1</f>
        <v>46182</v>
      </c>
      <c r="B122" s="991" t="s">
        <v>173</v>
      </c>
      <c r="C122" s="991" t="s">
        <v>174</v>
      </c>
      <c r="D122" s="225"/>
      <c r="E122" s="225"/>
      <c r="F122" s="225"/>
      <c r="G122" s="225"/>
    </row>
    <row r="123" spans="1:7" ht="18" customHeight="1">
      <c r="A123" s="1007"/>
      <c r="B123" s="991"/>
      <c r="C123" s="992"/>
      <c r="D123" s="225" t="s">
        <v>1656</v>
      </c>
      <c r="E123" s="225" t="s">
        <v>1656</v>
      </c>
      <c r="F123" s="225" t="s">
        <v>1656</v>
      </c>
      <c r="G123" s="225" t="s">
        <v>884</v>
      </c>
    </row>
    <row r="124" spans="1:7" ht="18" customHeight="1">
      <c r="A124" s="1008"/>
      <c r="B124" s="991"/>
      <c r="C124" s="993" t="s">
        <v>175</v>
      </c>
      <c r="D124" s="228"/>
      <c r="E124" s="228"/>
      <c r="F124" s="228"/>
      <c r="G124" s="228"/>
    </row>
    <row r="125" spans="1:7" ht="18" customHeight="1">
      <c r="A125" s="1008"/>
      <c r="B125" s="991"/>
      <c r="C125" s="992"/>
      <c r="D125" s="229" t="s">
        <v>884</v>
      </c>
      <c r="E125" s="229" t="s">
        <v>884</v>
      </c>
      <c r="F125" s="229" t="s">
        <v>884</v>
      </c>
      <c r="G125" s="229" t="s">
        <v>884</v>
      </c>
    </row>
    <row r="126" spans="1:7" ht="18" customHeight="1">
      <c r="A126" s="1008"/>
      <c r="B126" s="991"/>
      <c r="C126" s="991" t="s">
        <v>176</v>
      </c>
      <c r="D126" s="225"/>
      <c r="E126" s="225"/>
      <c r="F126" s="225"/>
      <c r="G126" s="225"/>
    </row>
    <row r="127" spans="1:7" ht="18" customHeight="1">
      <c r="A127" s="1008"/>
      <c r="B127" s="991"/>
      <c r="C127" s="992"/>
      <c r="D127" s="229" t="s">
        <v>884</v>
      </c>
      <c r="E127" s="229" t="s">
        <v>884</v>
      </c>
      <c r="F127" s="229" t="s">
        <v>884</v>
      </c>
      <c r="G127" s="229" t="s">
        <v>884</v>
      </c>
    </row>
    <row r="128" spans="1:7" ht="18" customHeight="1">
      <c r="A128" s="1008"/>
      <c r="B128" s="994" t="s">
        <v>177</v>
      </c>
      <c r="C128" s="379" t="s">
        <v>178</v>
      </c>
      <c r="D128" s="231"/>
      <c r="E128" s="231"/>
      <c r="F128" s="231"/>
      <c r="G128" s="231"/>
    </row>
    <row r="129" spans="1:7" ht="18" customHeight="1">
      <c r="A129" s="1008"/>
      <c r="B129" s="994"/>
      <c r="C129" s="379" t="s">
        <v>179</v>
      </c>
      <c r="D129" s="231" t="s">
        <v>1656</v>
      </c>
      <c r="E129" s="231" t="s">
        <v>1656</v>
      </c>
      <c r="F129" s="231" t="s">
        <v>1656</v>
      </c>
      <c r="G129" s="231" t="s">
        <v>884</v>
      </c>
    </row>
    <row r="130" spans="1:7" ht="18" customHeight="1">
      <c r="A130" s="1008"/>
      <c r="B130" s="991" t="s">
        <v>180</v>
      </c>
      <c r="C130" s="436" t="s">
        <v>181</v>
      </c>
      <c r="D130" s="229" t="s">
        <v>2788</v>
      </c>
      <c r="E130" s="229" t="s">
        <v>3554</v>
      </c>
      <c r="F130" s="229" t="s">
        <v>3554</v>
      </c>
      <c r="G130" s="229" t="s">
        <v>3557</v>
      </c>
    </row>
    <row r="131" spans="1:7" ht="18" customHeight="1">
      <c r="A131" s="1008"/>
      <c r="B131" s="991"/>
      <c r="C131" s="437" t="s">
        <v>185</v>
      </c>
      <c r="D131" s="231" t="s">
        <v>2876</v>
      </c>
      <c r="E131" s="231" t="s">
        <v>3658</v>
      </c>
      <c r="F131" s="231" t="s">
        <v>3658</v>
      </c>
      <c r="G131" s="231"/>
    </row>
    <row r="132" spans="1:7" ht="18" customHeight="1">
      <c r="A132" s="1008"/>
      <c r="B132" s="991"/>
      <c r="C132" s="381" t="s">
        <v>182</v>
      </c>
      <c r="D132" s="231"/>
      <c r="E132" s="231"/>
      <c r="F132" s="231"/>
      <c r="G132" s="231"/>
    </row>
    <row r="133" spans="1:7" ht="18" customHeight="1">
      <c r="A133" s="1008"/>
      <c r="B133" s="991"/>
      <c r="C133" s="995" t="s">
        <v>183</v>
      </c>
      <c r="D133" s="225" t="s">
        <v>3561</v>
      </c>
      <c r="E133" s="225" t="s">
        <v>3553</v>
      </c>
      <c r="F133" s="225" t="s">
        <v>3553</v>
      </c>
      <c r="G133" s="225" t="s">
        <v>1661</v>
      </c>
    </row>
    <row r="134" spans="1:7" ht="18" customHeight="1">
      <c r="A134" s="1008"/>
      <c r="B134" s="991"/>
      <c r="C134" s="996"/>
      <c r="D134" s="231" t="s">
        <v>3560</v>
      </c>
      <c r="E134" s="231" t="s">
        <v>3657</v>
      </c>
      <c r="F134" s="231"/>
      <c r="G134" s="231" t="s">
        <v>3742</v>
      </c>
    </row>
    <row r="135" spans="1:7" ht="18" customHeight="1">
      <c r="A135" s="1008"/>
      <c r="B135" s="991"/>
      <c r="C135" s="997" t="s">
        <v>184</v>
      </c>
      <c r="D135" s="231" t="s">
        <v>3505</v>
      </c>
      <c r="E135" s="231" t="s">
        <v>880</v>
      </c>
      <c r="F135" s="231" t="s">
        <v>880</v>
      </c>
      <c r="G135" s="231" t="s">
        <v>3121</v>
      </c>
    </row>
    <row r="136" spans="1:7" ht="18" customHeight="1" thickBot="1">
      <c r="A136" s="1009"/>
      <c r="B136" s="991"/>
      <c r="C136" s="995"/>
      <c r="D136" s="234" t="s">
        <v>3506</v>
      </c>
      <c r="E136" s="234" t="s">
        <v>1482</v>
      </c>
      <c r="F136" s="234" t="s">
        <v>1482</v>
      </c>
      <c r="G136" s="234" t="s">
        <v>976</v>
      </c>
    </row>
    <row r="137" spans="1:7" ht="18" customHeight="1">
      <c r="A137" s="998">
        <f>A122+1</f>
        <v>46183</v>
      </c>
      <c r="B137" s="1000" t="s">
        <v>173</v>
      </c>
      <c r="C137" s="1000" t="s">
        <v>174</v>
      </c>
      <c r="D137" s="228"/>
      <c r="E137" s="228"/>
      <c r="F137" s="228"/>
      <c r="G137" s="228"/>
    </row>
    <row r="138" spans="1:7" ht="18" customHeight="1">
      <c r="A138" s="999"/>
      <c r="B138" s="1001"/>
      <c r="C138" s="1002"/>
      <c r="D138" s="225" t="s">
        <v>1656</v>
      </c>
      <c r="E138" s="225" t="s">
        <v>1656</v>
      </c>
      <c r="F138" s="225" t="s">
        <v>1656</v>
      </c>
      <c r="G138" s="225" t="s">
        <v>884</v>
      </c>
    </row>
    <row r="139" spans="1:7" ht="18" customHeight="1">
      <c r="A139" s="998"/>
      <c r="B139" s="1001"/>
      <c r="C139" s="1000" t="s">
        <v>175</v>
      </c>
      <c r="D139" s="228"/>
      <c r="E139" s="228"/>
      <c r="F139" s="228"/>
      <c r="G139" s="228"/>
    </row>
    <row r="140" spans="1:7" ht="18" customHeight="1">
      <c r="A140" s="998"/>
      <c r="B140" s="1001"/>
      <c r="C140" s="1002"/>
      <c r="D140" s="229" t="s">
        <v>884</v>
      </c>
      <c r="E140" s="229" t="s">
        <v>884</v>
      </c>
      <c r="F140" s="229" t="s">
        <v>884</v>
      </c>
      <c r="G140" s="229" t="s">
        <v>884</v>
      </c>
    </row>
    <row r="141" spans="1:7" ht="18" customHeight="1">
      <c r="A141" s="998"/>
      <c r="B141" s="1001"/>
      <c r="C141" s="1001" t="s">
        <v>176</v>
      </c>
      <c r="D141" s="225"/>
      <c r="E141" s="225"/>
      <c r="F141" s="225"/>
      <c r="G141" s="225"/>
    </row>
    <row r="142" spans="1:7" ht="18" customHeight="1">
      <c r="A142" s="998"/>
      <c r="B142" s="1001"/>
      <c r="C142" s="1002"/>
      <c r="D142" s="229" t="s">
        <v>884</v>
      </c>
      <c r="E142" s="229" t="s">
        <v>884</v>
      </c>
      <c r="F142" s="229" t="s">
        <v>884</v>
      </c>
      <c r="G142" s="229" t="s">
        <v>884</v>
      </c>
    </row>
    <row r="143" spans="1:7" ht="18" customHeight="1">
      <c r="A143" s="998"/>
      <c r="B143" s="1003" t="s">
        <v>177</v>
      </c>
      <c r="C143" s="230" t="s">
        <v>178</v>
      </c>
      <c r="D143" s="231"/>
      <c r="E143" s="231"/>
      <c r="F143" s="231"/>
      <c r="G143" s="231"/>
    </row>
    <row r="144" spans="1:7" ht="18" customHeight="1">
      <c r="A144" s="998"/>
      <c r="B144" s="1003"/>
      <c r="C144" s="230" t="s">
        <v>179</v>
      </c>
      <c r="D144" s="231" t="s">
        <v>1656</v>
      </c>
      <c r="E144" s="231" t="s">
        <v>1656</v>
      </c>
      <c r="F144" s="231" t="s">
        <v>1656</v>
      </c>
      <c r="G144" s="231" t="s">
        <v>884</v>
      </c>
    </row>
    <row r="145" spans="1:7" ht="18" customHeight="1">
      <c r="A145" s="998"/>
      <c r="B145" s="1001" t="s">
        <v>180</v>
      </c>
      <c r="C145" s="438" t="s">
        <v>181</v>
      </c>
      <c r="D145" s="229" t="s">
        <v>3560</v>
      </c>
      <c r="E145" s="229" t="s">
        <v>1656</v>
      </c>
      <c r="F145" s="229" t="s">
        <v>1656</v>
      </c>
      <c r="G145" s="229" t="s">
        <v>2816</v>
      </c>
    </row>
    <row r="146" spans="1:7" ht="18" customHeight="1">
      <c r="A146" s="998"/>
      <c r="B146" s="1001"/>
      <c r="C146" s="487" t="s">
        <v>1064</v>
      </c>
      <c r="D146" s="231" t="s">
        <v>2876</v>
      </c>
      <c r="E146" s="229" t="s">
        <v>1656</v>
      </c>
      <c r="F146" s="229" t="s">
        <v>1656</v>
      </c>
      <c r="G146" s="229" t="s">
        <v>1656</v>
      </c>
    </row>
    <row r="147" spans="1:7" ht="18" customHeight="1">
      <c r="A147" s="998"/>
      <c r="B147" s="1001"/>
      <c r="C147" s="233" t="s">
        <v>182</v>
      </c>
      <c r="D147" s="231"/>
      <c r="E147" s="231"/>
      <c r="F147" s="231"/>
      <c r="G147" s="231"/>
    </row>
    <row r="148" spans="1:7" ht="18" customHeight="1">
      <c r="A148" s="998"/>
      <c r="B148" s="1001"/>
      <c r="C148" s="1004" t="s">
        <v>183</v>
      </c>
      <c r="D148" s="225" t="s">
        <v>3695</v>
      </c>
      <c r="E148" s="231" t="s">
        <v>3740</v>
      </c>
      <c r="F148" s="231" t="s">
        <v>3740</v>
      </c>
      <c r="G148" s="225" t="s">
        <v>1661</v>
      </c>
    </row>
    <row r="149" spans="1:7" ht="18" customHeight="1">
      <c r="A149" s="998"/>
      <c r="B149" s="1001"/>
      <c r="C149" s="1005"/>
      <c r="D149" s="231"/>
      <c r="E149" s="225" t="s">
        <v>3741</v>
      </c>
      <c r="F149" s="225" t="s">
        <v>3741</v>
      </c>
      <c r="G149" s="231" t="s">
        <v>3742</v>
      </c>
    </row>
    <row r="150" spans="1:7" ht="18" customHeight="1">
      <c r="A150" s="998"/>
      <c r="B150" s="1001"/>
      <c r="C150" s="1006" t="s">
        <v>184</v>
      </c>
      <c r="D150" s="231" t="s">
        <v>3505</v>
      </c>
      <c r="E150" s="231" t="s">
        <v>3461</v>
      </c>
      <c r="F150" s="231" t="s">
        <v>3461</v>
      </c>
      <c r="G150" s="231" t="s">
        <v>3121</v>
      </c>
    </row>
    <row r="151" spans="1:7" ht="18" customHeight="1" thickBot="1">
      <c r="A151" s="998"/>
      <c r="B151" s="1002"/>
      <c r="C151" s="1005"/>
      <c r="D151" s="234" t="s">
        <v>2790</v>
      </c>
      <c r="E151" s="234" t="s">
        <v>3739</v>
      </c>
      <c r="F151" s="234" t="s">
        <v>3739</v>
      </c>
      <c r="G151" s="234" t="s">
        <v>976</v>
      </c>
    </row>
    <row r="152" spans="1:7" ht="18" customHeight="1">
      <c r="A152" s="1007">
        <f>A137+1</f>
        <v>46184</v>
      </c>
      <c r="B152" s="991" t="s">
        <v>173</v>
      </c>
      <c r="C152" s="991" t="s">
        <v>174</v>
      </c>
      <c r="D152" s="225"/>
      <c r="E152" s="225"/>
      <c r="F152" s="225"/>
      <c r="G152" s="225"/>
    </row>
    <row r="153" spans="1:7" ht="18" customHeight="1">
      <c r="A153" s="1007"/>
      <c r="B153" s="991"/>
      <c r="C153" s="992"/>
      <c r="D153" s="225" t="s">
        <v>3784</v>
      </c>
      <c r="E153" s="225" t="s">
        <v>884</v>
      </c>
      <c r="F153" s="225" t="s">
        <v>884</v>
      </c>
      <c r="G153" s="225" t="s">
        <v>884</v>
      </c>
    </row>
    <row r="154" spans="1:7" ht="18" customHeight="1">
      <c r="A154" s="1008"/>
      <c r="B154" s="991"/>
      <c r="C154" s="993" t="s">
        <v>175</v>
      </c>
      <c r="D154" s="228"/>
      <c r="E154" s="228"/>
      <c r="F154" s="228"/>
      <c r="G154" s="228"/>
    </row>
    <row r="155" spans="1:7" ht="18" customHeight="1">
      <c r="A155" s="1008"/>
      <c r="B155" s="991"/>
      <c r="C155" s="992"/>
      <c r="D155" s="229" t="s">
        <v>884</v>
      </c>
      <c r="E155" s="229" t="s">
        <v>884</v>
      </c>
      <c r="F155" s="229" t="s">
        <v>884</v>
      </c>
      <c r="G155" s="229" t="s">
        <v>884</v>
      </c>
    </row>
    <row r="156" spans="1:7" ht="18" customHeight="1">
      <c r="A156" s="1008"/>
      <c r="B156" s="991"/>
      <c r="C156" s="991" t="s">
        <v>176</v>
      </c>
      <c r="D156" s="225"/>
      <c r="E156" s="225"/>
      <c r="F156" s="225"/>
      <c r="G156" s="225"/>
    </row>
    <row r="157" spans="1:7" ht="18" customHeight="1">
      <c r="A157" s="1008"/>
      <c r="B157" s="991"/>
      <c r="C157" s="992"/>
      <c r="D157" s="229" t="s">
        <v>884</v>
      </c>
      <c r="E157" s="229" t="s">
        <v>884</v>
      </c>
      <c r="F157" s="229" t="s">
        <v>884</v>
      </c>
      <c r="G157" s="229" t="s">
        <v>884</v>
      </c>
    </row>
    <row r="158" spans="1:7" ht="18" customHeight="1">
      <c r="A158" s="1008"/>
      <c r="B158" s="994" t="s">
        <v>177</v>
      </c>
      <c r="C158" s="379" t="s">
        <v>178</v>
      </c>
      <c r="D158" s="231"/>
      <c r="E158" s="231"/>
      <c r="F158" s="231"/>
      <c r="G158" s="231"/>
    </row>
    <row r="159" spans="1:7" ht="18" customHeight="1">
      <c r="A159" s="1008"/>
      <c r="B159" s="994"/>
      <c r="C159" s="379" t="s">
        <v>179</v>
      </c>
      <c r="D159" s="231" t="s">
        <v>3784</v>
      </c>
      <c r="E159" s="231" t="s">
        <v>884</v>
      </c>
      <c r="F159" s="231" t="s">
        <v>884</v>
      </c>
      <c r="G159" s="231" t="s">
        <v>884</v>
      </c>
    </row>
    <row r="160" spans="1:7" ht="18" customHeight="1">
      <c r="A160" s="1008"/>
      <c r="B160" s="991" t="s">
        <v>180</v>
      </c>
      <c r="C160" s="436" t="s">
        <v>181</v>
      </c>
      <c r="D160" s="229" t="s">
        <v>3790</v>
      </c>
      <c r="E160" s="229" t="s">
        <v>3741</v>
      </c>
      <c r="F160" s="229" t="s">
        <v>903</v>
      </c>
      <c r="G160" s="229" t="s">
        <v>3742</v>
      </c>
    </row>
    <row r="161" spans="1:7" ht="18" customHeight="1">
      <c r="A161" s="1008"/>
      <c r="B161" s="991"/>
      <c r="C161" s="437" t="s">
        <v>185</v>
      </c>
      <c r="D161" s="231" t="s">
        <v>2876</v>
      </c>
      <c r="E161" s="231" t="s">
        <v>3795</v>
      </c>
      <c r="F161" s="231" t="s">
        <v>1093</v>
      </c>
      <c r="G161" s="231" t="s">
        <v>3781</v>
      </c>
    </row>
    <row r="162" spans="1:7" ht="18" customHeight="1">
      <c r="A162" s="1008"/>
      <c r="B162" s="991"/>
      <c r="C162" s="381" t="s">
        <v>182</v>
      </c>
      <c r="D162" s="231"/>
      <c r="E162" s="231"/>
      <c r="F162" s="231"/>
      <c r="G162" s="231"/>
    </row>
    <row r="163" spans="1:7" ht="18" customHeight="1">
      <c r="A163" s="1008"/>
      <c r="B163" s="991"/>
      <c r="C163" s="995" t="s">
        <v>183</v>
      </c>
      <c r="D163" s="225" t="s">
        <v>3792</v>
      </c>
      <c r="E163" s="225" t="s">
        <v>3740</v>
      </c>
      <c r="F163" s="225" t="s">
        <v>1497</v>
      </c>
      <c r="G163" s="231" t="s">
        <v>879</v>
      </c>
    </row>
    <row r="164" spans="1:7" ht="18" customHeight="1">
      <c r="A164" s="1008"/>
      <c r="B164" s="991"/>
      <c r="C164" s="996"/>
      <c r="D164" s="231" t="s">
        <v>3793</v>
      </c>
      <c r="E164" s="231" t="s">
        <v>1463</v>
      </c>
      <c r="F164" s="231" t="s">
        <v>903</v>
      </c>
      <c r="G164" s="231" t="s">
        <v>2816</v>
      </c>
    </row>
    <row r="165" spans="1:7" ht="18" customHeight="1">
      <c r="A165" s="1008"/>
      <c r="B165" s="991"/>
      <c r="C165" s="997" t="s">
        <v>184</v>
      </c>
      <c r="D165" s="231" t="s">
        <v>3794</v>
      </c>
      <c r="E165" s="231" t="s">
        <v>3796</v>
      </c>
      <c r="F165" s="231" t="s">
        <v>883</v>
      </c>
      <c r="G165" s="231" t="s">
        <v>878</v>
      </c>
    </row>
    <row r="166" spans="1:7" ht="18" customHeight="1" thickBot="1">
      <c r="A166" s="1009"/>
      <c r="B166" s="991"/>
      <c r="C166" s="995"/>
      <c r="D166" s="234" t="s">
        <v>2790</v>
      </c>
      <c r="E166" s="234" t="s">
        <v>3739</v>
      </c>
      <c r="F166" s="234" t="s">
        <v>1482</v>
      </c>
      <c r="G166" s="234" t="s">
        <v>976</v>
      </c>
    </row>
    <row r="167" spans="1:7" ht="18" customHeight="1">
      <c r="A167" s="998">
        <f>A152+1</f>
        <v>46185</v>
      </c>
      <c r="B167" s="1000" t="s">
        <v>173</v>
      </c>
      <c r="C167" s="1000" t="s">
        <v>174</v>
      </c>
      <c r="D167" s="228"/>
      <c r="E167" s="228"/>
      <c r="F167" s="228"/>
      <c r="G167" s="228"/>
    </row>
    <row r="168" spans="1:7" ht="18" customHeight="1">
      <c r="A168" s="999"/>
      <c r="B168" s="1001"/>
      <c r="C168" s="1002"/>
      <c r="D168" s="225" t="s">
        <v>884</v>
      </c>
      <c r="E168" s="225" t="s">
        <v>884</v>
      </c>
      <c r="F168" s="225" t="s">
        <v>884</v>
      </c>
      <c r="G168" s="225" t="s">
        <v>884</v>
      </c>
    </row>
    <row r="169" spans="1:7" ht="18" customHeight="1">
      <c r="A169" s="998"/>
      <c r="B169" s="1001"/>
      <c r="C169" s="1000" t="s">
        <v>175</v>
      </c>
      <c r="D169" s="228"/>
      <c r="E169" s="228"/>
      <c r="F169" s="228"/>
      <c r="G169" s="228"/>
    </row>
    <row r="170" spans="1:7" ht="18" customHeight="1">
      <c r="A170" s="998"/>
      <c r="B170" s="1001"/>
      <c r="C170" s="1002"/>
      <c r="D170" s="229" t="s">
        <v>884</v>
      </c>
      <c r="E170" s="229" t="s">
        <v>884</v>
      </c>
      <c r="F170" s="229" t="s">
        <v>884</v>
      </c>
      <c r="G170" s="229" t="s">
        <v>884</v>
      </c>
    </row>
    <row r="171" spans="1:7" ht="18" customHeight="1">
      <c r="A171" s="998"/>
      <c r="B171" s="1001"/>
      <c r="C171" s="1001" t="s">
        <v>176</v>
      </c>
      <c r="D171" s="225"/>
      <c r="E171" s="225"/>
      <c r="F171" s="225"/>
      <c r="G171" s="225"/>
    </row>
    <row r="172" spans="1:7" ht="18" customHeight="1">
      <c r="A172" s="998"/>
      <c r="B172" s="1001"/>
      <c r="C172" s="1002"/>
      <c r="D172" s="229" t="s">
        <v>884</v>
      </c>
      <c r="E172" s="229" t="s">
        <v>884</v>
      </c>
      <c r="F172" s="229" t="s">
        <v>884</v>
      </c>
      <c r="G172" s="229" t="s">
        <v>884</v>
      </c>
    </row>
    <row r="173" spans="1:7" ht="18" customHeight="1">
      <c r="A173" s="998"/>
      <c r="B173" s="1003" t="s">
        <v>177</v>
      </c>
      <c r="C173" s="230" t="s">
        <v>178</v>
      </c>
      <c r="D173" s="231"/>
      <c r="E173" s="231"/>
      <c r="F173" s="231"/>
      <c r="G173" s="231"/>
    </row>
    <row r="174" spans="1:7" ht="18" customHeight="1">
      <c r="A174" s="998"/>
      <c r="B174" s="1003"/>
      <c r="C174" s="230" t="s">
        <v>179</v>
      </c>
      <c r="D174" s="231" t="s">
        <v>884</v>
      </c>
      <c r="E174" s="231" t="s">
        <v>884</v>
      </c>
      <c r="F174" s="231" t="s">
        <v>884</v>
      </c>
      <c r="G174" s="231" t="s">
        <v>884</v>
      </c>
    </row>
    <row r="175" spans="1:7" ht="18" customHeight="1">
      <c r="A175" s="998"/>
      <c r="B175" s="1001" t="s">
        <v>180</v>
      </c>
      <c r="C175" s="438" t="s">
        <v>181</v>
      </c>
      <c r="D175" s="229" t="s">
        <v>3867</v>
      </c>
      <c r="E175" s="229" t="s">
        <v>3867</v>
      </c>
      <c r="F175" s="229" t="s">
        <v>913</v>
      </c>
      <c r="G175" s="229" t="s">
        <v>2877</v>
      </c>
    </row>
    <row r="176" spans="1:7" ht="18" customHeight="1">
      <c r="A176" s="998"/>
      <c r="B176" s="1001"/>
      <c r="C176" s="487" t="s">
        <v>1064</v>
      </c>
      <c r="D176" s="231" t="s">
        <v>1499</v>
      </c>
      <c r="E176" s="231" t="s">
        <v>3795</v>
      </c>
      <c r="F176" s="231" t="s">
        <v>1093</v>
      </c>
      <c r="G176" s="231"/>
    </row>
    <row r="177" spans="1:7" ht="18" customHeight="1">
      <c r="A177" s="998"/>
      <c r="B177" s="1001"/>
      <c r="C177" s="233" t="s">
        <v>182</v>
      </c>
      <c r="D177" s="231"/>
      <c r="E177" s="231"/>
      <c r="F177" s="231"/>
      <c r="G177" s="231"/>
    </row>
    <row r="178" spans="1:7" ht="18" customHeight="1">
      <c r="A178" s="998"/>
      <c r="B178" s="1001"/>
      <c r="C178" s="1004" t="s">
        <v>183</v>
      </c>
      <c r="D178" s="225" t="s">
        <v>3791</v>
      </c>
      <c r="E178" s="225" t="s">
        <v>1497</v>
      </c>
      <c r="F178" s="225" t="s">
        <v>1497</v>
      </c>
      <c r="G178" s="225" t="s">
        <v>879</v>
      </c>
    </row>
    <row r="179" spans="1:7" ht="18" customHeight="1">
      <c r="A179" s="998"/>
      <c r="B179" s="1001"/>
      <c r="C179" s="1005"/>
      <c r="D179" s="231" t="s">
        <v>3790</v>
      </c>
      <c r="E179" s="231" t="s">
        <v>3869</v>
      </c>
      <c r="F179" s="231" t="s">
        <v>913</v>
      </c>
      <c r="G179" s="231" t="s">
        <v>3742</v>
      </c>
    </row>
    <row r="180" spans="1:7" ht="18" customHeight="1">
      <c r="A180" s="998"/>
      <c r="B180" s="1001"/>
      <c r="C180" s="1006" t="s">
        <v>184</v>
      </c>
      <c r="D180" s="231" t="s">
        <v>3868</v>
      </c>
      <c r="E180" s="231" t="s">
        <v>3870</v>
      </c>
      <c r="F180" s="231" t="s">
        <v>882</v>
      </c>
      <c r="G180" s="231" t="s">
        <v>878</v>
      </c>
    </row>
    <row r="181" spans="1:7" ht="18" customHeight="1" thickBot="1">
      <c r="A181" s="998"/>
      <c r="B181" s="1002"/>
      <c r="C181" s="1005"/>
      <c r="D181" s="234" t="s">
        <v>1486</v>
      </c>
      <c r="E181" s="234" t="s">
        <v>3796</v>
      </c>
      <c r="F181" s="234" t="s">
        <v>883</v>
      </c>
      <c r="G181" s="234" t="s">
        <v>3121</v>
      </c>
    </row>
    <row r="182" spans="1:7" ht="18" customHeight="1">
      <c r="A182" s="1007">
        <f>A167+1</f>
        <v>46186</v>
      </c>
      <c r="B182" s="991" t="s">
        <v>173</v>
      </c>
      <c r="C182" s="991" t="s">
        <v>174</v>
      </c>
      <c r="D182" s="225"/>
      <c r="E182" s="225"/>
      <c r="F182" s="225"/>
      <c r="G182" s="225"/>
    </row>
    <row r="183" spans="1:7" ht="18" customHeight="1">
      <c r="A183" s="1007"/>
      <c r="B183" s="991"/>
      <c r="C183" s="992"/>
      <c r="D183" s="225" t="s">
        <v>3784</v>
      </c>
      <c r="E183" s="225" t="s">
        <v>884</v>
      </c>
      <c r="F183" s="225" t="s">
        <v>884</v>
      </c>
      <c r="G183" s="225" t="s">
        <v>884</v>
      </c>
    </row>
    <row r="184" spans="1:7" ht="18" customHeight="1">
      <c r="A184" s="1008"/>
      <c r="B184" s="991"/>
      <c r="C184" s="993" t="s">
        <v>175</v>
      </c>
      <c r="D184" s="228"/>
      <c r="E184" s="228"/>
      <c r="F184" s="228"/>
      <c r="G184" s="228"/>
    </row>
    <row r="185" spans="1:7" ht="18" customHeight="1">
      <c r="A185" s="1008"/>
      <c r="B185" s="991"/>
      <c r="C185" s="992"/>
      <c r="D185" s="229" t="s">
        <v>3784</v>
      </c>
      <c r="E185" s="229" t="s">
        <v>884</v>
      </c>
      <c r="F185" s="229" t="s">
        <v>884</v>
      </c>
      <c r="G185" s="229" t="s">
        <v>884</v>
      </c>
    </row>
    <row r="186" spans="1:7" ht="18" customHeight="1">
      <c r="A186" s="1008"/>
      <c r="B186" s="991"/>
      <c r="C186" s="991" t="s">
        <v>176</v>
      </c>
      <c r="D186" s="225"/>
      <c r="E186" s="225"/>
      <c r="F186" s="225"/>
      <c r="G186" s="225"/>
    </row>
    <row r="187" spans="1:7" ht="18" customHeight="1">
      <c r="A187" s="1008"/>
      <c r="B187" s="991"/>
      <c r="C187" s="992"/>
      <c r="D187" s="229" t="s">
        <v>3784</v>
      </c>
      <c r="E187" s="229" t="s">
        <v>884</v>
      </c>
      <c r="F187" s="229" t="s">
        <v>884</v>
      </c>
      <c r="G187" s="229" t="s">
        <v>884</v>
      </c>
    </row>
    <row r="188" spans="1:7" ht="18" customHeight="1">
      <c r="A188" s="1008"/>
      <c r="B188" s="994" t="s">
        <v>177</v>
      </c>
      <c r="C188" s="379" t="s">
        <v>178</v>
      </c>
      <c r="D188" s="231"/>
      <c r="E188" s="231"/>
      <c r="F188" s="231"/>
      <c r="G188" s="231"/>
    </row>
    <row r="189" spans="1:7" ht="18" customHeight="1">
      <c r="A189" s="1008"/>
      <c r="B189" s="994"/>
      <c r="C189" s="379" t="s">
        <v>179</v>
      </c>
      <c r="D189" s="231" t="s">
        <v>3964</v>
      </c>
      <c r="E189" s="231" t="s">
        <v>3967</v>
      </c>
      <c r="F189" s="231" t="s">
        <v>3967</v>
      </c>
      <c r="G189" s="231" t="s">
        <v>3784</v>
      </c>
    </row>
    <row r="190" spans="1:7" ht="18" customHeight="1">
      <c r="A190" s="1008"/>
      <c r="B190" s="991" t="s">
        <v>180</v>
      </c>
      <c r="C190" s="436" t="s">
        <v>181</v>
      </c>
      <c r="D190" s="229" t="s">
        <v>3790</v>
      </c>
      <c r="E190" s="229" t="s">
        <v>3869</v>
      </c>
      <c r="F190" s="229" t="s">
        <v>3869</v>
      </c>
      <c r="G190" s="229" t="s">
        <v>3742</v>
      </c>
    </row>
    <row r="191" spans="1:7" ht="18" customHeight="1">
      <c r="A191" s="1008"/>
      <c r="B191" s="991"/>
      <c r="C191" s="437" t="s">
        <v>185</v>
      </c>
      <c r="D191" s="231" t="s">
        <v>3965</v>
      </c>
      <c r="E191" s="231" t="s">
        <v>3795</v>
      </c>
      <c r="F191" s="231" t="s">
        <v>3795</v>
      </c>
      <c r="G191" s="231" t="s">
        <v>3781</v>
      </c>
    </row>
    <row r="192" spans="1:7" ht="18" customHeight="1">
      <c r="A192" s="1008"/>
      <c r="B192" s="991"/>
      <c r="C192" s="381" t="s">
        <v>182</v>
      </c>
      <c r="D192" s="231"/>
      <c r="E192" s="231"/>
      <c r="F192" s="231"/>
      <c r="G192" s="231"/>
    </row>
    <row r="193" spans="1:7" ht="18" customHeight="1">
      <c r="A193" s="1008"/>
      <c r="B193" s="991"/>
      <c r="C193" s="995" t="s">
        <v>183</v>
      </c>
      <c r="D193" s="225" t="s">
        <v>3792</v>
      </c>
      <c r="E193" s="225" t="s">
        <v>3968</v>
      </c>
      <c r="F193" s="225" t="s">
        <v>3968</v>
      </c>
      <c r="G193" s="231" t="s">
        <v>879</v>
      </c>
    </row>
    <row r="194" spans="1:7" ht="18" customHeight="1">
      <c r="A194" s="1008"/>
      <c r="B194" s="991"/>
      <c r="C194" s="996"/>
      <c r="D194" s="231" t="s">
        <v>3867</v>
      </c>
      <c r="E194" s="231" t="s">
        <v>3741</v>
      </c>
      <c r="F194" s="231" t="s">
        <v>3741</v>
      </c>
      <c r="G194" s="231" t="s">
        <v>2877</v>
      </c>
    </row>
    <row r="195" spans="1:7" ht="18" customHeight="1">
      <c r="A195" s="1008"/>
      <c r="B195" s="991"/>
      <c r="C195" s="997" t="s">
        <v>184</v>
      </c>
      <c r="D195" s="231" t="s">
        <v>2817</v>
      </c>
      <c r="E195" s="231" t="s">
        <v>882</v>
      </c>
      <c r="F195" s="231" t="s">
        <v>882</v>
      </c>
      <c r="G195" s="231" t="s">
        <v>878</v>
      </c>
    </row>
    <row r="196" spans="1:7" ht="18" customHeight="1" thickBot="1">
      <c r="A196" s="1009"/>
      <c r="B196" s="991"/>
      <c r="C196" s="995"/>
      <c r="D196" s="234" t="s">
        <v>2790</v>
      </c>
      <c r="E196" s="234" t="s">
        <v>3966</v>
      </c>
      <c r="F196" s="234" t="s">
        <v>3966</v>
      </c>
      <c r="G196" s="234" t="s">
        <v>3121</v>
      </c>
    </row>
    <row r="197" spans="1:7" ht="18" customHeight="1">
      <c r="A197" s="998">
        <f>A182+1</f>
        <v>46187</v>
      </c>
      <c r="B197" s="1000" t="s">
        <v>173</v>
      </c>
      <c r="C197" s="1000" t="s">
        <v>174</v>
      </c>
      <c r="D197" s="228"/>
      <c r="E197" s="228"/>
      <c r="F197" s="228"/>
      <c r="G197" s="228"/>
    </row>
    <row r="198" spans="1:7" ht="18" customHeight="1">
      <c r="A198" s="999"/>
      <c r="B198" s="1001"/>
      <c r="C198" s="1002"/>
      <c r="D198" s="225" t="s">
        <v>884</v>
      </c>
      <c r="E198" s="225" t="s">
        <v>884</v>
      </c>
      <c r="F198" s="225" t="s">
        <v>884</v>
      </c>
      <c r="G198" s="225" t="s">
        <v>884</v>
      </c>
    </row>
    <row r="199" spans="1:7" ht="18" customHeight="1">
      <c r="A199" s="998"/>
      <c r="B199" s="1001"/>
      <c r="C199" s="1000" t="s">
        <v>175</v>
      </c>
      <c r="D199" s="228"/>
      <c r="E199" s="228"/>
      <c r="F199" s="228"/>
      <c r="G199" s="228"/>
    </row>
    <row r="200" spans="1:7" ht="18" customHeight="1">
      <c r="A200" s="998"/>
      <c r="B200" s="1001"/>
      <c r="C200" s="1002"/>
      <c r="D200" s="229" t="s">
        <v>884</v>
      </c>
      <c r="E200" s="229" t="s">
        <v>884</v>
      </c>
      <c r="F200" s="229" t="s">
        <v>884</v>
      </c>
      <c r="G200" s="229" t="s">
        <v>884</v>
      </c>
    </row>
    <row r="201" spans="1:7" ht="18" customHeight="1">
      <c r="A201" s="998"/>
      <c r="B201" s="1001"/>
      <c r="C201" s="1001" t="s">
        <v>176</v>
      </c>
      <c r="D201" s="225"/>
      <c r="E201" s="225"/>
      <c r="F201" s="225"/>
      <c r="G201" s="225"/>
    </row>
    <row r="202" spans="1:7" ht="18" customHeight="1">
      <c r="A202" s="998"/>
      <c r="B202" s="1001"/>
      <c r="C202" s="1002"/>
      <c r="D202" s="229" t="s">
        <v>884</v>
      </c>
      <c r="E202" s="229" t="s">
        <v>884</v>
      </c>
      <c r="F202" s="229" t="s">
        <v>884</v>
      </c>
      <c r="G202" s="229" t="s">
        <v>884</v>
      </c>
    </row>
    <row r="203" spans="1:7" ht="18" customHeight="1">
      <c r="A203" s="998"/>
      <c r="B203" s="1003" t="s">
        <v>177</v>
      </c>
      <c r="C203" s="230" t="s">
        <v>178</v>
      </c>
      <c r="D203" s="231"/>
      <c r="E203" s="231"/>
      <c r="F203" s="231"/>
      <c r="G203" s="231"/>
    </row>
    <row r="204" spans="1:7" ht="18" customHeight="1">
      <c r="A204" s="998"/>
      <c r="B204" s="1003"/>
      <c r="C204" s="230" t="s">
        <v>179</v>
      </c>
      <c r="D204" s="231" t="s">
        <v>3964</v>
      </c>
      <c r="E204" s="231" t="s">
        <v>4037</v>
      </c>
      <c r="F204" s="231" t="s">
        <v>4037</v>
      </c>
      <c r="G204" s="231" t="s">
        <v>3784</v>
      </c>
    </row>
    <row r="205" spans="1:7" ht="18" customHeight="1">
      <c r="A205" s="998"/>
      <c r="B205" s="1001" t="s">
        <v>180</v>
      </c>
      <c r="C205" s="438" t="s">
        <v>181</v>
      </c>
      <c r="D205" s="229" t="s">
        <v>3867</v>
      </c>
      <c r="E205" s="229" t="s">
        <v>3869</v>
      </c>
      <c r="F205" s="229" t="s">
        <v>3869</v>
      </c>
      <c r="G205" s="229" t="s">
        <v>2877</v>
      </c>
    </row>
    <row r="206" spans="1:7" ht="18" customHeight="1">
      <c r="A206" s="998"/>
      <c r="B206" s="1001"/>
      <c r="C206" s="487" t="s">
        <v>1064</v>
      </c>
      <c r="D206" s="231" t="s">
        <v>4034</v>
      </c>
      <c r="E206" s="231" t="s">
        <v>4037</v>
      </c>
      <c r="F206" s="231" t="s">
        <v>4037</v>
      </c>
      <c r="G206" s="231" t="s">
        <v>3781</v>
      </c>
    </row>
    <row r="207" spans="1:7" ht="18" customHeight="1">
      <c r="A207" s="998"/>
      <c r="B207" s="1001"/>
      <c r="C207" s="233" t="s">
        <v>182</v>
      </c>
      <c r="D207" s="231"/>
      <c r="E207" s="231"/>
      <c r="F207" s="231"/>
      <c r="G207" s="231"/>
    </row>
    <row r="208" spans="1:7" ht="18" customHeight="1">
      <c r="A208" s="998"/>
      <c r="B208" s="1001"/>
      <c r="C208" s="1004" t="s">
        <v>183</v>
      </c>
      <c r="D208" s="225" t="s">
        <v>4035</v>
      </c>
      <c r="E208" s="225" t="s">
        <v>3968</v>
      </c>
      <c r="F208" s="225" t="s">
        <v>3968</v>
      </c>
      <c r="G208" s="225" t="s">
        <v>879</v>
      </c>
    </row>
    <row r="209" spans="1:7" ht="18" customHeight="1">
      <c r="A209" s="998"/>
      <c r="B209" s="1001"/>
      <c r="C209" s="1005"/>
      <c r="D209" s="231" t="s">
        <v>3793</v>
      </c>
      <c r="E209" s="231" t="s">
        <v>3741</v>
      </c>
      <c r="F209" s="231" t="s">
        <v>3741</v>
      </c>
      <c r="G209" s="231" t="s">
        <v>2816</v>
      </c>
    </row>
    <row r="210" spans="1:7" ht="18" customHeight="1">
      <c r="A210" s="998"/>
      <c r="B210" s="1001"/>
      <c r="C210" s="1006" t="s">
        <v>184</v>
      </c>
      <c r="D210" s="231" t="s">
        <v>3794</v>
      </c>
      <c r="E210" s="231" t="s">
        <v>882</v>
      </c>
      <c r="F210" s="231" t="s">
        <v>882</v>
      </c>
      <c r="G210" s="231" t="s">
        <v>878</v>
      </c>
    </row>
    <row r="211" spans="1:7" ht="18" customHeight="1" thickBot="1">
      <c r="A211" s="998"/>
      <c r="B211" s="1002"/>
      <c r="C211" s="1005"/>
      <c r="D211" s="234" t="s">
        <v>4036</v>
      </c>
      <c r="E211" s="234" t="s">
        <v>3966</v>
      </c>
      <c r="F211" s="234" t="s">
        <v>3966</v>
      </c>
      <c r="G211" s="234" t="s">
        <v>3121</v>
      </c>
    </row>
    <row r="212" spans="1:7" ht="18" customHeight="1">
      <c r="A212" s="1007">
        <f>A197+1</f>
        <v>46188</v>
      </c>
      <c r="B212" s="991" t="s">
        <v>173</v>
      </c>
      <c r="C212" s="991" t="s">
        <v>174</v>
      </c>
      <c r="D212" s="225"/>
      <c r="E212" s="225"/>
      <c r="F212" s="225"/>
      <c r="G212" s="225"/>
    </row>
    <row r="213" spans="1:7" ht="18" customHeight="1">
      <c r="A213" s="1007"/>
      <c r="B213" s="991"/>
      <c r="C213" s="992"/>
      <c r="D213" s="225" t="s">
        <v>884</v>
      </c>
      <c r="E213" s="225" t="s">
        <v>884</v>
      </c>
      <c r="F213" s="225" t="s">
        <v>884</v>
      </c>
      <c r="G213" s="225" t="s">
        <v>884</v>
      </c>
    </row>
    <row r="214" spans="1:7" ht="18" customHeight="1">
      <c r="A214" s="1008"/>
      <c r="B214" s="991"/>
      <c r="C214" s="993" t="s">
        <v>175</v>
      </c>
      <c r="D214" s="228"/>
      <c r="E214" s="228"/>
      <c r="F214" s="228"/>
      <c r="G214" s="228"/>
    </row>
    <row r="215" spans="1:7" ht="18" customHeight="1">
      <c r="A215" s="1008"/>
      <c r="B215" s="991"/>
      <c r="C215" s="992"/>
      <c r="D215" s="229" t="s">
        <v>884</v>
      </c>
      <c r="E215" s="229" t="s">
        <v>884</v>
      </c>
      <c r="F215" s="229" t="s">
        <v>884</v>
      </c>
      <c r="G215" s="229" t="s">
        <v>884</v>
      </c>
    </row>
    <row r="216" spans="1:7" ht="18" customHeight="1">
      <c r="A216" s="1008"/>
      <c r="B216" s="991"/>
      <c r="C216" s="991" t="s">
        <v>176</v>
      </c>
      <c r="D216" s="225"/>
      <c r="E216" s="225"/>
      <c r="F216" s="225"/>
      <c r="G216" s="225"/>
    </row>
    <row r="217" spans="1:7" ht="18" customHeight="1">
      <c r="A217" s="1008"/>
      <c r="B217" s="991"/>
      <c r="C217" s="992"/>
      <c r="D217" s="229" t="s">
        <v>884</v>
      </c>
      <c r="E217" s="229" t="s">
        <v>884</v>
      </c>
      <c r="F217" s="229" t="s">
        <v>884</v>
      </c>
      <c r="G217" s="229" t="s">
        <v>884</v>
      </c>
    </row>
    <row r="218" spans="1:7" ht="18" customHeight="1">
      <c r="A218" s="1008"/>
      <c r="B218" s="994" t="s">
        <v>177</v>
      </c>
      <c r="C218" s="379" t="s">
        <v>178</v>
      </c>
      <c r="D218" s="231"/>
      <c r="E218" s="231"/>
      <c r="F218" s="231"/>
      <c r="G218" s="231"/>
    </row>
    <row r="219" spans="1:7" ht="18" customHeight="1">
      <c r="A219" s="1008"/>
      <c r="B219" s="994"/>
      <c r="C219" s="379" t="s">
        <v>179</v>
      </c>
      <c r="D219" s="231" t="s">
        <v>3784</v>
      </c>
      <c r="E219" s="231" t="s">
        <v>3784</v>
      </c>
      <c r="F219" s="231" t="s">
        <v>3784</v>
      </c>
      <c r="G219" s="231" t="s">
        <v>3784</v>
      </c>
    </row>
    <row r="220" spans="1:7" ht="18" customHeight="1">
      <c r="A220" s="1008"/>
      <c r="B220" s="991" t="s">
        <v>180</v>
      </c>
      <c r="C220" s="436" t="s">
        <v>181</v>
      </c>
      <c r="D220" s="229" t="s">
        <v>3793</v>
      </c>
      <c r="E220" s="229" t="s">
        <v>3869</v>
      </c>
      <c r="F220" s="229" t="s">
        <v>3869</v>
      </c>
      <c r="G220" s="229" t="s">
        <v>2877</v>
      </c>
    </row>
    <row r="221" spans="1:7" ht="18" customHeight="1">
      <c r="A221" s="1008"/>
      <c r="B221" s="991"/>
      <c r="C221" s="437" t="s">
        <v>185</v>
      </c>
      <c r="D221" s="231" t="s">
        <v>3967</v>
      </c>
      <c r="E221" s="231" t="s">
        <v>4037</v>
      </c>
      <c r="F221" s="231" t="s">
        <v>4037</v>
      </c>
      <c r="G221" s="231" t="s">
        <v>3004</v>
      </c>
    </row>
    <row r="222" spans="1:7" ht="18" customHeight="1">
      <c r="A222" s="1008"/>
      <c r="B222" s="991"/>
      <c r="C222" s="381" t="s">
        <v>182</v>
      </c>
      <c r="D222" s="231"/>
      <c r="E222" s="231"/>
      <c r="F222" s="231"/>
      <c r="G222" s="231"/>
    </row>
    <row r="223" spans="1:7" ht="18" customHeight="1">
      <c r="A223" s="1008"/>
      <c r="B223" s="991"/>
      <c r="C223" s="995" t="s">
        <v>183</v>
      </c>
      <c r="D223" s="225" t="s">
        <v>1497</v>
      </c>
      <c r="E223" s="225" t="s">
        <v>1661</v>
      </c>
      <c r="F223" s="225" t="s">
        <v>1661</v>
      </c>
      <c r="G223" s="225" t="s">
        <v>879</v>
      </c>
    </row>
    <row r="224" spans="1:7" ht="18" customHeight="1">
      <c r="A224" s="1008"/>
      <c r="B224" s="991"/>
      <c r="C224" s="996"/>
      <c r="D224" s="231" t="s">
        <v>3790</v>
      </c>
      <c r="E224" s="231" t="s">
        <v>3790</v>
      </c>
      <c r="F224" s="231" t="s">
        <v>3784</v>
      </c>
      <c r="G224" s="231" t="s">
        <v>2816</v>
      </c>
    </row>
    <row r="225" spans="1:7" ht="18" customHeight="1">
      <c r="A225" s="1008"/>
      <c r="B225" s="991"/>
      <c r="C225" s="997" t="s">
        <v>184</v>
      </c>
      <c r="D225" s="231" t="s">
        <v>880</v>
      </c>
      <c r="E225" s="231" t="s">
        <v>882</v>
      </c>
      <c r="F225" s="231" t="s">
        <v>882</v>
      </c>
      <c r="G225" s="231" t="s">
        <v>976</v>
      </c>
    </row>
    <row r="226" spans="1:7" ht="18" customHeight="1" thickBot="1">
      <c r="A226" s="1009"/>
      <c r="B226" s="991"/>
      <c r="C226" s="995"/>
      <c r="D226" s="234" t="s">
        <v>4052</v>
      </c>
      <c r="E226" s="234" t="s">
        <v>883</v>
      </c>
      <c r="F226" s="234" t="s">
        <v>883</v>
      </c>
      <c r="G226" s="234" t="s">
        <v>3121</v>
      </c>
    </row>
    <row r="227" spans="1:7" ht="18" customHeight="1">
      <c r="A227" s="998">
        <f>A212+1</f>
        <v>46189</v>
      </c>
      <c r="B227" s="1000" t="s">
        <v>173</v>
      </c>
      <c r="C227" s="1000" t="s">
        <v>174</v>
      </c>
      <c r="D227" s="228"/>
      <c r="E227" s="228"/>
      <c r="F227" s="228"/>
      <c r="G227" s="228"/>
    </row>
    <row r="228" spans="1:7" ht="18" customHeight="1">
      <c r="A228" s="999"/>
      <c r="B228" s="1001"/>
      <c r="C228" s="1002"/>
      <c r="D228" s="225" t="s">
        <v>884</v>
      </c>
      <c r="E228" s="225" t="s">
        <v>884</v>
      </c>
      <c r="F228" s="225" t="s">
        <v>884</v>
      </c>
      <c r="G228" s="225" t="s">
        <v>884</v>
      </c>
    </row>
    <row r="229" spans="1:7" ht="18" customHeight="1">
      <c r="A229" s="998"/>
      <c r="B229" s="1001"/>
      <c r="C229" s="1000" t="s">
        <v>175</v>
      </c>
      <c r="D229" s="228"/>
      <c r="E229" s="228"/>
      <c r="F229" s="228"/>
      <c r="G229" s="228"/>
    </row>
    <row r="230" spans="1:7" ht="18" customHeight="1">
      <c r="A230" s="998"/>
      <c r="B230" s="1001"/>
      <c r="C230" s="1002"/>
      <c r="D230" s="229" t="s">
        <v>884</v>
      </c>
      <c r="E230" s="229" t="s">
        <v>884</v>
      </c>
      <c r="F230" s="229" t="s">
        <v>884</v>
      </c>
      <c r="G230" s="229" t="s">
        <v>884</v>
      </c>
    </row>
    <row r="231" spans="1:7" ht="18" customHeight="1">
      <c r="A231" s="998"/>
      <c r="B231" s="1001"/>
      <c r="C231" s="1001" t="s">
        <v>176</v>
      </c>
      <c r="D231" s="225"/>
      <c r="E231" s="225"/>
      <c r="F231" s="225"/>
      <c r="G231" s="225"/>
    </row>
    <row r="232" spans="1:7" ht="18" customHeight="1">
      <c r="A232" s="998"/>
      <c r="B232" s="1001"/>
      <c r="C232" s="1002"/>
      <c r="D232" s="229" t="s">
        <v>884</v>
      </c>
      <c r="E232" s="229" t="s">
        <v>884</v>
      </c>
      <c r="F232" s="229" t="s">
        <v>884</v>
      </c>
      <c r="G232" s="229" t="s">
        <v>884</v>
      </c>
    </row>
    <row r="233" spans="1:7" ht="18" customHeight="1">
      <c r="A233" s="998"/>
      <c r="B233" s="1003" t="s">
        <v>177</v>
      </c>
      <c r="C233" s="230" t="s">
        <v>178</v>
      </c>
      <c r="D233" s="231"/>
      <c r="E233" s="231"/>
      <c r="F233" s="231"/>
      <c r="G233" s="231"/>
    </row>
    <row r="234" spans="1:7" ht="18" customHeight="1">
      <c r="A234" s="998"/>
      <c r="B234" s="1003"/>
      <c r="C234" s="230" t="s">
        <v>179</v>
      </c>
      <c r="D234" s="229" t="s">
        <v>884</v>
      </c>
      <c r="E234" s="229" t="s">
        <v>884</v>
      </c>
      <c r="F234" s="229" t="s">
        <v>884</v>
      </c>
      <c r="G234" s="229" t="s">
        <v>884</v>
      </c>
    </row>
    <row r="235" spans="1:7" ht="18" customHeight="1">
      <c r="A235" s="998"/>
      <c r="B235" s="1001" t="s">
        <v>180</v>
      </c>
      <c r="C235" s="438" t="s">
        <v>181</v>
      </c>
      <c r="D235" s="229" t="s">
        <v>4104</v>
      </c>
      <c r="E235" s="229" t="s">
        <v>1463</v>
      </c>
      <c r="F235" s="229" t="s">
        <v>1463</v>
      </c>
      <c r="G235" s="229" t="s">
        <v>909</v>
      </c>
    </row>
    <row r="236" spans="1:7" ht="18" customHeight="1">
      <c r="A236" s="998"/>
      <c r="B236" s="1001"/>
      <c r="C236" s="438" t="s">
        <v>181</v>
      </c>
      <c r="D236" s="231" t="s">
        <v>4105</v>
      </c>
      <c r="E236" s="231" t="s">
        <v>2876</v>
      </c>
      <c r="F236" s="231" t="s">
        <v>2876</v>
      </c>
      <c r="G236" s="231"/>
    </row>
    <row r="237" spans="1:7" ht="18" customHeight="1">
      <c r="A237" s="998"/>
      <c r="B237" s="1001"/>
      <c r="C237" s="233" t="s">
        <v>182</v>
      </c>
      <c r="D237" s="231"/>
      <c r="E237" s="231"/>
      <c r="F237" s="231"/>
      <c r="G237" s="231"/>
    </row>
    <row r="238" spans="1:7" ht="18" customHeight="1">
      <c r="A238" s="998"/>
      <c r="B238" s="1001"/>
      <c r="C238" s="1004" t="s">
        <v>183</v>
      </c>
      <c r="D238" s="225" t="s">
        <v>1497</v>
      </c>
      <c r="E238" s="225" t="s">
        <v>1497</v>
      </c>
      <c r="F238" s="225" t="s">
        <v>1497</v>
      </c>
      <c r="G238" s="225" t="s">
        <v>1661</v>
      </c>
    </row>
    <row r="239" spans="1:7" ht="18" customHeight="1">
      <c r="A239" s="998"/>
      <c r="B239" s="1001"/>
      <c r="C239" s="1005"/>
      <c r="D239" s="231" t="s">
        <v>3227</v>
      </c>
      <c r="E239" s="231" t="s">
        <v>2788</v>
      </c>
      <c r="F239" s="231" t="s">
        <v>2788</v>
      </c>
      <c r="G239" s="231" t="s">
        <v>1501</v>
      </c>
    </row>
    <row r="240" spans="1:7" ht="18" customHeight="1">
      <c r="A240" s="998"/>
      <c r="B240" s="1001"/>
      <c r="C240" s="1006" t="s">
        <v>184</v>
      </c>
      <c r="D240" s="231" t="s">
        <v>1021</v>
      </c>
      <c r="E240" s="231" t="s">
        <v>883</v>
      </c>
      <c r="F240" s="231" t="s">
        <v>883</v>
      </c>
      <c r="G240" s="231" t="s">
        <v>1482</v>
      </c>
    </row>
    <row r="241" spans="1:7" ht="18" customHeight="1" thickBot="1">
      <c r="A241" s="998"/>
      <c r="B241" s="1002"/>
      <c r="C241" s="1005"/>
      <c r="D241" s="234"/>
      <c r="E241" s="234"/>
      <c r="F241" s="234"/>
      <c r="G241" s="234" t="s">
        <v>1483</v>
      </c>
    </row>
    <row r="242" spans="1:7" ht="18" customHeight="1">
      <c r="A242" s="1007">
        <f>A227+1</f>
        <v>46190</v>
      </c>
      <c r="B242" s="991" t="s">
        <v>173</v>
      </c>
      <c r="C242" s="991" t="s">
        <v>174</v>
      </c>
      <c r="D242" s="225"/>
      <c r="E242" s="225"/>
      <c r="F242" s="225"/>
      <c r="G242" s="225"/>
    </row>
    <row r="243" spans="1:7" ht="18" customHeight="1">
      <c r="A243" s="1007"/>
      <c r="B243" s="991"/>
      <c r="C243" s="992"/>
      <c r="D243" s="225" t="s">
        <v>884</v>
      </c>
      <c r="E243" s="225" t="s">
        <v>884</v>
      </c>
      <c r="F243" s="225" t="s">
        <v>884</v>
      </c>
      <c r="G243" s="225" t="s">
        <v>884</v>
      </c>
    </row>
    <row r="244" spans="1:7" ht="18" customHeight="1">
      <c r="A244" s="1008"/>
      <c r="B244" s="991"/>
      <c r="C244" s="993" t="s">
        <v>175</v>
      </c>
      <c r="D244" s="228"/>
      <c r="E244" s="228"/>
      <c r="F244" s="228"/>
      <c r="G244" s="228"/>
    </row>
    <row r="245" spans="1:7" ht="18" customHeight="1">
      <c r="A245" s="1008"/>
      <c r="B245" s="991"/>
      <c r="C245" s="992"/>
      <c r="D245" s="229" t="s">
        <v>884</v>
      </c>
      <c r="E245" s="229" t="s">
        <v>884</v>
      </c>
      <c r="F245" s="229" t="s">
        <v>884</v>
      </c>
      <c r="G245" s="229" t="s">
        <v>884</v>
      </c>
    </row>
    <row r="246" spans="1:7" ht="18" customHeight="1">
      <c r="A246" s="1008"/>
      <c r="B246" s="991"/>
      <c r="C246" s="991" t="s">
        <v>176</v>
      </c>
      <c r="D246" s="225"/>
      <c r="E246" s="225"/>
      <c r="F246" s="225"/>
      <c r="G246" s="225"/>
    </row>
    <row r="247" spans="1:7" ht="18" customHeight="1">
      <c r="A247" s="1008"/>
      <c r="B247" s="991"/>
      <c r="C247" s="992"/>
      <c r="D247" s="229" t="s">
        <v>884</v>
      </c>
      <c r="E247" s="229" t="s">
        <v>884</v>
      </c>
      <c r="F247" s="229" t="s">
        <v>884</v>
      </c>
      <c r="G247" s="229" t="s">
        <v>884</v>
      </c>
    </row>
    <row r="248" spans="1:7" ht="18" customHeight="1">
      <c r="A248" s="1008"/>
      <c r="B248" s="994" t="s">
        <v>177</v>
      </c>
      <c r="C248" s="379" t="s">
        <v>178</v>
      </c>
      <c r="D248" s="231"/>
      <c r="E248" s="231"/>
      <c r="F248" s="231"/>
      <c r="G248" s="231"/>
    </row>
    <row r="249" spans="1:7" ht="18" customHeight="1">
      <c r="A249" s="1008"/>
      <c r="B249" s="994"/>
      <c r="C249" s="379" t="s">
        <v>179</v>
      </c>
      <c r="D249" s="229" t="s">
        <v>884</v>
      </c>
      <c r="E249" s="229" t="s">
        <v>884</v>
      </c>
      <c r="F249" s="229" t="s">
        <v>884</v>
      </c>
      <c r="G249" s="229" t="s">
        <v>884</v>
      </c>
    </row>
    <row r="250" spans="1:7" ht="18" customHeight="1">
      <c r="A250" s="1008"/>
      <c r="B250" s="991" t="s">
        <v>180</v>
      </c>
      <c r="C250" s="436" t="s">
        <v>181</v>
      </c>
      <c r="D250" s="229" t="s">
        <v>4104</v>
      </c>
      <c r="E250" s="229" t="s">
        <v>1463</v>
      </c>
      <c r="F250" s="229" t="s">
        <v>1463</v>
      </c>
      <c r="G250" s="229" t="s">
        <v>2816</v>
      </c>
    </row>
    <row r="251" spans="1:7" ht="18" customHeight="1">
      <c r="A251" s="1008"/>
      <c r="B251" s="991"/>
      <c r="C251" s="437" t="s">
        <v>185</v>
      </c>
      <c r="D251" s="231" t="s">
        <v>4330</v>
      </c>
      <c r="E251" s="231" t="s">
        <v>2876</v>
      </c>
      <c r="F251" s="231" t="s">
        <v>2876</v>
      </c>
      <c r="G251" s="231"/>
    </row>
    <row r="252" spans="1:7" ht="18" customHeight="1">
      <c r="A252" s="1008"/>
      <c r="B252" s="991"/>
      <c r="C252" s="381" t="s">
        <v>182</v>
      </c>
      <c r="D252" s="231"/>
      <c r="E252" s="231"/>
      <c r="F252" s="231"/>
      <c r="G252" s="231"/>
    </row>
    <row r="253" spans="1:7" ht="18" customHeight="1">
      <c r="A253" s="1008"/>
      <c r="B253" s="991"/>
      <c r="C253" s="995" t="s">
        <v>183</v>
      </c>
      <c r="D253" s="231" t="s">
        <v>3227</v>
      </c>
      <c r="E253" s="231" t="s">
        <v>2788</v>
      </c>
      <c r="F253" s="231" t="s">
        <v>2788</v>
      </c>
      <c r="G253" s="231" t="s">
        <v>3120</v>
      </c>
    </row>
    <row r="254" spans="1:7" ht="18" customHeight="1">
      <c r="A254" s="1008"/>
      <c r="B254" s="991"/>
      <c r="C254" s="996"/>
      <c r="D254" s="231"/>
      <c r="E254" s="231" t="s">
        <v>1497</v>
      </c>
      <c r="F254" s="231" t="s">
        <v>1497</v>
      </c>
      <c r="G254" s="231" t="s">
        <v>879</v>
      </c>
    </row>
    <row r="255" spans="1:7" ht="18" customHeight="1">
      <c r="A255" s="1008"/>
      <c r="B255" s="991"/>
      <c r="C255" s="997" t="s">
        <v>184</v>
      </c>
      <c r="D255" s="231" t="s">
        <v>1021</v>
      </c>
      <c r="E255" s="231" t="s">
        <v>880</v>
      </c>
      <c r="F255" s="231" t="s">
        <v>880</v>
      </c>
      <c r="G255" s="231" t="s">
        <v>1482</v>
      </c>
    </row>
    <row r="256" spans="1:7" ht="18" customHeight="1" thickBot="1">
      <c r="A256" s="1009"/>
      <c r="B256" s="991"/>
      <c r="C256" s="995"/>
      <c r="D256" s="234" t="s">
        <v>880</v>
      </c>
      <c r="E256" s="234" t="s">
        <v>883</v>
      </c>
      <c r="F256" s="234" t="s">
        <v>883</v>
      </c>
      <c r="G256" s="234" t="s">
        <v>976</v>
      </c>
    </row>
    <row r="257" spans="1:7" ht="18" customHeight="1">
      <c r="A257" s="998">
        <f>A242+1</f>
        <v>46191</v>
      </c>
      <c r="B257" s="1000" t="s">
        <v>173</v>
      </c>
      <c r="C257" s="1000" t="s">
        <v>174</v>
      </c>
      <c r="D257" s="228"/>
      <c r="E257" s="228"/>
      <c r="F257" s="228"/>
      <c r="G257" s="228"/>
    </row>
    <row r="258" spans="1:7" ht="18" customHeight="1">
      <c r="A258" s="999"/>
      <c r="B258" s="1001"/>
      <c r="C258" s="1002"/>
      <c r="D258" s="225" t="s">
        <v>884</v>
      </c>
      <c r="E258" s="225"/>
      <c r="F258" s="225"/>
      <c r="G258" s="225"/>
    </row>
    <row r="259" spans="1:7" ht="18" customHeight="1">
      <c r="A259" s="998"/>
      <c r="B259" s="1001"/>
      <c r="C259" s="1000" t="s">
        <v>175</v>
      </c>
      <c r="D259" s="228"/>
      <c r="E259" s="228"/>
      <c r="F259" s="228"/>
      <c r="G259" s="228"/>
    </row>
    <row r="260" spans="1:7" ht="18" customHeight="1">
      <c r="A260" s="998"/>
      <c r="B260" s="1001"/>
      <c r="C260" s="1002"/>
      <c r="D260" s="229" t="s">
        <v>884</v>
      </c>
      <c r="E260" s="229"/>
      <c r="F260" s="229"/>
      <c r="G260" s="229"/>
    </row>
    <row r="261" spans="1:7" ht="18" customHeight="1">
      <c r="A261" s="998"/>
      <c r="B261" s="1001"/>
      <c r="C261" s="1001" t="s">
        <v>176</v>
      </c>
      <c r="D261" s="225"/>
      <c r="E261" s="225"/>
      <c r="F261" s="225"/>
      <c r="G261" s="225"/>
    </row>
    <row r="262" spans="1:7" ht="18" customHeight="1">
      <c r="A262" s="998"/>
      <c r="B262" s="1001"/>
      <c r="C262" s="1002"/>
      <c r="D262" s="229" t="s">
        <v>884</v>
      </c>
      <c r="E262" s="229"/>
      <c r="F262" s="229"/>
      <c r="G262" s="229"/>
    </row>
    <row r="263" spans="1:7" ht="18" customHeight="1">
      <c r="A263" s="998"/>
      <c r="B263" s="1003" t="s">
        <v>177</v>
      </c>
      <c r="C263" s="230" t="s">
        <v>178</v>
      </c>
      <c r="D263" s="231"/>
      <c r="E263" s="231"/>
      <c r="F263" s="231"/>
      <c r="G263" s="231"/>
    </row>
    <row r="264" spans="1:7" ht="18" customHeight="1">
      <c r="A264" s="998"/>
      <c r="B264" s="1003"/>
      <c r="C264" s="230" t="s">
        <v>179</v>
      </c>
      <c r="D264" s="229" t="s">
        <v>884</v>
      </c>
      <c r="E264" s="231"/>
      <c r="F264" s="231"/>
      <c r="G264" s="231"/>
    </row>
    <row r="265" spans="1:7" ht="18" customHeight="1">
      <c r="A265" s="998"/>
      <c r="B265" s="1001" t="s">
        <v>180</v>
      </c>
      <c r="C265" s="438" t="s">
        <v>181</v>
      </c>
      <c r="D265" s="229" t="s">
        <v>2941</v>
      </c>
      <c r="E265" s="229"/>
      <c r="F265" s="229"/>
      <c r="G265" s="229"/>
    </row>
    <row r="266" spans="1:7" ht="18" customHeight="1">
      <c r="A266" s="998"/>
      <c r="B266" s="1001"/>
      <c r="C266" s="438" t="s">
        <v>181</v>
      </c>
      <c r="D266" s="231" t="s">
        <v>2789</v>
      </c>
      <c r="E266" s="231"/>
      <c r="F266" s="231"/>
      <c r="G266" s="231"/>
    </row>
    <row r="267" spans="1:7" ht="18" customHeight="1">
      <c r="A267" s="998"/>
      <c r="B267" s="1001"/>
      <c r="C267" s="233" t="s">
        <v>182</v>
      </c>
      <c r="D267" s="231"/>
      <c r="E267" s="231"/>
      <c r="F267" s="231"/>
      <c r="G267" s="231"/>
    </row>
    <row r="268" spans="1:7" ht="18" customHeight="1">
      <c r="A268" s="998"/>
      <c r="B268" s="1001"/>
      <c r="C268" s="1004" t="s">
        <v>183</v>
      </c>
      <c r="D268" s="231" t="s">
        <v>3227</v>
      </c>
      <c r="E268" s="225"/>
      <c r="F268" s="225"/>
      <c r="G268" s="225"/>
    </row>
    <row r="269" spans="1:7" ht="18" customHeight="1">
      <c r="A269" s="998"/>
      <c r="B269" s="1001"/>
      <c r="C269" s="1005"/>
      <c r="D269" s="231"/>
      <c r="E269" s="231"/>
      <c r="F269" s="231"/>
      <c r="G269" s="231"/>
    </row>
    <row r="270" spans="1:7" ht="18" customHeight="1">
      <c r="A270" s="998"/>
      <c r="B270" s="1001"/>
      <c r="C270" s="1006" t="s">
        <v>184</v>
      </c>
      <c r="D270" s="231" t="s">
        <v>1021</v>
      </c>
      <c r="E270" s="231"/>
      <c r="F270" s="231"/>
      <c r="G270" s="231"/>
    </row>
    <row r="271" spans="1:7" ht="18" customHeight="1" thickBot="1">
      <c r="A271" s="998"/>
      <c r="B271" s="1002"/>
      <c r="C271" s="1005"/>
      <c r="D271" s="234" t="s">
        <v>878</v>
      </c>
      <c r="E271" s="234"/>
      <c r="F271" s="234"/>
      <c r="G271" s="234"/>
    </row>
    <row r="272" spans="1:7" ht="18" customHeight="1">
      <c r="A272" s="1007">
        <f>A257+1</f>
        <v>46192</v>
      </c>
      <c r="B272" s="991" t="s">
        <v>173</v>
      </c>
      <c r="C272" s="991" t="s">
        <v>174</v>
      </c>
      <c r="D272" s="225"/>
      <c r="E272" s="225"/>
      <c r="F272" s="225"/>
      <c r="G272" s="225"/>
    </row>
    <row r="273" spans="1:7" ht="18" customHeight="1">
      <c r="A273" s="1007"/>
      <c r="B273" s="991"/>
      <c r="C273" s="992"/>
      <c r="D273" s="225"/>
      <c r="E273" s="225"/>
      <c r="F273" s="225"/>
      <c r="G273" s="225"/>
    </row>
    <row r="274" spans="1:7" ht="18" customHeight="1">
      <c r="A274" s="1008"/>
      <c r="B274" s="991"/>
      <c r="C274" s="993" t="s">
        <v>175</v>
      </c>
      <c r="D274" s="228"/>
      <c r="E274" s="228"/>
      <c r="F274" s="228"/>
      <c r="G274" s="228"/>
    </row>
    <row r="275" spans="1:7" ht="18" customHeight="1">
      <c r="A275" s="1008"/>
      <c r="B275" s="991"/>
      <c r="C275" s="992"/>
      <c r="D275" s="229"/>
      <c r="E275" s="229"/>
      <c r="F275" s="229"/>
      <c r="G275" s="229"/>
    </row>
    <row r="276" spans="1:7" ht="18" customHeight="1">
      <c r="A276" s="1008"/>
      <c r="B276" s="991"/>
      <c r="C276" s="991" t="s">
        <v>176</v>
      </c>
      <c r="D276" s="225"/>
      <c r="E276" s="225"/>
      <c r="F276" s="225"/>
      <c r="G276" s="225"/>
    </row>
    <row r="277" spans="1:7" ht="18" customHeight="1">
      <c r="A277" s="1008"/>
      <c r="B277" s="991"/>
      <c r="C277" s="992"/>
      <c r="D277" s="229"/>
      <c r="E277" s="229"/>
      <c r="F277" s="229"/>
      <c r="G277" s="229"/>
    </row>
    <row r="278" spans="1:7" ht="18" customHeight="1">
      <c r="A278" s="1008"/>
      <c r="B278" s="994" t="s">
        <v>177</v>
      </c>
      <c r="C278" s="379" t="s">
        <v>178</v>
      </c>
      <c r="D278" s="231"/>
      <c r="E278" s="231"/>
      <c r="F278" s="231"/>
      <c r="G278" s="231"/>
    </row>
    <row r="279" spans="1:7" ht="18" customHeight="1">
      <c r="A279" s="1008"/>
      <c r="B279" s="994"/>
      <c r="C279" s="379" t="s">
        <v>179</v>
      </c>
      <c r="D279" s="231"/>
      <c r="E279" s="231"/>
      <c r="F279" s="231"/>
      <c r="G279" s="231"/>
    </row>
    <row r="280" spans="1:7" ht="18" customHeight="1">
      <c r="A280" s="1008"/>
      <c r="B280" s="991" t="s">
        <v>180</v>
      </c>
      <c r="C280" s="436" t="s">
        <v>181</v>
      </c>
      <c r="D280" s="229"/>
      <c r="E280" s="229"/>
      <c r="F280" s="229"/>
      <c r="G280" s="229"/>
    </row>
    <row r="281" spans="1:7" ht="18" customHeight="1">
      <c r="A281" s="1008"/>
      <c r="B281" s="991"/>
      <c r="C281" s="437" t="s">
        <v>185</v>
      </c>
      <c r="D281" s="231"/>
      <c r="E281" s="231"/>
      <c r="F281" s="231"/>
      <c r="G281" s="231"/>
    </row>
    <row r="282" spans="1:7" ht="18" customHeight="1">
      <c r="A282" s="1008"/>
      <c r="B282" s="991"/>
      <c r="C282" s="381" t="s">
        <v>182</v>
      </c>
      <c r="D282" s="231"/>
      <c r="E282" s="231"/>
      <c r="F282" s="231"/>
      <c r="G282" s="231"/>
    </row>
    <row r="283" spans="1:7" ht="18" customHeight="1">
      <c r="A283" s="1008"/>
      <c r="B283" s="991"/>
      <c r="C283" s="995" t="s">
        <v>183</v>
      </c>
      <c r="D283" s="225"/>
      <c r="E283" s="225"/>
      <c r="F283" s="225"/>
      <c r="G283" s="231"/>
    </row>
    <row r="284" spans="1:7" ht="18" customHeight="1">
      <c r="A284" s="1008"/>
      <c r="B284" s="991"/>
      <c r="C284" s="996"/>
      <c r="D284" s="231"/>
      <c r="E284" s="231"/>
      <c r="F284" s="231"/>
      <c r="G284" s="231"/>
    </row>
    <row r="285" spans="1:7" ht="18" customHeight="1">
      <c r="A285" s="1008"/>
      <c r="B285" s="991"/>
      <c r="C285" s="997" t="s">
        <v>184</v>
      </c>
      <c r="D285" s="231"/>
      <c r="E285" s="231"/>
      <c r="F285" s="231"/>
      <c r="G285" s="231"/>
    </row>
    <row r="286" spans="1:7" ht="18" customHeight="1" thickBot="1">
      <c r="A286" s="1009"/>
      <c r="B286" s="991"/>
      <c r="C286" s="995"/>
      <c r="D286" s="234"/>
      <c r="E286" s="234"/>
      <c r="F286" s="234"/>
      <c r="G286" s="234"/>
    </row>
    <row r="287" spans="1:7" ht="18" customHeight="1">
      <c r="A287" s="998">
        <f>A272+1</f>
        <v>46193</v>
      </c>
      <c r="B287" s="1000" t="s">
        <v>173</v>
      </c>
      <c r="C287" s="1000" t="s">
        <v>174</v>
      </c>
      <c r="D287" s="228"/>
      <c r="E287" s="228"/>
      <c r="F287" s="228"/>
      <c r="G287" s="228"/>
    </row>
    <row r="288" spans="1:7" ht="18" customHeight="1">
      <c r="A288" s="999"/>
      <c r="B288" s="1001"/>
      <c r="C288" s="1002"/>
      <c r="D288" s="225"/>
      <c r="E288" s="225"/>
      <c r="F288" s="225"/>
      <c r="G288" s="225"/>
    </row>
    <row r="289" spans="1:7" ht="18" customHeight="1">
      <c r="A289" s="998"/>
      <c r="B289" s="1001"/>
      <c r="C289" s="1000" t="s">
        <v>175</v>
      </c>
      <c r="D289" s="228"/>
      <c r="E289" s="228"/>
      <c r="F289" s="228"/>
      <c r="G289" s="228"/>
    </row>
    <row r="290" spans="1:7" ht="18" customHeight="1">
      <c r="A290" s="998"/>
      <c r="B290" s="1001"/>
      <c r="C290" s="1002"/>
      <c r="D290" s="229"/>
      <c r="E290" s="229"/>
      <c r="F290" s="229"/>
      <c r="G290" s="229"/>
    </row>
    <row r="291" spans="1:7" ht="18" customHeight="1">
      <c r="A291" s="998"/>
      <c r="B291" s="1001"/>
      <c r="C291" s="1001" t="s">
        <v>176</v>
      </c>
      <c r="D291" s="225"/>
      <c r="E291" s="225"/>
      <c r="F291" s="225"/>
      <c r="G291" s="225"/>
    </row>
    <row r="292" spans="1:7" ht="18" customHeight="1">
      <c r="A292" s="998"/>
      <c r="B292" s="1001"/>
      <c r="C292" s="1002"/>
      <c r="D292" s="229"/>
      <c r="E292" s="229"/>
      <c r="F292" s="229"/>
      <c r="G292" s="229"/>
    </row>
    <row r="293" spans="1:7" ht="18" customHeight="1">
      <c r="A293" s="998"/>
      <c r="B293" s="1003" t="s">
        <v>177</v>
      </c>
      <c r="C293" s="230" t="s">
        <v>178</v>
      </c>
      <c r="D293" s="231"/>
      <c r="E293" s="231"/>
      <c r="F293" s="231"/>
      <c r="G293" s="231"/>
    </row>
    <row r="294" spans="1:7" ht="18" customHeight="1">
      <c r="A294" s="998"/>
      <c r="B294" s="1003"/>
      <c r="C294" s="230" t="s">
        <v>179</v>
      </c>
      <c r="D294" s="231"/>
      <c r="E294" s="231"/>
      <c r="F294" s="231"/>
      <c r="G294" s="231"/>
    </row>
    <row r="295" spans="1:7" ht="18" customHeight="1">
      <c r="A295" s="998"/>
      <c r="B295" s="1001" t="s">
        <v>180</v>
      </c>
      <c r="C295" s="438" t="s">
        <v>181</v>
      </c>
      <c r="D295" s="229"/>
      <c r="E295" s="229"/>
      <c r="F295" s="229"/>
      <c r="G295" s="229"/>
    </row>
    <row r="296" spans="1:7" ht="18" customHeight="1">
      <c r="A296" s="998"/>
      <c r="B296" s="1001"/>
      <c r="C296" s="438" t="s">
        <v>181</v>
      </c>
      <c r="D296" s="231"/>
      <c r="E296" s="231"/>
      <c r="F296" s="231"/>
      <c r="G296" s="231"/>
    </row>
    <row r="297" spans="1:7" ht="18" customHeight="1">
      <c r="A297" s="998"/>
      <c r="B297" s="1001"/>
      <c r="C297" s="233" t="s">
        <v>182</v>
      </c>
      <c r="D297" s="231"/>
      <c r="E297" s="231"/>
      <c r="F297" s="231"/>
      <c r="G297" s="231"/>
    </row>
    <row r="298" spans="1:7" ht="18" customHeight="1">
      <c r="A298" s="998"/>
      <c r="B298" s="1001"/>
      <c r="C298" s="1004" t="s">
        <v>183</v>
      </c>
      <c r="D298" s="225"/>
      <c r="E298" s="225"/>
      <c r="F298" s="225"/>
      <c r="G298" s="225"/>
    </row>
    <row r="299" spans="1:7" ht="18" customHeight="1">
      <c r="A299" s="998"/>
      <c r="B299" s="1001"/>
      <c r="C299" s="1005"/>
      <c r="D299" s="231"/>
      <c r="E299" s="231"/>
      <c r="F299" s="231"/>
      <c r="G299" s="231"/>
    </row>
    <row r="300" spans="1:7" ht="18" customHeight="1">
      <c r="A300" s="998"/>
      <c r="B300" s="1001"/>
      <c r="C300" s="1006" t="s">
        <v>184</v>
      </c>
      <c r="D300" s="231"/>
      <c r="E300" s="231"/>
      <c r="F300" s="231"/>
      <c r="G300" s="231"/>
    </row>
    <row r="301" spans="1:7" ht="18" customHeight="1" thickBot="1">
      <c r="A301" s="998"/>
      <c r="B301" s="1002"/>
      <c r="C301" s="1005"/>
      <c r="D301" s="234"/>
      <c r="E301" s="234"/>
      <c r="F301" s="234"/>
      <c r="G301" s="234"/>
    </row>
    <row r="302" spans="1:7" ht="18" customHeight="1">
      <c r="A302" s="1007">
        <f>A287+1</f>
        <v>46194</v>
      </c>
      <c r="B302" s="991" t="s">
        <v>173</v>
      </c>
      <c r="C302" s="991" t="s">
        <v>174</v>
      </c>
      <c r="D302" s="225"/>
      <c r="E302" s="225"/>
      <c r="F302" s="225"/>
      <c r="G302" s="225"/>
    </row>
    <row r="303" spans="1:7" ht="18" customHeight="1">
      <c r="A303" s="1007"/>
      <c r="B303" s="991"/>
      <c r="C303" s="992"/>
      <c r="D303" s="225"/>
      <c r="E303" s="225"/>
      <c r="F303" s="225"/>
      <c r="G303" s="225"/>
    </row>
    <row r="304" spans="1:7" ht="18" customHeight="1">
      <c r="A304" s="1008"/>
      <c r="B304" s="991"/>
      <c r="C304" s="993" t="s">
        <v>175</v>
      </c>
      <c r="D304" s="228"/>
      <c r="E304" s="228"/>
      <c r="F304" s="228"/>
      <c r="G304" s="228"/>
    </row>
    <row r="305" spans="1:7" ht="18" customHeight="1">
      <c r="A305" s="1008"/>
      <c r="B305" s="991"/>
      <c r="C305" s="992"/>
      <c r="D305" s="229"/>
      <c r="E305" s="229"/>
      <c r="F305" s="229"/>
      <c r="G305" s="229"/>
    </row>
    <row r="306" spans="1:7" ht="18" customHeight="1">
      <c r="A306" s="1008"/>
      <c r="B306" s="991"/>
      <c r="C306" s="991" t="s">
        <v>176</v>
      </c>
      <c r="D306" s="225"/>
      <c r="E306" s="225"/>
      <c r="F306" s="225"/>
      <c r="G306" s="225"/>
    </row>
    <row r="307" spans="1:7" ht="18" customHeight="1">
      <c r="A307" s="1008"/>
      <c r="B307" s="991"/>
      <c r="C307" s="992"/>
      <c r="D307" s="229"/>
      <c r="E307" s="229"/>
      <c r="F307" s="229"/>
      <c r="G307" s="229"/>
    </row>
    <row r="308" spans="1:7" ht="18" customHeight="1">
      <c r="A308" s="1008"/>
      <c r="B308" s="994" t="s">
        <v>177</v>
      </c>
      <c r="C308" s="379" t="s">
        <v>178</v>
      </c>
      <c r="D308" s="231"/>
      <c r="E308" s="231"/>
      <c r="F308" s="231"/>
      <c r="G308" s="231"/>
    </row>
    <row r="309" spans="1:7" ht="18" customHeight="1">
      <c r="A309" s="1008"/>
      <c r="B309" s="994"/>
      <c r="C309" s="379" t="s">
        <v>179</v>
      </c>
      <c r="D309" s="231"/>
      <c r="E309" s="231"/>
      <c r="F309" s="231"/>
      <c r="G309" s="231"/>
    </row>
    <row r="310" spans="1:7" ht="18" customHeight="1">
      <c r="A310" s="1008"/>
      <c r="B310" s="991" t="s">
        <v>180</v>
      </c>
      <c r="C310" s="436" t="s">
        <v>181</v>
      </c>
      <c r="D310" s="229"/>
      <c r="E310" s="229"/>
      <c r="F310" s="229"/>
      <c r="G310" s="229"/>
    </row>
    <row r="311" spans="1:7" ht="18" customHeight="1">
      <c r="A311" s="1008"/>
      <c r="B311" s="991"/>
      <c r="C311" s="437" t="s">
        <v>185</v>
      </c>
      <c r="D311" s="231"/>
      <c r="E311" s="231"/>
      <c r="F311" s="231"/>
      <c r="G311" s="231"/>
    </row>
    <row r="312" spans="1:7" ht="18" customHeight="1">
      <c r="A312" s="1008"/>
      <c r="B312" s="991"/>
      <c r="C312" s="381" t="s">
        <v>182</v>
      </c>
      <c r="D312" s="231"/>
      <c r="E312" s="231"/>
      <c r="F312" s="231"/>
      <c r="G312" s="231"/>
    </row>
    <row r="313" spans="1:7" ht="18" customHeight="1">
      <c r="A313" s="1008"/>
      <c r="B313" s="991"/>
      <c r="C313" s="995" t="s">
        <v>183</v>
      </c>
      <c r="D313" s="225"/>
      <c r="E313" s="225"/>
      <c r="F313" s="225"/>
      <c r="G313" s="231"/>
    </row>
    <row r="314" spans="1:7" ht="18" customHeight="1">
      <c r="A314" s="1008"/>
      <c r="B314" s="991"/>
      <c r="C314" s="996"/>
      <c r="D314" s="231"/>
      <c r="E314" s="231"/>
      <c r="F314" s="231"/>
      <c r="G314" s="231"/>
    </row>
    <row r="315" spans="1:7" ht="18" customHeight="1">
      <c r="A315" s="1008"/>
      <c r="B315" s="991"/>
      <c r="C315" s="997" t="s">
        <v>184</v>
      </c>
      <c r="D315" s="231"/>
      <c r="E315" s="231"/>
      <c r="F315" s="231"/>
      <c r="G315" s="231"/>
    </row>
    <row r="316" spans="1:7" ht="18" customHeight="1" thickBot="1">
      <c r="A316" s="1009"/>
      <c r="B316" s="991"/>
      <c r="C316" s="995"/>
      <c r="D316" s="234"/>
      <c r="E316" s="234"/>
      <c r="F316" s="234"/>
      <c r="G316" s="234"/>
    </row>
    <row r="317" spans="1:7" ht="18" customHeight="1">
      <c r="A317" s="998">
        <f>A302+1</f>
        <v>46195</v>
      </c>
      <c r="B317" s="1000" t="s">
        <v>173</v>
      </c>
      <c r="C317" s="1000" t="s">
        <v>174</v>
      </c>
      <c r="D317" s="228"/>
      <c r="E317" s="228"/>
      <c r="F317" s="228"/>
      <c r="G317" s="228"/>
    </row>
    <row r="318" spans="1:7" ht="18" customHeight="1">
      <c r="A318" s="999"/>
      <c r="B318" s="1001"/>
      <c r="C318" s="1002"/>
      <c r="D318" s="225"/>
      <c r="E318" s="225"/>
      <c r="F318" s="225"/>
      <c r="G318" s="225"/>
    </row>
    <row r="319" spans="1:7" ht="18" customHeight="1">
      <c r="A319" s="998"/>
      <c r="B319" s="1001"/>
      <c r="C319" s="1000" t="s">
        <v>175</v>
      </c>
      <c r="D319" s="228"/>
      <c r="E319" s="228"/>
      <c r="F319" s="228"/>
      <c r="G319" s="228"/>
    </row>
    <row r="320" spans="1:7" ht="18" customHeight="1">
      <c r="A320" s="998"/>
      <c r="B320" s="1001"/>
      <c r="C320" s="1002"/>
      <c r="D320" s="229"/>
      <c r="E320" s="229"/>
      <c r="F320" s="229"/>
      <c r="G320" s="229"/>
    </row>
    <row r="321" spans="1:7" ht="18" customHeight="1">
      <c r="A321" s="998"/>
      <c r="B321" s="1001"/>
      <c r="C321" s="1001" t="s">
        <v>176</v>
      </c>
      <c r="D321" s="225"/>
      <c r="E321" s="225"/>
      <c r="F321" s="225"/>
      <c r="G321" s="225"/>
    </row>
    <row r="322" spans="1:7" ht="18" customHeight="1">
      <c r="A322" s="998"/>
      <c r="B322" s="1001"/>
      <c r="C322" s="1002"/>
      <c r="D322" s="229"/>
      <c r="E322" s="229"/>
      <c r="F322" s="229"/>
      <c r="G322" s="229"/>
    </row>
    <row r="323" spans="1:7" ht="18" customHeight="1">
      <c r="A323" s="998"/>
      <c r="B323" s="1003" t="s">
        <v>177</v>
      </c>
      <c r="C323" s="230" t="s">
        <v>178</v>
      </c>
      <c r="D323" s="231"/>
      <c r="E323" s="231"/>
      <c r="F323" s="231"/>
      <c r="G323" s="231"/>
    </row>
    <row r="324" spans="1:7" ht="18" customHeight="1">
      <c r="A324" s="998"/>
      <c r="B324" s="1003"/>
      <c r="C324" s="230" t="s">
        <v>179</v>
      </c>
      <c r="D324" s="231"/>
      <c r="E324" s="231"/>
      <c r="F324" s="231"/>
      <c r="G324" s="231"/>
    </row>
    <row r="325" spans="1:7" ht="18" customHeight="1">
      <c r="A325" s="998"/>
      <c r="B325" s="1001" t="s">
        <v>180</v>
      </c>
      <c r="C325" s="438" t="s">
        <v>181</v>
      </c>
      <c r="D325" s="229"/>
      <c r="E325" s="229"/>
      <c r="F325" s="229"/>
      <c r="G325" s="229"/>
    </row>
    <row r="326" spans="1:7" ht="18" customHeight="1">
      <c r="A326" s="998"/>
      <c r="B326" s="1001"/>
      <c r="C326" s="438" t="s">
        <v>181</v>
      </c>
      <c r="D326" s="231"/>
      <c r="E326" s="231"/>
      <c r="F326" s="231"/>
      <c r="G326" s="231"/>
    </row>
    <row r="327" spans="1:7" ht="18" customHeight="1">
      <c r="A327" s="998"/>
      <c r="B327" s="1001"/>
      <c r="C327" s="233" t="s">
        <v>182</v>
      </c>
      <c r="D327" s="231"/>
      <c r="E327" s="231"/>
      <c r="F327" s="231"/>
      <c r="G327" s="231"/>
    </row>
    <row r="328" spans="1:7" ht="18" customHeight="1">
      <c r="A328" s="998"/>
      <c r="B328" s="1001"/>
      <c r="C328" s="1004" t="s">
        <v>183</v>
      </c>
      <c r="D328" s="225"/>
      <c r="E328" s="225"/>
      <c r="F328" s="225"/>
      <c r="G328" s="225"/>
    </row>
    <row r="329" spans="1:7" ht="18" customHeight="1">
      <c r="A329" s="998"/>
      <c r="B329" s="1001"/>
      <c r="C329" s="1005"/>
      <c r="D329" s="231"/>
      <c r="E329" s="231"/>
      <c r="F329" s="231"/>
      <c r="G329" s="231"/>
    </row>
    <row r="330" spans="1:7" ht="18" customHeight="1">
      <c r="A330" s="998"/>
      <c r="B330" s="1001"/>
      <c r="C330" s="1006" t="s">
        <v>184</v>
      </c>
      <c r="D330" s="231"/>
      <c r="E330" s="231"/>
      <c r="F330" s="231"/>
      <c r="G330" s="231"/>
    </row>
    <row r="331" spans="1:7" ht="18" customHeight="1" thickBot="1">
      <c r="A331" s="998"/>
      <c r="B331" s="1002"/>
      <c r="C331" s="1005"/>
      <c r="D331" s="234"/>
      <c r="E331" s="234"/>
      <c r="F331" s="234"/>
      <c r="G331" s="234"/>
    </row>
    <row r="332" spans="1:7" ht="18" customHeight="1">
      <c r="A332" s="1007">
        <f>A317+1</f>
        <v>46196</v>
      </c>
      <c r="B332" s="991" t="s">
        <v>173</v>
      </c>
      <c r="C332" s="991" t="s">
        <v>174</v>
      </c>
      <c r="D332" s="225"/>
      <c r="E332" s="225"/>
      <c r="F332" s="225"/>
      <c r="G332" s="225"/>
    </row>
    <row r="333" spans="1:7" ht="18" customHeight="1">
      <c r="A333" s="1007"/>
      <c r="B333" s="991"/>
      <c r="C333" s="992"/>
      <c r="D333" s="225"/>
      <c r="E333" s="225"/>
      <c r="F333" s="225"/>
      <c r="G333" s="225"/>
    </row>
    <row r="334" spans="1:7" ht="18" customHeight="1">
      <c r="A334" s="1008"/>
      <c r="B334" s="991"/>
      <c r="C334" s="993" t="s">
        <v>175</v>
      </c>
      <c r="D334" s="228"/>
      <c r="E334" s="228"/>
      <c r="F334" s="228"/>
      <c r="G334" s="228"/>
    </row>
    <row r="335" spans="1:7" ht="18" customHeight="1">
      <c r="A335" s="1008"/>
      <c r="B335" s="991"/>
      <c r="C335" s="992"/>
      <c r="D335" s="229"/>
      <c r="E335" s="229"/>
      <c r="F335" s="229"/>
      <c r="G335" s="229"/>
    </row>
    <row r="336" spans="1:7" ht="18" customHeight="1">
      <c r="A336" s="1008"/>
      <c r="B336" s="991"/>
      <c r="C336" s="991" t="s">
        <v>176</v>
      </c>
      <c r="D336" s="225"/>
      <c r="E336" s="225"/>
      <c r="F336" s="225"/>
      <c r="G336" s="225"/>
    </row>
    <row r="337" spans="1:7" ht="18" customHeight="1">
      <c r="A337" s="1008"/>
      <c r="B337" s="991"/>
      <c r="C337" s="992"/>
      <c r="D337" s="229"/>
      <c r="E337" s="229"/>
      <c r="F337" s="229"/>
      <c r="G337" s="229"/>
    </row>
    <row r="338" spans="1:7" ht="18" customHeight="1">
      <c r="A338" s="1008"/>
      <c r="B338" s="994" t="s">
        <v>177</v>
      </c>
      <c r="C338" s="379" t="s">
        <v>178</v>
      </c>
      <c r="D338" s="231"/>
      <c r="E338" s="231"/>
      <c r="F338" s="231"/>
      <c r="G338" s="231"/>
    </row>
    <row r="339" spans="1:7" ht="18" customHeight="1">
      <c r="A339" s="1008"/>
      <c r="B339" s="994"/>
      <c r="C339" s="379" t="s">
        <v>179</v>
      </c>
      <c r="D339" s="231"/>
      <c r="E339" s="231"/>
      <c r="F339" s="231"/>
      <c r="G339" s="231"/>
    </row>
    <row r="340" spans="1:7" ht="18" customHeight="1">
      <c r="A340" s="1008"/>
      <c r="B340" s="991" t="s">
        <v>180</v>
      </c>
      <c r="C340" s="436" t="s">
        <v>181</v>
      </c>
      <c r="D340" s="229"/>
      <c r="E340" s="229"/>
      <c r="F340" s="229"/>
      <c r="G340" s="229"/>
    </row>
    <row r="341" spans="1:7" ht="18" customHeight="1">
      <c r="A341" s="1008"/>
      <c r="B341" s="991"/>
      <c r="C341" s="437" t="s">
        <v>185</v>
      </c>
      <c r="D341" s="231"/>
      <c r="E341" s="231"/>
      <c r="F341" s="231"/>
      <c r="G341" s="231"/>
    </row>
    <row r="342" spans="1:7" ht="18" customHeight="1">
      <c r="A342" s="1008"/>
      <c r="B342" s="991"/>
      <c r="C342" s="381" t="s">
        <v>182</v>
      </c>
      <c r="D342" s="231"/>
      <c r="E342" s="231"/>
      <c r="F342" s="231"/>
      <c r="G342" s="231"/>
    </row>
    <row r="343" spans="1:7" ht="18" customHeight="1">
      <c r="A343" s="1008"/>
      <c r="B343" s="991"/>
      <c r="C343" s="995" t="s">
        <v>183</v>
      </c>
      <c r="D343" s="225"/>
      <c r="E343" s="225"/>
      <c r="F343" s="225"/>
      <c r="G343" s="231"/>
    </row>
    <row r="344" spans="1:7" ht="18" customHeight="1">
      <c r="A344" s="1008"/>
      <c r="B344" s="991"/>
      <c r="C344" s="996"/>
      <c r="D344" s="231"/>
      <c r="E344" s="231"/>
      <c r="F344" s="231"/>
      <c r="G344" s="231"/>
    </row>
    <row r="345" spans="1:7" ht="18" customHeight="1">
      <c r="A345" s="1008"/>
      <c r="B345" s="991"/>
      <c r="C345" s="997" t="s">
        <v>184</v>
      </c>
      <c r="D345" s="231"/>
      <c r="E345" s="231"/>
      <c r="F345" s="231"/>
      <c r="G345" s="231"/>
    </row>
    <row r="346" spans="1:7" ht="18" customHeight="1" thickBot="1">
      <c r="A346" s="1009"/>
      <c r="B346" s="991"/>
      <c r="C346" s="995"/>
      <c r="D346" s="234"/>
      <c r="E346" s="234"/>
      <c r="F346" s="234"/>
      <c r="G346" s="234"/>
    </row>
    <row r="347" spans="1:7" ht="18" customHeight="1">
      <c r="A347" s="998">
        <f>A332+1</f>
        <v>46197</v>
      </c>
      <c r="B347" s="1000" t="s">
        <v>173</v>
      </c>
      <c r="C347" s="1000" t="s">
        <v>174</v>
      </c>
      <c r="D347" s="228"/>
      <c r="E347" s="228"/>
      <c r="F347" s="228"/>
      <c r="G347" s="228"/>
    </row>
    <row r="348" spans="1:7" ht="18" customHeight="1">
      <c r="A348" s="999"/>
      <c r="B348" s="1001"/>
      <c r="C348" s="1002"/>
      <c r="D348" s="225"/>
      <c r="E348" s="225"/>
      <c r="F348" s="225"/>
      <c r="G348" s="225"/>
    </row>
    <row r="349" spans="1:7" ht="18" customHeight="1">
      <c r="A349" s="998"/>
      <c r="B349" s="1001"/>
      <c r="C349" s="1000" t="s">
        <v>175</v>
      </c>
      <c r="D349" s="228"/>
      <c r="E349" s="228"/>
      <c r="F349" s="228"/>
      <c r="G349" s="228"/>
    </row>
    <row r="350" spans="1:7" ht="18" customHeight="1">
      <c r="A350" s="998"/>
      <c r="B350" s="1001"/>
      <c r="C350" s="1002"/>
      <c r="D350" s="229"/>
      <c r="E350" s="229"/>
      <c r="F350" s="229"/>
      <c r="G350" s="229"/>
    </row>
    <row r="351" spans="1:7" ht="18" customHeight="1">
      <c r="A351" s="998"/>
      <c r="B351" s="1001"/>
      <c r="C351" s="1001" t="s">
        <v>176</v>
      </c>
      <c r="D351" s="225"/>
      <c r="E351" s="225"/>
      <c r="F351" s="225"/>
      <c r="G351" s="225"/>
    </row>
    <row r="352" spans="1:7" ht="18" customHeight="1">
      <c r="A352" s="998"/>
      <c r="B352" s="1001"/>
      <c r="C352" s="1002"/>
      <c r="D352" s="229"/>
      <c r="E352" s="229"/>
      <c r="F352" s="229"/>
      <c r="G352" s="229"/>
    </row>
    <row r="353" spans="1:7" ht="18" customHeight="1">
      <c r="A353" s="998"/>
      <c r="B353" s="1003" t="s">
        <v>177</v>
      </c>
      <c r="C353" s="230" t="s">
        <v>178</v>
      </c>
      <c r="D353" s="231"/>
      <c r="E353" s="231"/>
      <c r="F353" s="231"/>
      <c r="G353" s="231"/>
    </row>
    <row r="354" spans="1:7" ht="18" customHeight="1">
      <c r="A354" s="998"/>
      <c r="B354" s="1003"/>
      <c r="C354" s="230" t="s">
        <v>179</v>
      </c>
      <c r="D354" s="231"/>
      <c r="E354" s="231"/>
      <c r="F354" s="231"/>
      <c r="G354" s="231"/>
    </row>
    <row r="355" spans="1:7" ht="18" customHeight="1">
      <c r="A355" s="998"/>
      <c r="B355" s="1001" t="s">
        <v>180</v>
      </c>
      <c r="C355" s="438" t="s">
        <v>181</v>
      </c>
      <c r="D355" s="229"/>
      <c r="E355" s="229"/>
      <c r="F355" s="229"/>
      <c r="G355" s="229"/>
    </row>
    <row r="356" spans="1:7" ht="18" customHeight="1">
      <c r="A356" s="998"/>
      <c r="B356" s="1001"/>
      <c r="C356" s="438" t="s">
        <v>181</v>
      </c>
      <c r="D356" s="231"/>
      <c r="E356" s="231"/>
      <c r="F356" s="231"/>
      <c r="G356" s="231"/>
    </row>
    <row r="357" spans="1:7" ht="18" customHeight="1">
      <c r="A357" s="998"/>
      <c r="B357" s="1001"/>
      <c r="C357" s="233" t="s">
        <v>182</v>
      </c>
      <c r="D357" s="231"/>
      <c r="E357" s="231"/>
      <c r="F357" s="231"/>
      <c r="G357" s="231"/>
    </row>
    <row r="358" spans="1:7" ht="18" customHeight="1">
      <c r="A358" s="998"/>
      <c r="B358" s="1001"/>
      <c r="C358" s="1004" t="s">
        <v>183</v>
      </c>
      <c r="D358" s="225"/>
      <c r="E358" s="225"/>
      <c r="F358" s="225"/>
      <c r="G358" s="225"/>
    </row>
    <row r="359" spans="1:7" ht="18" customHeight="1">
      <c r="A359" s="998"/>
      <c r="B359" s="1001"/>
      <c r="C359" s="1005"/>
      <c r="D359" s="231"/>
      <c r="E359" s="231"/>
      <c r="F359" s="231"/>
      <c r="G359" s="231"/>
    </row>
    <row r="360" spans="1:7" ht="18" customHeight="1">
      <c r="A360" s="998"/>
      <c r="B360" s="1001"/>
      <c r="C360" s="1006" t="s">
        <v>184</v>
      </c>
      <c r="D360" s="231"/>
      <c r="E360" s="231"/>
      <c r="F360" s="231"/>
      <c r="G360" s="231"/>
    </row>
    <row r="361" spans="1:7" ht="18" customHeight="1" thickBot="1">
      <c r="A361" s="998"/>
      <c r="B361" s="1002"/>
      <c r="C361" s="1005"/>
      <c r="D361" s="234"/>
      <c r="E361" s="234"/>
      <c r="F361" s="234"/>
      <c r="G361" s="234"/>
    </row>
    <row r="362" spans="1:7" ht="18" customHeight="1">
      <c r="A362" s="1007">
        <f>A347+1</f>
        <v>46198</v>
      </c>
      <c r="B362" s="991" t="s">
        <v>173</v>
      </c>
      <c r="C362" s="991" t="s">
        <v>174</v>
      </c>
      <c r="D362" s="225"/>
      <c r="E362" s="225"/>
      <c r="F362" s="225"/>
      <c r="G362" s="225"/>
    </row>
    <row r="363" spans="1:7" ht="18" customHeight="1">
      <c r="A363" s="1007"/>
      <c r="B363" s="991"/>
      <c r="C363" s="992"/>
      <c r="D363" s="225"/>
      <c r="E363" s="225"/>
      <c r="F363" s="225"/>
      <c r="G363" s="225"/>
    </row>
    <row r="364" spans="1:7" ht="18" customHeight="1">
      <c r="A364" s="1008"/>
      <c r="B364" s="991"/>
      <c r="C364" s="993" t="s">
        <v>175</v>
      </c>
      <c r="D364" s="228"/>
      <c r="E364" s="228"/>
      <c r="F364" s="228"/>
      <c r="G364" s="228"/>
    </row>
    <row r="365" spans="1:7" ht="18" customHeight="1">
      <c r="A365" s="1008"/>
      <c r="B365" s="991"/>
      <c r="C365" s="992"/>
      <c r="D365" s="229"/>
      <c r="E365" s="229"/>
      <c r="F365" s="229"/>
      <c r="G365" s="229"/>
    </row>
    <row r="366" spans="1:7" ht="18" customHeight="1">
      <c r="A366" s="1008"/>
      <c r="B366" s="991"/>
      <c r="C366" s="991" t="s">
        <v>176</v>
      </c>
      <c r="D366" s="225"/>
      <c r="E366" s="225"/>
      <c r="F366" s="225"/>
      <c r="G366" s="225"/>
    </row>
    <row r="367" spans="1:7" ht="18" customHeight="1">
      <c r="A367" s="1008"/>
      <c r="B367" s="991"/>
      <c r="C367" s="992"/>
      <c r="D367" s="229"/>
      <c r="E367" s="229"/>
      <c r="F367" s="229"/>
      <c r="G367" s="229"/>
    </row>
    <row r="368" spans="1:7" ht="18" customHeight="1">
      <c r="A368" s="1008"/>
      <c r="B368" s="994" t="s">
        <v>177</v>
      </c>
      <c r="C368" s="379" t="s">
        <v>178</v>
      </c>
      <c r="D368" s="231"/>
      <c r="E368" s="231"/>
      <c r="F368" s="231"/>
      <c r="G368" s="231"/>
    </row>
    <row r="369" spans="1:7" ht="18" customHeight="1">
      <c r="A369" s="1008"/>
      <c r="B369" s="994"/>
      <c r="C369" s="379" t="s">
        <v>179</v>
      </c>
      <c r="D369" s="231"/>
      <c r="E369" s="231"/>
      <c r="F369" s="231"/>
      <c r="G369" s="231"/>
    </row>
    <row r="370" spans="1:7" ht="18" customHeight="1">
      <c r="A370" s="1008"/>
      <c r="B370" s="991" t="s">
        <v>180</v>
      </c>
      <c r="C370" s="436" t="s">
        <v>181</v>
      </c>
      <c r="D370" s="229"/>
      <c r="E370" s="229"/>
      <c r="F370" s="229"/>
      <c r="G370" s="229"/>
    </row>
    <row r="371" spans="1:7" ht="18" customHeight="1">
      <c r="A371" s="1008"/>
      <c r="B371" s="991"/>
      <c r="C371" s="437" t="s">
        <v>185</v>
      </c>
      <c r="D371" s="231"/>
      <c r="E371" s="231"/>
      <c r="F371" s="231"/>
      <c r="G371" s="231"/>
    </row>
    <row r="372" spans="1:7" ht="18" customHeight="1">
      <c r="A372" s="1008"/>
      <c r="B372" s="991"/>
      <c r="C372" s="381" t="s">
        <v>182</v>
      </c>
      <c r="D372" s="231"/>
      <c r="E372" s="231"/>
      <c r="F372" s="231"/>
      <c r="G372" s="231"/>
    </row>
    <row r="373" spans="1:7" ht="18" customHeight="1">
      <c r="A373" s="1008"/>
      <c r="B373" s="991"/>
      <c r="C373" s="995" t="s">
        <v>183</v>
      </c>
      <c r="D373" s="225"/>
      <c r="E373" s="225"/>
      <c r="F373" s="225"/>
      <c r="G373" s="231"/>
    </row>
    <row r="374" spans="1:7" ht="18" customHeight="1">
      <c r="A374" s="1008"/>
      <c r="B374" s="991"/>
      <c r="C374" s="996"/>
      <c r="D374" s="231"/>
      <c r="E374" s="231"/>
      <c r="F374" s="231"/>
      <c r="G374" s="231"/>
    </row>
    <row r="375" spans="1:7" ht="18" customHeight="1">
      <c r="A375" s="1008"/>
      <c r="B375" s="991"/>
      <c r="C375" s="997" t="s">
        <v>184</v>
      </c>
      <c r="D375" s="231"/>
      <c r="E375" s="231"/>
      <c r="F375" s="231"/>
      <c r="G375" s="231"/>
    </row>
    <row r="376" spans="1:7" ht="18" customHeight="1" thickBot="1">
      <c r="A376" s="1009"/>
      <c r="B376" s="991"/>
      <c r="C376" s="995"/>
      <c r="D376" s="234"/>
      <c r="E376" s="234"/>
      <c r="F376" s="234"/>
      <c r="G376" s="234"/>
    </row>
    <row r="377" spans="1:7" ht="18" customHeight="1">
      <c r="A377" s="998">
        <f>A362+1</f>
        <v>46199</v>
      </c>
      <c r="B377" s="1000" t="s">
        <v>173</v>
      </c>
      <c r="C377" s="1000" t="s">
        <v>174</v>
      </c>
      <c r="D377" s="228"/>
      <c r="E377" s="228"/>
      <c r="F377" s="228"/>
      <c r="G377" s="228"/>
    </row>
    <row r="378" spans="1:7" ht="18" customHeight="1">
      <c r="A378" s="999"/>
      <c r="B378" s="1001"/>
      <c r="C378" s="1002"/>
      <c r="D378" s="225"/>
      <c r="E378" s="225"/>
      <c r="F378" s="225"/>
      <c r="G378" s="225"/>
    </row>
    <row r="379" spans="1:7" ht="18" customHeight="1">
      <c r="A379" s="998"/>
      <c r="B379" s="1001"/>
      <c r="C379" s="1000" t="s">
        <v>175</v>
      </c>
      <c r="D379" s="228"/>
      <c r="E379" s="228"/>
      <c r="F379" s="228"/>
      <c r="G379" s="228"/>
    </row>
    <row r="380" spans="1:7" ht="18" customHeight="1">
      <c r="A380" s="998"/>
      <c r="B380" s="1001"/>
      <c r="C380" s="1002"/>
      <c r="D380" s="229"/>
      <c r="E380" s="229"/>
      <c r="F380" s="229"/>
      <c r="G380" s="229"/>
    </row>
    <row r="381" spans="1:7" ht="18" customHeight="1">
      <c r="A381" s="998"/>
      <c r="B381" s="1001"/>
      <c r="C381" s="1001" t="s">
        <v>176</v>
      </c>
      <c r="D381" s="225"/>
      <c r="E381" s="225"/>
      <c r="F381" s="225"/>
      <c r="G381" s="225"/>
    </row>
    <row r="382" spans="1:7" ht="18" customHeight="1">
      <c r="A382" s="998"/>
      <c r="B382" s="1001"/>
      <c r="C382" s="1002"/>
      <c r="D382" s="229"/>
      <c r="E382" s="229"/>
      <c r="F382" s="229"/>
      <c r="G382" s="229"/>
    </row>
    <row r="383" spans="1:7" ht="18" customHeight="1">
      <c r="A383" s="998"/>
      <c r="B383" s="1003" t="s">
        <v>177</v>
      </c>
      <c r="C383" s="230" t="s">
        <v>178</v>
      </c>
      <c r="D383" s="231"/>
      <c r="E383" s="231"/>
      <c r="F383" s="231"/>
      <c r="G383" s="231"/>
    </row>
    <row r="384" spans="1:7" ht="18" customHeight="1">
      <c r="A384" s="998"/>
      <c r="B384" s="1003"/>
      <c r="C384" s="230" t="s">
        <v>179</v>
      </c>
      <c r="D384" s="231"/>
      <c r="E384" s="231"/>
      <c r="F384" s="231"/>
      <c r="G384" s="231"/>
    </row>
    <row r="385" spans="1:7" ht="18" customHeight="1">
      <c r="A385" s="998"/>
      <c r="B385" s="1001" t="s">
        <v>180</v>
      </c>
      <c r="C385" s="438" t="s">
        <v>181</v>
      </c>
      <c r="D385" s="229"/>
      <c r="E385" s="229"/>
      <c r="F385" s="229"/>
      <c r="G385" s="229"/>
    </row>
    <row r="386" spans="1:7" ht="18" customHeight="1">
      <c r="A386" s="998"/>
      <c r="B386" s="1001"/>
      <c r="C386" s="438" t="s">
        <v>181</v>
      </c>
      <c r="D386" s="231"/>
      <c r="E386" s="231"/>
      <c r="F386" s="231"/>
      <c r="G386" s="231"/>
    </row>
    <row r="387" spans="1:7" ht="18" customHeight="1">
      <c r="A387" s="998"/>
      <c r="B387" s="1001"/>
      <c r="C387" s="233" t="s">
        <v>182</v>
      </c>
      <c r="D387" s="231"/>
      <c r="E387" s="231"/>
      <c r="F387" s="231"/>
      <c r="G387" s="231"/>
    </row>
    <row r="388" spans="1:7" ht="18" customHeight="1">
      <c r="A388" s="998"/>
      <c r="B388" s="1001"/>
      <c r="C388" s="1004" t="s">
        <v>183</v>
      </c>
      <c r="D388" s="225"/>
      <c r="E388" s="225"/>
      <c r="F388" s="225"/>
      <c r="G388" s="225"/>
    </row>
    <row r="389" spans="1:7" ht="18" customHeight="1">
      <c r="A389" s="998"/>
      <c r="B389" s="1001"/>
      <c r="C389" s="1005"/>
      <c r="D389" s="231"/>
      <c r="E389" s="231"/>
      <c r="F389" s="231"/>
      <c r="G389" s="231"/>
    </row>
    <row r="390" spans="1:7" ht="18" customHeight="1">
      <c r="A390" s="998"/>
      <c r="B390" s="1001"/>
      <c r="C390" s="1006" t="s">
        <v>184</v>
      </c>
      <c r="D390" s="231"/>
      <c r="E390" s="231"/>
      <c r="F390" s="231"/>
      <c r="G390" s="231"/>
    </row>
    <row r="391" spans="1:7" ht="18" customHeight="1" thickBot="1">
      <c r="A391" s="998"/>
      <c r="B391" s="1002"/>
      <c r="C391" s="1005"/>
      <c r="D391" s="234"/>
      <c r="E391" s="234"/>
      <c r="F391" s="234"/>
      <c r="G391" s="234"/>
    </row>
    <row r="392" spans="1:7" ht="18" customHeight="1">
      <c r="A392" s="1007">
        <f>A377+1</f>
        <v>46200</v>
      </c>
      <c r="B392" s="991" t="s">
        <v>173</v>
      </c>
      <c r="C392" s="991" t="s">
        <v>174</v>
      </c>
      <c r="D392" s="225"/>
      <c r="E392" s="225"/>
      <c r="F392" s="225"/>
      <c r="G392" s="225"/>
    </row>
    <row r="393" spans="1:7" ht="18" customHeight="1">
      <c r="A393" s="1007"/>
      <c r="B393" s="991"/>
      <c r="C393" s="992"/>
      <c r="D393" s="225"/>
      <c r="E393" s="225"/>
      <c r="F393" s="225"/>
      <c r="G393" s="225"/>
    </row>
    <row r="394" spans="1:7" ht="18" customHeight="1">
      <c r="A394" s="1008"/>
      <c r="B394" s="991"/>
      <c r="C394" s="993" t="s">
        <v>175</v>
      </c>
      <c r="D394" s="228"/>
      <c r="E394" s="228"/>
      <c r="F394" s="228"/>
      <c r="G394" s="228"/>
    </row>
    <row r="395" spans="1:7" ht="18" customHeight="1">
      <c r="A395" s="1008"/>
      <c r="B395" s="991"/>
      <c r="C395" s="992"/>
      <c r="D395" s="229"/>
      <c r="E395" s="229"/>
      <c r="F395" s="229"/>
      <c r="G395" s="229"/>
    </row>
    <row r="396" spans="1:7" ht="18" customHeight="1">
      <c r="A396" s="1008"/>
      <c r="B396" s="991"/>
      <c r="C396" s="991" t="s">
        <v>176</v>
      </c>
      <c r="D396" s="225"/>
      <c r="E396" s="225"/>
      <c r="F396" s="225"/>
      <c r="G396" s="225"/>
    </row>
    <row r="397" spans="1:7" ht="18" customHeight="1">
      <c r="A397" s="1008"/>
      <c r="B397" s="991"/>
      <c r="C397" s="992"/>
      <c r="D397" s="229"/>
      <c r="E397" s="229"/>
      <c r="F397" s="229"/>
      <c r="G397" s="229"/>
    </row>
    <row r="398" spans="1:7" ht="18" customHeight="1">
      <c r="A398" s="1008"/>
      <c r="B398" s="994" t="s">
        <v>177</v>
      </c>
      <c r="C398" s="379" t="s">
        <v>178</v>
      </c>
      <c r="D398" s="231"/>
      <c r="E398" s="231"/>
      <c r="F398" s="231"/>
      <c r="G398" s="231"/>
    </row>
    <row r="399" spans="1:7" ht="18" customHeight="1">
      <c r="A399" s="1008"/>
      <c r="B399" s="994"/>
      <c r="C399" s="379" t="s">
        <v>179</v>
      </c>
      <c r="D399" s="231"/>
      <c r="E399" s="231"/>
      <c r="F399" s="231"/>
      <c r="G399" s="231"/>
    </row>
    <row r="400" spans="1:7" ht="18" customHeight="1">
      <c r="A400" s="1008"/>
      <c r="B400" s="991" t="s">
        <v>180</v>
      </c>
      <c r="C400" s="436" t="s">
        <v>181</v>
      </c>
      <c r="D400" s="229"/>
      <c r="E400" s="229"/>
      <c r="F400" s="229"/>
      <c r="G400" s="229"/>
    </row>
    <row r="401" spans="1:7" ht="18" customHeight="1">
      <c r="A401" s="1008"/>
      <c r="B401" s="991"/>
      <c r="C401" s="437" t="s">
        <v>185</v>
      </c>
      <c r="D401" s="231"/>
      <c r="E401" s="231"/>
      <c r="F401" s="231"/>
      <c r="G401" s="231"/>
    </row>
    <row r="402" spans="1:7" ht="18" customHeight="1">
      <c r="A402" s="1008"/>
      <c r="B402" s="991"/>
      <c r="C402" s="381" t="s">
        <v>182</v>
      </c>
      <c r="D402" s="231"/>
      <c r="E402" s="231"/>
      <c r="F402" s="231"/>
      <c r="G402" s="231"/>
    </row>
    <row r="403" spans="1:7" ht="18" customHeight="1">
      <c r="A403" s="1008"/>
      <c r="B403" s="991"/>
      <c r="C403" s="995" t="s">
        <v>183</v>
      </c>
      <c r="D403" s="225"/>
      <c r="E403" s="225"/>
      <c r="F403" s="225"/>
      <c r="G403" s="231"/>
    </row>
    <row r="404" spans="1:7" ht="18" customHeight="1">
      <c r="A404" s="1008"/>
      <c r="B404" s="991"/>
      <c r="C404" s="996"/>
      <c r="D404" s="231"/>
      <c r="E404" s="231"/>
      <c r="F404" s="231"/>
      <c r="G404" s="231"/>
    </row>
    <row r="405" spans="1:7" ht="18" customHeight="1">
      <c r="A405" s="1008"/>
      <c r="B405" s="991"/>
      <c r="C405" s="997" t="s">
        <v>184</v>
      </c>
      <c r="D405" s="231"/>
      <c r="E405" s="231"/>
      <c r="F405" s="231"/>
      <c r="G405" s="231"/>
    </row>
    <row r="406" spans="1:7" ht="18" customHeight="1" thickBot="1">
      <c r="A406" s="1009"/>
      <c r="B406" s="991"/>
      <c r="C406" s="995"/>
      <c r="D406" s="234"/>
      <c r="E406" s="234"/>
      <c r="F406" s="234"/>
      <c r="G406" s="234"/>
    </row>
    <row r="407" spans="1:7" ht="18" customHeight="1">
      <c r="A407" s="998">
        <f>A392+1</f>
        <v>46201</v>
      </c>
      <c r="B407" s="1000" t="s">
        <v>173</v>
      </c>
      <c r="C407" s="1000" t="s">
        <v>174</v>
      </c>
      <c r="D407" s="228"/>
      <c r="E407" s="228"/>
      <c r="F407" s="228"/>
      <c r="G407" s="228"/>
    </row>
    <row r="408" spans="1:7" ht="18" customHeight="1">
      <c r="A408" s="999"/>
      <c r="B408" s="1001"/>
      <c r="C408" s="1002"/>
      <c r="D408" s="225"/>
      <c r="E408" s="225"/>
      <c r="F408" s="225"/>
      <c r="G408" s="225"/>
    </row>
    <row r="409" spans="1:7" ht="18" customHeight="1">
      <c r="A409" s="998"/>
      <c r="B409" s="1001"/>
      <c r="C409" s="1000" t="s">
        <v>175</v>
      </c>
      <c r="D409" s="228"/>
      <c r="E409" s="228"/>
      <c r="F409" s="228"/>
      <c r="G409" s="228"/>
    </row>
    <row r="410" spans="1:7" ht="18" customHeight="1">
      <c r="A410" s="998"/>
      <c r="B410" s="1001"/>
      <c r="C410" s="1002"/>
      <c r="D410" s="229"/>
      <c r="E410" s="229"/>
      <c r="F410" s="229"/>
      <c r="G410" s="229"/>
    </row>
    <row r="411" spans="1:7" ht="18" customHeight="1">
      <c r="A411" s="998"/>
      <c r="B411" s="1001"/>
      <c r="C411" s="1001" t="s">
        <v>176</v>
      </c>
      <c r="D411" s="225"/>
      <c r="E411" s="225"/>
      <c r="F411" s="225"/>
      <c r="G411" s="225"/>
    </row>
    <row r="412" spans="1:7" ht="18" customHeight="1">
      <c r="A412" s="998"/>
      <c r="B412" s="1001"/>
      <c r="C412" s="1002"/>
      <c r="D412" s="229"/>
      <c r="E412" s="229"/>
      <c r="F412" s="229"/>
      <c r="G412" s="229"/>
    </row>
    <row r="413" spans="1:7" ht="18" customHeight="1">
      <c r="A413" s="998"/>
      <c r="B413" s="1003" t="s">
        <v>177</v>
      </c>
      <c r="C413" s="230" t="s">
        <v>178</v>
      </c>
      <c r="D413" s="231"/>
      <c r="E413" s="231"/>
      <c r="F413" s="231"/>
      <c r="G413" s="231"/>
    </row>
    <row r="414" spans="1:7" ht="18" customHeight="1">
      <c r="A414" s="998"/>
      <c r="B414" s="1003"/>
      <c r="C414" s="230" t="s">
        <v>179</v>
      </c>
      <c r="D414" s="231"/>
      <c r="E414" s="231"/>
      <c r="F414" s="231"/>
      <c r="G414" s="231"/>
    </row>
    <row r="415" spans="1:7" ht="18" customHeight="1">
      <c r="A415" s="998"/>
      <c r="B415" s="1001" t="s">
        <v>180</v>
      </c>
      <c r="C415" s="438" t="s">
        <v>181</v>
      </c>
      <c r="D415" s="229"/>
      <c r="E415" s="229"/>
      <c r="F415" s="229"/>
      <c r="G415" s="229"/>
    </row>
    <row r="416" spans="1:7" ht="18" customHeight="1">
      <c r="A416" s="998"/>
      <c r="B416" s="1001"/>
      <c r="C416" s="438" t="s">
        <v>181</v>
      </c>
      <c r="D416" s="231"/>
      <c r="E416" s="231"/>
      <c r="F416" s="231"/>
      <c r="G416" s="231"/>
    </row>
    <row r="417" spans="1:7" ht="18" customHeight="1">
      <c r="A417" s="998"/>
      <c r="B417" s="1001"/>
      <c r="C417" s="233" t="s">
        <v>182</v>
      </c>
      <c r="D417" s="231"/>
      <c r="E417" s="231"/>
      <c r="F417" s="231"/>
      <c r="G417" s="231"/>
    </row>
    <row r="418" spans="1:7" ht="18" customHeight="1">
      <c r="A418" s="998"/>
      <c r="B418" s="1001"/>
      <c r="C418" s="1004" t="s">
        <v>183</v>
      </c>
      <c r="D418" s="225"/>
      <c r="E418" s="225"/>
      <c r="F418" s="225"/>
      <c r="G418" s="225"/>
    </row>
    <row r="419" spans="1:7" ht="18" customHeight="1">
      <c r="A419" s="998"/>
      <c r="B419" s="1001"/>
      <c r="C419" s="1005"/>
      <c r="D419" s="231"/>
      <c r="E419" s="231"/>
      <c r="F419" s="231"/>
      <c r="G419" s="231"/>
    </row>
    <row r="420" spans="1:7" ht="18" customHeight="1">
      <c r="A420" s="998"/>
      <c r="B420" s="1001"/>
      <c r="C420" s="1006" t="s">
        <v>184</v>
      </c>
      <c r="D420" s="231"/>
      <c r="E420" s="231"/>
      <c r="F420" s="231"/>
      <c r="G420" s="231"/>
    </row>
    <row r="421" spans="1:7" ht="18" customHeight="1" thickBot="1">
      <c r="A421" s="998"/>
      <c r="B421" s="1002"/>
      <c r="C421" s="1005"/>
      <c r="D421" s="234"/>
      <c r="E421" s="234"/>
      <c r="F421" s="234"/>
      <c r="G421" s="234"/>
    </row>
    <row r="422" spans="1:7" ht="18" customHeight="1">
      <c r="A422" s="1007">
        <f>A407+1</f>
        <v>46202</v>
      </c>
      <c r="B422" s="991" t="s">
        <v>173</v>
      </c>
      <c r="C422" s="991" t="s">
        <v>174</v>
      </c>
      <c r="D422" s="225"/>
      <c r="E422" s="225"/>
      <c r="F422" s="225"/>
      <c r="G422" s="225"/>
    </row>
    <row r="423" spans="1:7" ht="18" customHeight="1">
      <c r="A423" s="1007"/>
      <c r="B423" s="991"/>
      <c r="C423" s="992"/>
      <c r="D423" s="225"/>
      <c r="E423" s="225"/>
      <c r="F423" s="225"/>
      <c r="G423" s="225"/>
    </row>
    <row r="424" spans="1:7" ht="18" customHeight="1">
      <c r="A424" s="1008"/>
      <c r="B424" s="991"/>
      <c r="C424" s="993" t="s">
        <v>175</v>
      </c>
      <c r="D424" s="228"/>
      <c r="E424" s="228"/>
      <c r="F424" s="228"/>
      <c r="G424" s="228"/>
    </row>
    <row r="425" spans="1:7" ht="18" customHeight="1">
      <c r="A425" s="1008"/>
      <c r="B425" s="991"/>
      <c r="C425" s="992"/>
      <c r="D425" s="229"/>
      <c r="E425" s="229"/>
      <c r="F425" s="229"/>
      <c r="G425" s="229"/>
    </row>
    <row r="426" spans="1:7" ht="18" customHeight="1">
      <c r="A426" s="1008"/>
      <c r="B426" s="991"/>
      <c r="C426" s="991" t="s">
        <v>176</v>
      </c>
      <c r="D426" s="225"/>
      <c r="E426" s="225"/>
      <c r="F426" s="225"/>
      <c r="G426" s="225"/>
    </row>
    <row r="427" spans="1:7" ht="18" customHeight="1">
      <c r="A427" s="1008"/>
      <c r="B427" s="991"/>
      <c r="C427" s="992"/>
      <c r="D427" s="229"/>
      <c r="E427" s="229"/>
      <c r="F427" s="229"/>
      <c r="G427" s="229"/>
    </row>
    <row r="428" spans="1:7" ht="18" customHeight="1">
      <c r="A428" s="1008"/>
      <c r="B428" s="994" t="s">
        <v>177</v>
      </c>
      <c r="C428" s="379" t="s">
        <v>178</v>
      </c>
      <c r="D428" s="231"/>
      <c r="E428" s="231"/>
      <c r="F428" s="231"/>
      <c r="G428" s="231"/>
    </row>
    <row r="429" spans="1:7" ht="18" customHeight="1">
      <c r="A429" s="1008"/>
      <c r="B429" s="994"/>
      <c r="C429" s="379" t="s">
        <v>179</v>
      </c>
      <c r="D429" s="231"/>
      <c r="E429" s="231"/>
      <c r="F429" s="231"/>
      <c r="G429" s="231"/>
    </row>
    <row r="430" spans="1:7" ht="18" customHeight="1">
      <c r="A430" s="1008"/>
      <c r="B430" s="991" t="s">
        <v>180</v>
      </c>
      <c r="C430" s="436" t="s">
        <v>181</v>
      </c>
      <c r="D430" s="229"/>
      <c r="E430" s="229"/>
      <c r="F430" s="229"/>
      <c r="G430" s="229"/>
    </row>
    <row r="431" spans="1:7" ht="18" customHeight="1">
      <c r="A431" s="1008"/>
      <c r="B431" s="991"/>
      <c r="C431" s="437" t="s">
        <v>185</v>
      </c>
      <c r="D431" s="231"/>
      <c r="E431" s="231"/>
      <c r="F431" s="231"/>
      <c r="G431" s="231"/>
    </row>
    <row r="432" spans="1:7" ht="18" customHeight="1">
      <c r="A432" s="1008"/>
      <c r="B432" s="991"/>
      <c r="C432" s="381" t="s">
        <v>182</v>
      </c>
      <c r="D432" s="231"/>
      <c r="E432" s="231"/>
      <c r="F432" s="231"/>
      <c r="G432" s="231"/>
    </row>
    <row r="433" spans="1:7" ht="18" customHeight="1">
      <c r="A433" s="1008"/>
      <c r="B433" s="991"/>
      <c r="C433" s="995" t="s">
        <v>183</v>
      </c>
      <c r="D433" s="225"/>
      <c r="E433" s="225"/>
      <c r="F433" s="225"/>
      <c r="G433" s="231"/>
    </row>
    <row r="434" spans="1:7" ht="18" customHeight="1">
      <c r="A434" s="1008"/>
      <c r="B434" s="991"/>
      <c r="C434" s="996"/>
      <c r="D434" s="231"/>
      <c r="E434" s="231"/>
      <c r="F434" s="231"/>
      <c r="G434" s="231"/>
    </row>
    <row r="435" spans="1:7" ht="18" customHeight="1">
      <c r="A435" s="1008"/>
      <c r="B435" s="991"/>
      <c r="C435" s="997" t="s">
        <v>184</v>
      </c>
      <c r="D435" s="231"/>
      <c r="E435" s="231"/>
      <c r="F435" s="231"/>
      <c r="G435" s="231"/>
    </row>
    <row r="436" spans="1:7" ht="18" customHeight="1" thickBot="1">
      <c r="A436" s="1009"/>
      <c r="B436" s="991"/>
      <c r="C436" s="995"/>
      <c r="D436" s="234"/>
      <c r="E436" s="234"/>
      <c r="F436" s="234"/>
      <c r="G436" s="234"/>
    </row>
    <row r="437" spans="1:7" ht="18" customHeight="1">
      <c r="A437" s="998">
        <f>A422+1</f>
        <v>46203</v>
      </c>
      <c r="B437" s="1000" t="s">
        <v>173</v>
      </c>
      <c r="C437" s="1000" t="s">
        <v>174</v>
      </c>
      <c r="D437" s="228"/>
      <c r="E437" s="228"/>
      <c r="F437" s="228"/>
      <c r="G437" s="228"/>
    </row>
    <row r="438" spans="1:7" ht="18" customHeight="1">
      <c r="A438" s="999"/>
      <c r="B438" s="1001"/>
      <c r="C438" s="1002"/>
      <c r="D438" s="225"/>
      <c r="E438" s="225"/>
      <c r="F438" s="225"/>
      <c r="G438" s="225"/>
    </row>
    <row r="439" spans="1:7" ht="18" customHeight="1">
      <c r="A439" s="998"/>
      <c r="B439" s="1001"/>
      <c r="C439" s="1000" t="s">
        <v>175</v>
      </c>
      <c r="D439" s="228"/>
      <c r="E439" s="228"/>
      <c r="F439" s="228"/>
      <c r="G439" s="228"/>
    </row>
    <row r="440" spans="1:7" ht="18" customHeight="1">
      <c r="A440" s="998"/>
      <c r="B440" s="1001"/>
      <c r="C440" s="1002"/>
      <c r="D440" s="229"/>
      <c r="E440" s="229"/>
      <c r="F440" s="229"/>
      <c r="G440" s="229"/>
    </row>
    <row r="441" spans="1:7" ht="18" customHeight="1">
      <c r="A441" s="998"/>
      <c r="B441" s="1001"/>
      <c r="C441" s="1001" t="s">
        <v>176</v>
      </c>
      <c r="D441" s="225"/>
      <c r="E441" s="225"/>
      <c r="F441" s="225"/>
      <c r="G441" s="225"/>
    </row>
    <row r="442" spans="1:7" ht="18" customHeight="1">
      <c r="A442" s="998"/>
      <c r="B442" s="1001"/>
      <c r="C442" s="1002"/>
      <c r="D442" s="229"/>
      <c r="E442" s="229"/>
      <c r="F442" s="229"/>
      <c r="G442" s="229"/>
    </row>
    <row r="443" spans="1:7" ht="18" customHeight="1">
      <c r="A443" s="998"/>
      <c r="B443" s="1003" t="s">
        <v>177</v>
      </c>
      <c r="C443" s="230" t="s">
        <v>178</v>
      </c>
      <c r="D443" s="231"/>
      <c r="E443" s="231"/>
      <c r="F443" s="231"/>
      <c r="G443" s="231"/>
    </row>
    <row r="444" spans="1:7" ht="18" customHeight="1">
      <c r="A444" s="998"/>
      <c r="B444" s="1003"/>
      <c r="C444" s="230" t="s">
        <v>179</v>
      </c>
      <c r="D444" s="231"/>
      <c r="E444" s="231"/>
      <c r="F444" s="231"/>
      <c r="G444" s="231"/>
    </row>
    <row r="445" spans="1:7" ht="18" customHeight="1">
      <c r="A445" s="998"/>
      <c r="B445" s="1001" t="s">
        <v>180</v>
      </c>
      <c r="C445" s="438" t="s">
        <v>181</v>
      </c>
      <c r="D445" s="229"/>
      <c r="E445" s="229"/>
      <c r="F445" s="229"/>
      <c r="G445" s="229"/>
    </row>
    <row r="446" spans="1:7" ht="18" customHeight="1">
      <c r="A446" s="998"/>
      <c r="B446" s="1001"/>
      <c r="C446" s="438" t="s">
        <v>181</v>
      </c>
      <c r="D446" s="231"/>
      <c r="E446" s="231"/>
      <c r="F446" s="231"/>
      <c r="G446" s="231"/>
    </row>
    <row r="447" spans="1:7" ht="18" customHeight="1">
      <c r="A447" s="998"/>
      <c r="B447" s="1001"/>
      <c r="C447" s="233" t="s">
        <v>182</v>
      </c>
      <c r="D447" s="231"/>
      <c r="E447" s="231"/>
      <c r="F447" s="231"/>
      <c r="G447" s="231"/>
    </row>
    <row r="448" spans="1:7" ht="18" customHeight="1">
      <c r="A448" s="998"/>
      <c r="B448" s="1001"/>
      <c r="C448" s="1004" t="s">
        <v>183</v>
      </c>
      <c r="D448" s="225"/>
      <c r="E448" s="225"/>
      <c r="F448" s="225"/>
      <c r="G448" s="225"/>
    </row>
    <row r="449" spans="1:7" ht="18" customHeight="1">
      <c r="A449" s="998"/>
      <c r="B449" s="1001"/>
      <c r="C449" s="1005"/>
      <c r="D449" s="231"/>
      <c r="E449" s="231"/>
      <c r="F449" s="231"/>
      <c r="G449" s="231"/>
    </row>
    <row r="450" spans="1:7" ht="18" customHeight="1">
      <c r="A450" s="998"/>
      <c r="B450" s="1001"/>
      <c r="C450" s="1006" t="s">
        <v>184</v>
      </c>
      <c r="D450" s="231"/>
      <c r="E450" s="231"/>
      <c r="F450" s="231"/>
      <c r="G450" s="231"/>
    </row>
    <row r="451" spans="1:7" ht="18" customHeight="1" thickBot="1">
      <c r="A451" s="998"/>
      <c r="B451" s="1002"/>
      <c r="C451" s="1005"/>
      <c r="D451" s="234"/>
      <c r="E451" s="234"/>
      <c r="F451" s="234"/>
      <c r="G451" s="234"/>
    </row>
    <row r="452" spans="1:7" ht="18" customHeight="1">
      <c r="A452" s="1007">
        <f>A437+1</f>
        <v>46204</v>
      </c>
      <c r="B452" s="991" t="s">
        <v>173</v>
      </c>
      <c r="C452" s="991" t="s">
        <v>174</v>
      </c>
      <c r="D452" s="225"/>
      <c r="E452" s="225"/>
      <c r="F452" s="225"/>
      <c r="G452" s="225"/>
    </row>
    <row r="453" spans="1:7" ht="18" customHeight="1">
      <c r="A453" s="1007"/>
      <c r="B453" s="991"/>
      <c r="C453" s="992"/>
      <c r="D453" s="225"/>
      <c r="E453" s="225"/>
      <c r="F453" s="225"/>
      <c r="G453" s="225"/>
    </row>
    <row r="454" spans="1:7" ht="18" customHeight="1">
      <c r="A454" s="1008"/>
      <c r="B454" s="991"/>
      <c r="C454" s="993" t="s">
        <v>175</v>
      </c>
      <c r="D454" s="228"/>
      <c r="E454" s="228"/>
      <c r="F454" s="228"/>
      <c r="G454" s="228"/>
    </row>
    <row r="455" spans="1:7" ht="18" customHeight="1">
      <c r="A455" s="1008"/>
      <c r="B455" s="991"/>
      <c r="C455" s="992"/>
      <c r="D455" s="229"/>
      <c r="E455" s="229"/>
      <c r="F455" s="229"/>
      <c r="G455" s="229"/>
    </row>
    <row r="456" spans="1:7" ht="18" customHeight="1">
      <c r="A456" s="1008"/>
      <c r="B456" s="991"/>
      <c r="C456" s="991" t="s">
        <v>176</v>
      </c>
      <c r="D456" s="225"/>
      <c r="E456" s="225"/>
      <c r="F456" s="225"/>
      <c r="G456" s="225"/>
    </row>
    <row r="457" spans="1:7" ht="18" customHeight="1">
      <c r="A457" s="1008"/>
      <c r="B457" s="991"/>
      <c r="C457" s="992"/>
      <c r="D457" s="229"/>
      <c r="E457" s="229"/>
      <c r="F457" s="229"/>
      <c r="G457" s="229"/>
    </row>
    <row r="458" spans="1:7" ht="18" customHeight="1">
      <c r="A458" s="1008"/>
      <c r="B458" s="994" t="s">
        <v>177</v>
      </c>
      <c r="C458" s="379" t="s">
        <v>178</v>
      </c>
      <c r="D458" s="231"/>
      <c r="E458" s="231"/>
      <c r="F458" s="231"/>
      <c r="G458" s="231"/>
    </row>
    <row r="459" spans="1:7" ht="18" customHeight="1">
      <c r="A459" s="1008"/>
      <c r="B459" s="994"/>
      <c r="C459" s="379" t="s">
        <v>179</v>
      </c>
      <c r="D459" s="231"/>
      <c r="E459" s="231"/>
      <c r="F459" s="231"/>
      <c r="G459" s="231"/>
    </row>
    <row r="460" spans="1:7" ht="18" customHeight="1">
      <c r="A460" s="1008"/>
      <c r="B460" s="991" t="s">
        <v>180</v>
      </c>
      <c r="C460" s="436" t="s">
        <v>181</v>
      </c>
      <c r="D460" s="229"/>
      <c r="E460" s="229"/>
      <c r="F460" s="229"/>
      <c r="G460" s="229"/>
    </row>
    <row r="461" spans="1:7" ht="18" customHeight="1">
      <c r="A461" s="1008"/>
      <c r="B461" s="991"/>
      <c r="C461" s="437" t="s">
        <v>185</v>
      </c>
      <c r="D461" s="231"/>
      <c r="E461" s="231"/>
      <c r="F461" s="231"/>
      <c r="G461" s="231"/>
    </row>
    <row r="462" spans="1:7" ht="18" customHeight="1">
      <c r="A462" s="1008"/>
      <c r="B462" s="991"/>
      <c r="C462" s="381" t="s">
        <v>182</v>
      </c>
      <c r="D462" s="231"/>
      <c r="E462" s="231"/>
      <c r="F462" s="231"/>
      <c r="G462" s="231"/>
    </row>
    <row r="463" spans="1:7" ht="18" customHeight="1">
      <c r="A463" s="1008"/>
      <c r="B463" s="991"/>
      <c r="C463" s="995" t="s">
        <v>183</v>
      </c>
      <c r="D463" s="225"/>
      <c r="E463" s="225"/>
      <c r="F463" s="225"/>
      <c r="G463" s="231"/>
    </row>
    <row r="464" spans="1:7" ht="18" customHeight="1">
      <c r="A464" s="1008"/>
      <c r="B464" s="991"/>
      <c r="C464" s="996"/>
      <c r="D464" s="231"/>
      <c r="E464" s="231"/>
      <c r="F464" s="231"/>
      <c r="G464" s="231"/>
    </row>
    <row r="465" spans="1:7" ht="18" customHeight="1">
      <c r="A465" s="1008"/>
      <c r="B465" s="991"/>
      <c r="C465" s="997" t="s">
        <v>184</v>
      </c>
      <c r="D465" s="231"/>
      <c r="E465" s="231"/>
      <c r="F465" s="231"/>
      <c r="G465" s="231"/>
    </row>
    <row r="466" spans="1:7" ht="18" customHeight="1" thickBot="1">
      <c r="A466" s="1009"/>
      <c r="B466" s="991"/>
      <c r="C466" s="995"/>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37:G237 D312:G312 D12:G12 D42:G42 D162:G162 D297:G297 D402:G402 D57:G57 D447:G447 D102:G102 D132:G132 D432:G432 D282:G282 D117:G117 D192:G192 F27:G27 D177:G177 D207:G207 D147:G147 D240 D72:G72 D252:G252 D87:G87 D342:G342 D327:G327 D372:G372 D357:G357 D387:G387 D417:G417 D462:G462 D222:G222 D255 D267:G267 D270">
      <formula1>包裝員</formula1>
    </dataValidation>
    <dataValidation type="list" allowBlank="1" showInputMessage="1" showErrorMessage="1" sqref="D227:G232 D242:G247 D107:G112 D272:G277 D422:G427 D2:G7 D92:G97 D437:G442 D49:G52 D212:G217 D62:G67 D152:G157 D392:G397 D182:G187 D287:G292 D332:G337 D137:G142 D377:G382 D407:G412 D77:G82 D122:G127 D302:G307 D197:G202 D362:G367 D317:G322 D47:G47 D347:G352 D167:G172 D452:G457 D17:G22 D32:G37 D234:G234 D249:G249 D257:G262 D264">
      <formula1>外觀</formula1>
    </dataValidation>
    <dataValidation type="list" allowBlank="1" showInputMessage="1" showErrorMessage="1" sqref="F23:G26 D338:G341 D398:G401 D158:G161 D428:G431 D235:G236 D308:G311 D328:G329 D368:G371 D463:G464 E263:G266 D253:G254 D283:G284 D298:G299 D323:G326 D293:G296 D358:G359 D388:G389 D383:G386 D418:G419 D413:G416 D433:G434 D353:G356 D163:G164 D278:G281 D223:G224 D118:G119 D403:G404 D28:G29 D178:G179 D68:G71 D53:G56 D188:G191 D313:G314 D173:G176 D143:G146 D238:G239 D128:G131 D343:G344 D373:G374 D193:G194 D203:G206 D458:G461 D448:G449 D443:G446 D113:G116 D43:G44 D13:G14 D23:E27 D88:G89 D103:G104 D8:G11 D38:G41 D48:G48 D58:G59 D73:G74 D83:G86 D98:G101 D133:G134 D148:G149 D208:G209 D218:G221 D233:G233 D248:G248 D250:G251 D268:G269 D263 D265:D266">
      <formula1>包裝員</formula1>
    </dataValidation>
    <dataValidation type="list" allowBlank="1" showInputMessage="1" showErrorMessage="1" sqref="D45:G46 D15:G16 D465:G466 D105:G106 D30:G31 D60:G61 D75:G76 D90:G91 D120:G121 D135:G136 D165:G166 D150:G151 D180:G181 D195:G196 D210:G211 D225:G226 D241:G241 E255:G255 D285:G286 D300:G301 D315:G316 D330:G331 D345:G346 D360:G361 D375:G376 D390:G391 D405:G406 D420:G421 D435:G436 D450:G451 E240:G240 D256:G256 E270:G271 D27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4"/>
  <sheetViews>
    <sheetView showGridLines="0" zoomScale="70" zoomScaleNormal="70" zoomScaleSheetLayoutView="75" workbookViewId="0">
      <selection activeCell="E18" sqref="E18"/>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18" t="s">
        <v>193</v>
      </c>
      <c r="B1" s="1019"/>
      <c r="C1" s="1020">
        <v>46190</v>
      </c>
      <c r="D1" s="1014"/>
      <c r="E1" s="1018" t="s">
        <v>2660</v>
      </c>
      <c r="F1" s="1019"/>
      <c r="G1" s="1013" t="s">
        <v>19</v>
      </c>
      <c r="H1" s="1014"/>
      <c r="T1" s="239"/>
      <c r="U1" s="239"/>
      <c r="V1" s="239"/>
      <c r="W1" s="239"/>
      <c r="X1" s="239"/>
      <c r="Y1" s="239"/>
      <c r="Z1" s="239"/>
      <c r="AA1" s="239"/>
      <c r="AB1" s="239"/>
      <c r="AC1" s="239"/>
      <c r="AD1" s="239"/>
      <c r="AE1" s="239"/>
      <c r="AF1" s="239"/>
      <c r="AG1" s="239"/>
    </row>
    <row r="2" spans="1:33" ht="30" customHeight="1" thickTop="1">
      <c r="A2" s="816" t="s">
        <v>2661</v>
      </c>
      <c r="B2" s="258" t="s">
        <v>2662</v>
      </c>
      <c r="C2" s="591">
        <v>0.77</v>
      </c>
      <c r="D2" s="817"/>
      <c r="E2" s="258" t="s">
        <v>2663</v>
      </c>
      <c r="F2" s="818"/>
      <c r="G2" s="819" t="s">
        <v>2664</v>
      </c>
      <c r="H2" s="818">
        <f>C2+F2</f>
        <v>0.77</v>
      </c>
    </row>
    <row r="3" spans="1:33" ht="32.25" customHeight="1" thickBot="1">
      <c r="A3" s="242" t="s">
        <v>2665</v>
      </c>
      <c r="B3" s="592"/>
      <c r="C3" s="593"/>
      <c r="D3" s="912" t="s">
        <v>4363</v>
      </c>
      <c r="E3" s="594" t="s">
        <v>165</v>
      </c>
      <c r="F3" s="243"/>
      <c r="G3" s="629" t="s">
        <v>332</v>
      </c>
      <c r="H3" s="595"/>
      <c r="L3" s="820" t="s">
        <v>2666</v>
      </c>
      <c r="T3" s="244" t="s">
        <v>2667</v>
      </c>
    </row>
    <row r="4" spans="1:33" ht="21" customHeight="1">
      <c r="A4" s="1015" t="s">
        <v>2668</v>
      </c>
      <c r="B4" s="1016"/>
      <c r="C4" s="1016"/>
      <c r="D4" s="1016"/>
      <c r="E4" s="1016"/>
      <c r="F4" s="1016"/>
      <c r="G4" s="1016"/>
      <c r="H4" s="1017"/>
      <c r="K4" s="258" t="s">
        <v>187</v>
      </c>
      <c r="L4" s="258" t="s">
        <v>188</v>
      </c>
      <c r="M4" s="258" t="s">
        <v>2669</v>
      </c>
      <c r="N4" s="580" t="s">
        <v>2670</v>
      </c>
      <c r="O4" s="258" t="s">
        <v>1478</v>
      </c>
      <c r="P4" s="257" t="s">
        <v>1479</v>
      </c>
      <c r="Q4" s="257" t="s">
        <v>1480</v>
      </c>
      <c r="R4" s="257" t="s">
        <v>2671</v>
      </c>
      <c r="S4" s="257" t="s">
        <v>2672</v>
      </c>
      <c r="T4" s="245" t="s">
        <v>2673</v>
      </c>
      <c r="U4" s="246" t="s">
        <v>188</v>
      </c>
      <c r="V4" s="246" t="s">
        <v>287</v>
      </c>
      <c r="W4" s="246" t="s">
        <v>225</v>
      </c>
      <c r="X4" s="246" t="s">
        <v>2674</v>
      </c>
      <c r="Y4" s="246" t="s">
        <v>226</v>
      </c>
      <c r="Z4" s="247">
        <v>42551</v>
      </c>
      <c r="AA4" s="246" t="s">
        <v>2675</v>
      </c>
      <c r="AB4" s="246" t="s">
        <v>227</v>
      </c>
      <c r="AC4" s="246" t="s">
        <v>228</v>
      </c>
      <c r="AD4" s="246" t="s">
        <v>229</v>
      </c>
      <c r="AE4" s="246" t="s">
        <v>230</v>
      </c>
      <c r="AF4" s="246" t="s">
        <v>231</v>
      </c>
      <c r="AG4" s="248" t="s">
        <v>232</v>
      </c>
    </row>
    <row r="5" spans="1:33">
      <c r="A5" s="835" t="s">
        <v>1620</v>
      </c>
      <c r="B5" s="584" t="s">
        <v>4416</v>
      </c>
      <c r="C5" s="585">
        <v>0.78125</v>
      </c>
      <c r="D5" s="585">
        <v>0.95138888888888884</v>
      </c>
      <c r="E5" s="911" t="s">
        <v>1566</v>
      </c>
      <c r="F5" s="584"/>
      <c r="G5" s="909" t="s">
        <v>4158</v>
      </c>
      <c r="H5" s="786" t="s">
        <v>3546</v>
      </c>
      <c r="J5" s="840"/>
      <c r="K5" s="841" t="s">
        <v>1048</v>
      </c>
      <c r="L5" s="841" t="s">
        <v>2937</v>
      </c>
      <c r="M5" s="842">
        <v>247</v>
      </c>
      <c r="N5" s="582" t="str">
        <f t="shared" ref="N5:N13" si="0">IF(M5="","",(TEXT(INT(M5/60),"00") &amp; ":" &amp; TEXT(MOD(M5,60),"00")))</f>
        <v>04:07</v>
      </c>
      <c r="O5" s="839"/>
      <c r="P5" s="821">
        <v>0.60763888888888895</v>
      </c>
      <c r="Q5" s="822">
        <f t="shared" ref="Q5:Q13" si="1">IF(P5="","",N5+P5)</f>
        <v>0.77916666666666667</v>
      </c>
      <c r="R5" s="822">
        <f t="shared" ref="R5:R13" si="2">IF(Q5="","",N5+Q5)</f>
        <v>0.9506944444444444</v>
      </c>
      <c r="S5" s="822">
        <f t="shared" ref="S5:S13" si="3">IF(Q5="","",N5+R5)</f>
        <v>1.1222222222222222</v>
      </c>
      <c r="T5" s="250" t="s">
        <v>1053</v>
      </c>
      <c r="U5" s="823" t="s">
        <v>2676</v>
      </c>
      <c r="V5" s="824" t="s">
        <v>137</v>
      </c>
      <c r="W5" s="825"/>
      <c r="X5" s="826" t="str">
        <f t="shared" ref="X5:X10" si="4">IF(W5="","",(TEXT(INT(W5/60),"00") &amp; ":" &amp; TEXT(MOD(W5,60),"00")))</f>
        <v/>
      </c>
      <c r="Y5" s="827"/>
      <c r="Z5" s="828">
        <v>0.89166666666666672</v>
      </c>
      <c r="AA5" s="826" t="str">
        <f t="shared" ref="AA5:AG10" si="5">IF(W5="","",(($X5)+Z5))</f>
        <v/>
      </c>
      <c r="AB5" s="826" t="str">
        <f t="shared" si="5"/>
        <v/>
      </c>
      <c r="AC5" s="826" t="str">
        <f t="shared" si="5"/>
        <v/>
      </c>
      <c r="AD5" s="826" t="e">
        <f t="shared" si="5"/>
        <v>#VALUE!</v>
      </c>
      <c r="AE5" s="826" t="str">
        <f t="shared" si="5"/>
        <v/>
      </c>
      <c r="AF5" s="826" t="str">
        <f t="shared" si="5"/>
        <v/>
      </c>
      <c r="AG5" s="829" t="str">
        <f t="shared" si="5"/>
        <v/>
      </c>
    </row>
    <row r="6" spans="1:33">
      <c r="A6" s="815" t="s">
        <v>1619</v>
      </c>
      <c r="B6" s="584" t="s">
        <v>4416</v>
      </c>
      <c r="C6" s="585">
        <v>0.70138888888888884</v>
      </c>
      <c r="D6" s="585">
        <v>0.86805555555555547</v>
      </c>
      <c r="E6" s="592" t="s">
        <v>2828</v>
      </c>
      <c r="F6" s="584" t="s">
        <v>4433</v>
      </c>
      <c r="G6" s="585">
        <v>0.79513888888888884</v>
      </c>
      <c r="H6" s="786" t="s">
        <v>2905</v>
      </c>
      <c r="J6" s="840"/>
      <c r="K6" s="841" t="s">
        <v>1619</v>
      </c>
      <c r="L6" s="841" t="s">
        <v>4342</v>
      </c>
      <c r="M6" s="842">
        <v>242</v>
      </c>
      <c r="N6" s="582" t="str">
        <f t="shared" si="0"/>
        <v>04:02</v>
      </c>
      <c r="O6" s="583"/>
      <c r="P6" s="821">
        <v>0.53055555555555556</v>
      </c>
      <c r="Q6" s="822">
        <f t="shared" si="1"/>
        <v>0.69861111111111107</v>
      </c>
      <c r="R6" s="822">
        <f t="shared" si="2"/>
        <v>0.86666666666666659</v>
      </c>
      <c r="S6" s="822">
        <f t="shared" si="3"/>
        <v>1.0347222222222221</v>
      </c>
      <c r="T6" s="250" t="s">
        <v>1054</v>
      </c>
      <c r="U6" s="823" t="s">
        <v>2678</v>
      </c>
      <c r="V6" s="824"/>
      <c r="W6" s="825"/>
      <c r="X6" s="826" t="str">
        <f t="shared" si="4"/>
        <v/>
      </c>
      <c r="Y6" s="827"/>
      <c r="Z6" s="828">
        <v>0.75486111111111109</v>
      </c>
      <c r="AA6" s="826" t="str">
        <f t="shared" si="5"/>
        <v/>
      </c>
      <c r="AB6" s="826" t="str">
        <f t="shared" si="5"/>
        <v/>
      </c>
      <c r="AC6" s="826" t="str">
        <f t="shared" si="5"/>
        <v/>
      </c>
      <c r="AD6" s="826" t="e">
        <f t="shared" si="5"/>
        <v>#VALUE!</v>
      </c>
      <c r="AE6" s="826" t="str">
        <f t="shared" si="5"/>
        <v/>
      </c>
      <c r="AF6" s="826" t="str">
        <f t="shared" si="5"/>
        <v/>
      </c>
      <c r="AG6" s="829" t="str">
        <f t="shared" si="5"/>
        <v/>
      </c>
    </row>
    <row r="7" spans="1:33">
      <c r="A7" s="815" t="s">
        <v>3944</v>
      </c>
      <c r="B7" s="584" t="s">
        <v>4416</v>
      </c>
      <c r="C7" s="883">
        <v>0.77083333333333337</v>
      </c>
      <c r="D7" s="585">
        <v>0.94791666666666663</v>
      </c>
      <c r="E7" s="848" t="s">
        <v>1035</v>
      </c>
      <c r="F7" s="584" t="s">
        <v>4433</v>
      </c>
      <c r="G7" s="585">
        <v>0.95833333333333337</v>
      </c>
      <c r="H7" s="786" t="s">
        <v>2677</v>
      </c>
      <c r="I7" s="840"/>
      <c r="J7" s="840"/>
      <c r="K7" s="841" t="s">
        <v>4155</v>
      </c>
      <c r="L7" s="841" t="s">
        <v>4170</v>
      </c>
      <c r="M7" s="842">
        <v>256</v>
      </c>
      <c r="N7" s="582" t="str">
        <f t="shared" si="0"/>
        <v>04:16</v>
      </c>
      <c r="O7" s="839"/>
      <c r="P7" s="821">
        <v>0.59166666666666667</v>
      </c>
      <c r="Q7" s="822">
        <f t="shared" si="1"/>
        <v>0.76944444444444449</v>
      </c>
      <c r="R7" s="822">
        <f t="shared" si="2"/>
        <v>0.9472222222222223</v>
      </c>
      <c r="S7" s="822">
        <f t="shared" si="3"/>
        <v>1.125</v>
      </c>
      <c r="T7" s="250" t="s">
        <v>235</v>
      </c>
      <c r="U7" s="823" t="s">
        <v>2679</v>
      </c>
      <c r="V7" s="824" t="s">
        <v>197</v>
      </c>
      <c r="W7" s="825">
        <v>499</v>
      </c>
      <c r="X7" s="826" t="str">
        <f t="shared" si="4"/>
        <v>08:19</v>
      </c>
      <c r="Y7" s="827">
        <v>2.885771543086173</v>
      </c>
      <c r="Z7" s="828">
        <v>0.76875000000000004</v>
      </c>
      <c r="AA7" s="826">
        <f t="shared" si="5"/>
        <v>1.1152777777777778</v>
      </c>
      <c r="AB7" s="826">
        <f t="shared" si="5"/>
        <v>1.4618055555555556</v>
      </c>
      <c r="AC7" s="826">
        <f t="shared" si="5"/>
        <v>1.8083333333333333</v>
      </c>
      <c r="AD7" s="826">
        <f t="shared" si="5"/>
        <v>2.1548611111111109</v>
      </c>
      <c r="AE7" s="826">
        <f t="shared" si="5"/>
        <v>2.5013888888888887</v>
      </c>
      <c r="AF7" s="826">
        <f t="shared" si="5"/>
        <v>2.8479166666666664</v>
      </c>
      <c r="AG7" s="829">
        <f t="shared" si="5"/>
        <v>3.1944444444444442</v>
      </c>
    </row>
    <row r="8" spans="1:33">
      <c r="A8" s="815" t="s">
        <v>4126</v>
      </c>
      <c r="B8" s="584" t="s">
        <v>4433</v>
      </c>
      <c r="C8" s="585">
        <v>0.90277777777777779</v>
      </c>
      <c r="D8" s="877"/>
      <c r="E8" s="849" t="s">
        <v>2657</v>
      </c>
      <c r="F8" s="623" t="s">
        <v>4433</v>
      </c>
      <c r="G8" s="585">
        <v>0.66666666666666663</v>
      </c>
      <c r="H8" s="787" t="s">
        <v>2904</v>
      </c>
      <c r="I8" s="840"/>
      <c r="J8" s="840"/>
      <c r="K8" s="841" t="s">
        <v>1624</v>
      </c>
      <c r="L8" s="841" t="s">
        <v>4124</v>
      </c>
      <c r="M8" s="842">
        <v>930</v>
      </c>
      <c r="N8" s="582" t="str">
        <f t="shared" si="0"/>
        <v>15:30</v>
      </c>
      <c r="O8" s="839"/>
      <c r="P8" s="821">
        <v>0.61111111111111105</v>
      </c>
      <c r="Q8" s="822">
        <f t="shared" si="1"/>
        <v>1.2569444444444444</v>
      </c>
      <c r="R8" s="822">
        <f t="shared" si="2"/>
        <v>1.9027777777777777</v>
      </c>
      <c r="S8" s="822">
        <f t="shared" si="3"/>
        <v>2.5486111111111112</v>
      </c>
      <c r="T8" s="250" t="s">
        <v>236</v>
      </c>
      <c r="U8" s="823"/>
      <c r="V8" s="824" t="s">
        <v>197</v>
      </c>
      <c r="W8" s="825"/>
      <c r="X8" s="826" t="str">
        <f t="shared" si="4"/>
        <v/>
      </c>
      <c r="Y8" s="827"/>
      <c r="Z8" s="828"/>
      <c r="AA8" s="826" t="str">
        <f t="shared" si="5"/>
        <v/>
      </c>
      <c r="AB8" s="826" t="str">
        <f t="shared" si="5"/>
        <v/>
      </c>
      <c r="AC8" s="826" t="str">
        <f t="shared" si="5"/>
        <v/>
      </c>
      <c r="AD8" s="826" t="str">
        <f t="shared" si="5"/>
        <v/>
      </c>
      <c r="AE8" s="826" t="str">
        <f t="shared" si="5"/>
        <v/>
      </c>
      <c r="AF8" s="826" t="str">
        <f t="shared" si="5"/>
        <v/>
      </c>
      <c r="AG8" s="829" t="str">
        <f t="shared" si="5"/>
        <v/>
      </c>
    </row>
    <row r="9" spans="1:33">
      <c r="A9" s="815" t="s">
        <v>1892</v>
      </c>
      <c r="B9" s="584" t="s">
        <v>4416</v>
      </c>
      <c r="C9" s="883">
        <v>0.82291666666666663</v>
      </c>
      <c r="D9" s="585">
        <v>0.97569444444444453</v>
      </c>
      <c r="E9" s="880" t="s">
        <v>3082</v>
      </c>
      <c r="F9" s="623"/>
      <c r="G9" s="909" t="s">
        <v>4439</v>
      </c>
      <c r="H9" s="787" t="s">
        <v>4369</v>
      </c>
      <c r="I9" s="840"/>
      <c r="J9" s="840"/>
      <c r="K9" s="841" t="s">
        <v>1892</v>
      </c>
      <c r="L9" s="841" t="s">
        <v>3540</v>
      </c>
      <c r="M9" s="842">
        <v>218</v>
      </c>
      <c r="N9" s="582" t="str">
        <f t="shared" si="0"/>
        <v>03:38</v>
      </c>
      <c r="O9" s="583"/>
      <c r="P9" s="821">
        <v>0.67013888888888884</v>
      </c>
      <c r="Q9" s="822">
        <f t="shared" si="1"/>
        <v>0.82152777777777775</v>
      </c>
      <c r="R9" s="822">
        <f t="shared" si="2"/>
        <v>0.97291666666666665</v>
      </c>
      <c r="S9" s="822">
        <f t="shared" si="3"/>
        <v>1.1243055555555554</v>
      </c>
      <c r="T9" s="250" t="s">
        <v>237</v>
      </c>
      <c r="U9" s="823" t="s">
        <v>2680</v>
      </c>
      <c r="V9" s="824" t="s">
        <v>195</v>
      </c>
      <c r="W9" s="825">
        <v>531</v>
      </c>
      <c r="X9" s="826" t="str">
        <f t="shared" si="4"/>
        <v>08:51</v>
      </c>
      <c r="Y9" s="827">
        <v>2.7118644067796609</v>
      </c>
      <c r="Z9" s="828">
        <v>0.8305555555555556</v>
      </c>
      <c r="AA9" s="826">
        <f t="shared" si="5"/>
        <v>1.1993055555555556</v>
      </c>
      <c r="AB9" s="826">
        <f t="shared" si="5"/>
        <v>1.5680555555555555</v>
      </c>
      <c r="AC9" s="826">
        <f t="shared" si="5"/>
        <v>1.9368055555555554</v>
      </c>
      <c r="AD9" s="826">
        <f t="shared" si="5"/>
        <v>2.3055555555555554</v>
      </c>
      <c r="AE9" s="826">
        <f t="shared" si="5"/>
        <v>2.6743055555555553</v>
      </c>
      <c r="AF9" s="826">
        <f t="shared" si="5"/>
        <v>3.0430555555555552</v>
      </c>
      <c r="AG9" s="829">
        <f t="shared" si="5"/>
        <v>3.4118055555555551</v>
      </c>
    </row>
    <row r="10" spans="1:33" ht="25.5" customHeight="1">
      <c r="A10" s="815" t="s">
        <v>3211</v>
      </c>
      <c r="B10" s="584" t="s">
        <v>4416</v>
      </c>
      <c r="C10" s="585">
        <v>0.78472222222222221</v>
      </c>
      <c r="D10" s="585">
        <v>0.95486111111111116</v>
      </c>
      <c r="E10" s="880" t="s">
        <v>4368</v>
      </c>
      <c r="F10" s="623"/>
      <c r="G10" s="909" t="s">
        <v>4439</v>
      </c>
      <c r="H10" s="787" t="s">
        <v>4370</v>
      </c>
      <c r="I10" s="840"/>
      <c r="J10" s="840"/>
      <c r="K10" s="841" t="s">
        <v>3211</v>
      </c>
      <c r="L10" s="841" t="s">
        <v>3299</v>
      </c>
      <c r="M10" s="842">
        <v>247</v>
      </c>
      <c r="N10" s="582" t="str">
        <f t="shared" si="0"/>
        <v>04:07</v>
      </c>
      <c r="O10" s="839"/>
      <c r="P10" s="821">
        <v>0.61041666666666672</v>
      </c>
      <c r="Q10" s="822">
        <f t="shared" si="1"/>
        <v>0.78194444444444444</v>
      </c>
      <c r="R10" s="822">
        <f t="shared" si="2"/>
        <v>0.95347222222222217</v>
      </c>
      <c r="S10" s="822">
        <f t="shared" si="3"/>
        <v>1.125</v>
      </c>
      <c r="T10" s="250" t="s">
        <v>191</v>
      </c>
      <c r="U10" s="823" t="s">
        <v>2681</v>
      </c>
      <c r="V10" s="824" t="s">
        <v>137</v>
      </c>
      <c r="W10" s="825">
        <v>471</v>
      </c>
      <c r="X10" s="826" t="str">
        <f t="shared" si="4"/>
        <v>07:51</v>
      </c>
      <c r="Y10" s="827">
        <v>3.057324840764331</v>
      </c>
      <c r="Z10" s="828">
        <v>0.93125000000000002</v>
      </c>
      <c r="AA10" s="826">
        <f t="shared" si="5"/>
        <v>1.2583333333333333</v>
      </c>
      <c r="AB10" s="826">
        <f t="shared" si="5"/>
        <v>1.5854166666666667</v>
      </c>
      <c r="AC10" s="826">
        <f t="shared" si="5"/>
        <v>1.9125000000000001</v>
      </c>
      <c r="AD10" s="826">
        <f t="shared" si="5"/>
        <v>2.2395833333333335</v>
      </c>
      <c r="AE10" s="826">
        <f t="shared" si="5"/>
        <v>2.5666666666666669</v>
      </c>
      <c r="AF10" s="826">
        <f t="shared" si="5"/>
        <v>2.8937500000000003</v>
      </c>
      <c r="AG10" s="829">
        <f t="shared" si="5"/>
        <v>3.2208333333333337</v>
      </c>
    </row>
    <row r="11" spans="1:33" ht="25.5" customHeight="1">
      <c r="A11" s="835" t="s">
        <v>1814</v>
      </c>
      <c r="B11" s="584" t="s">
        <v>4416</v>
      </c>
      <c r="C11" s="883">
        <v>0.77777777777777779</v>
      </c>
      <c r="D11" s="585">
        <v>0.94791666666666663</v>
      </c>
      <c r="E11" s="849" t="s">
        <v>4364</v>
      </c>
      <c r="F11" s="623"/>
      <c r="G11" s="877" t="s">
        <v>4436</v>
      </c>
      <c r="H11" s="787" t="s">
        <v>4345</v>
      </c>
      <c r="I11" s="840"/>
      <c r="J11" s="840"/>
      <c r="K11" s="258" t="s">
        <v>1548</v>
      </c>
      <c r="L11" s="258" t="s">
        <v>2936</v>
      </c>
      <c r="M11" s="842">
        <v>247</v>
      </c>
      <c r="N11" s="582" t="str">
        <f t="shared" ref="N11" si="6">IF(M11="","",(TEXT(INT(M11/60),"00") &amp; ":" &amp; TEXT(MOD(M11,60),"00")))</f>
        <v>04:07</v>
      </c>
      <c r="O11" s="583"/>
      <c r="P11" s="821">
        <v>0.60347222222222219</v>
      </c>
      <c r="Q11" s="822">
        <f t="shared" ref="Q11" si="7">IF(P11="","",N11+P11)</f>
        <v>0.77499999999999991</v>
      </c>
      <c r="R11" s="822">
        <f t="shared" ref="R11" si="8">IF(Q11="","",N11+Q11)</f>
        <v>0.94652777777777763</v>
      </c>
      <c r="S11" s="856">
        <f t="shared" ref="S11" si="9">IF(Q11="","",N11+R11)</f>
        <v>1.1180555555555554</v>
      </c>
      <c r="T11" s="250"/>
      <c r="U11" s="823"/>
      <c r="V11" s="824"/>
      <c r="W11" s="825"/>
      <c r="X11" s="826"/>
      <c r="Y11" s="827"/>
      <c r="Z11" s="828"/>
      <c r="AA11" s="826"/>
      <c r="AB11" s="826"/>
      <c r="AC11" s="826"/>
      <c r="AD11" s="826"/>
      <c r="AE11" s="826"/>
      <c r="AF11" s="826"/>
      <c r="AG11" s="829"/>
    </row>
    <row r="12" spans="1:33" ht="25.5" customHeight="1">
      <c r="A12" s="815"/>
      <c r="B12" s="584"/>
      <c r="C12" s="883"/>
      <c r="D12" s="585"/>
      <c r="E12" s="849" t="s">
        <v>3009</v>
      </c>
      <c r="F12" s="623" t="s">
        <v>4433</v>
      </c>
      <c r="G12" s="585">
        <v>0.73958333333333337</v>
      </c>
      <c r="H12" s="787" t="s">
        <v>3010</v>
      </c>
      <c r="I12" s="840"/>
      <c r="J12" s="840"/>
      <c r="K12" s="258"/>
      <c r="L12" s="258"/>
      <c r="M12" s="842"/>
      <c r="N12" s="582"/>
      <c r="O12" s="583"/>
      <c r="P12" s="821"/>
      <c r="Q12" s="822"/>
      <c r="R12" s="822"/>
      <c r="S12" s="856"/>
      <c r="T12" s="250"/>
      <c r="U12" s="823"/>
      <c r="V12" s="824"/>
      <c r="W12" s="825"/>
      <c r="X12" s="826"/>
      <c r="Y12" s="827"/>
      <c r="Z12" s="828"/>
      <c r="AA12" s="826"/>
      <c r="AB12" s="826"/>
      <c r="AC12" s="826"/>
      <c r="AD12" s="826"/>
      <c r="AE12" s="826"/>
      <c r="AF12" s="826"/>
      <c r="AG12" s="829"/>
    </row>
    <row r="13" spans="1:33">
      <c r="A13" s="835"/>
      <c r="B13" s="584"/>
      <c r="C13" s="585"/>
      <c r="D13" s="585"/>
      <c r="E13" s="592" t="s">
        <v>4157</v>
      </c>
      <c r="F13" s="623" t="s">
        <v>4433</v>
      </c>
      <c r="G13" s="585">
        <v>0.70138888888888884</v>
      </c>
      <c r="H13" s="787" t="s">
        <v>4159</v>
      </c>
      <c r="K13" s="258"/>
      <c r="L13" s="258"/>
      <c r="M13" s="842"/>
      <c r="N13" s="582" t="str">
        <f t="shared" si="0"/>
        <v/>
      </c>
      <c r="O13" s="583"/>
      <c r="P13" s="821"/>
      <c r="Q13" s="822" t="str">
        <f t="shared" si="1"/>
        <v/>
      </c>
      <c r="R13" s="822" t="str">
        <f t="shared" si="2"/>
        <v/>
      </c>
      <c r="S13" s="856" t="str">
        <f t="shared" si="3"/>
        <v/>
      </c>
      <c r="T13" s="250"/>
      <c r="U13" s="881"/>
      <c r="V13" s="824"/>
      <c r="W13" s="825"/>
      <c r="X13" s="826"/>
      <c r="Y13" s="827"/>
      <c r="Z13" s="828"/>
      <c r="AA13" s="826"/>
      <c r="AB13" s="826"/>
      <c r="AC13" s="826"/>
      <c r="AD13" s="826"/>
      <c r="AE13" s="826"/>
      <c r="AF13" s="826"/>
      <c r="AG13" s="829"/>
    </row>
    <row r="14" spans="1:33" ht="28.5" customHeight="1">
      <c r="A14" s="835"/>
      <c r="B14" s="584"/>
      <c r="C14" s="585"/>
      <c r="D14" s="585"/>
      <c r="E14" s="592" t="s">
        <v>3247</v>
      </c>
      <c r="F14" s="623" t="s">
        <v>4433</v>
      </c>
      <c r="G14" s="585">
        <v>0.77777777777777779</v>
      </c>
      <c r="H14" s="787" t="s">
        <v>3547</v>
      </c>
      <c r="K14" s="837"/>
      <c r="L14" s="871"/>
      <c r="M14" s="872"/>
      <c r="N14" s="872"/>
      <c r="O14" s="873"/>
      <c r="P14" s="873"/>
      <c r="Q14" s="873"/>
      <c r="R14" s="873"/>
      <c r="S14" s="873"/>
      <c r="T14" s="251"/>
      <c r="U14" s="881"/>
      <c r="V14" s="824"/>
      <c r="W14" s="825"/>
      <c r="X14" s="826"/>
      <c r="Y14" s="827"/>
      <c r="Z14" s="828"/>
      <c r="AA14" s="826"/>
      <c r="AB14" s="826"/>
      <c r="AC14" s="826"/>
      <c r="AD14" s="826"/>
      <c r="AE14" s="826"/>
      <c r="AF14" s="826"/>
      <c r="AG14" s="829"/>
    </row>
    <row r="15" spans="1:33" ht="28.5" customHeight="1" thickBot="1">
      <c r="A15" s="835"/>
      <c r="B15" s="584"/>
      <c r="C15" s="585"/>
      <c r="D15" s="585"/>
      <c r="E15" s="592" t="s">
        <v>2658</v>
      </c>
      <c r="F15" s="623" t="s">
        <v>4433</v>
      </c>
      <c r="G15" s="585">
        <v>0.82291666666666663</v>
      </c>
      <c r="H15" s="787" t="s">
        <v>3128</v>
      </c>
      <c r="K15" s="838" t="s">
        <v>2655</v>
      </c>
      <c r="L15" s="838" t="s">
        <v>3545</v>
      </c>
      <c r="M15" s="853">
        <v>1022</v>
      </c>
      <c r="N15" s="854" t="str">
        <f t="shared" ref="N15:N18" si="10">IF(M15="","",(TEXT(INT(M15/60),"00") &amp; ":" &amp; TEXT(MOD(M15,60),"00")))</f>
        <v>17:02</v>
      </c>
      <c r="O15" s="855"/>
      <c r="P15" s="821"/>
      <c r="Q15" s="822" t="str">
        <f t="shared" ref="Q15" si="11">IF(P15="","",N15+P15)</f>
        <v/>
      </c>
      <c r="R15" s="822" t="str">
        <f t="shared" ref="R15" si="12">IF(Q15="","",N15+Q15)</f>
        <v/>
      </c>
      <c r="S15" s="822" t="str">
        <f t="shared" ref="S15" si="13">IF(Q15="","",N15+R15)</f>
        <v/>
      </c>
      <c r="T15" s="251"/>
      <c r="U15" s="881"/>
      <c r="V15" s="824"/>
      <c r="W15" s="825"/>
      <c r="X15" s="826"/>
      <c r="Y15" s="827"/>
      <c r="Z15" s="828"/>
      <c r="AA15" s="826"/>
      <c r="AB15" s="826"/>
      <c r="AC15" s="826"/>
      <c r="AD15" s="826"/>
      <c r="AE15" s="826"/>
      <c r="AF15" s="826"/>
      <c r="AG15" s="252"/>
    </row>
    <row r="16" spans="1:33" ht="28.5" customHeight="1">
      <c r="A16" s="253" t="s">
        <v>2682</v>
      </c>
      <c r="B16" s="254"/>
      <c r="C16" s="1021"/>
      <c r="D16" s="1016"/>
      <c r="E16" s="1016"/>
      <c r="F16" s="1016"/>
      <c r="G16" s="1016"/>
      <c r="H16" s="1017"/>
      <c r="K16" s="838" t="s">
        <v>2828</v>
      </c>
      <c r="L16" s="838" t="s">
        <v>2830</v>
      </c>
      <c r="M16" s="842">
        <v>515</v>
      </c>
      <c r="N16" s="582" t="str">
        <f t="shared" si="10"/>
        <v>08:35</v>
      </c>
      <c r="O16" s="583"/>
      <c r="P16" s="821">
        <v>0.4375</v>
      </c>
      <c r="Q16" s="822">
        <f t="shared" ref="Q16:Q18" si="14">IF(P16="","",N16+P16)</f>
        <v>0.79513888888888884</v>
      </c>
      <c r="R16" s="822">
        <f t="shared" ref="R16:R18" si="15">IF(Q16="","",N16+Q16)</f>
        <v>1.1527777777777777</v>
      </c>
      <c r="S16" s="822">
        <f t="shared" ref="S16:S18" si="16">IF(Q16="","",N16+R16)</f>
        <v>1.5104166666666665</v>
      </c>
      <c r="T16" s="251"/>
      <c r="U16" s="881"/>
      <c r="V16" s="824"/>
      <c r="W16" s="825"/>
      <c r="X16" s="826"/>
      <c r="Y16" s="827"/>
      <c r="Z16" s="828"/>
      <c r="AA16" s="826"/>
      <c r="AB16" s="826"/>
      <c r="AC16" s="826"/>
      <c r="AD16" s="826"/>
      <c r="AE16" s="826"/>
      <c r="AF16" s="826"/>
      <c r="AG16" s="252"/>
    </row>
    <row r="17" spans="1:33" ht="28.5" customHeight="1">
      <c r="A17" s="628"/>
      <c r="B17" s="830"/>
      <c r="C17" s="596"/>
      <c r="D17" s="502"/>
      <c r="E17" s="502"/>
      <c r="F17" s="505"/>
      <c r="G17" s="505"/>
      <c r="H17" s="506"/>
      <c r="K17" s="838" t="s">
        <v>2656</v>
      </c>
      <c r="L17" s="838" t="s">
        <v>2942</v>
      </c>
      <c r="M17" s="842">
        <v>585</v>
      </c>
      <c r="N17" s="582" t="str">
        <f t="shared" si="10"/>
        <v>09:45</v>
      </c>
      <c r="O17" s="583"/>
      <c r="P17" s="821">
        <v>0.55208333333333337</v>
      </c>
      <c r="Q17" s="822">
        <f t="shared" si="14"/>
        <v>0.95833333333333337</v>
      </c>
      <c r="R17" s="822">
        <f t="shared" si="15"/>
        <v>1.3645833333333335</v>
      </c>
      <c r="S17" s="822">
        <f t="shared" si="16"/>
        <v>1.7708333333333335</v>
      </c>
      <c r="T17" s="251"/>
      <c r="U17" s="881"/>
      <c r="V17" s="824"/>
      <c r="W17" s="825"/>
      <c r="X17" s="826"/>
      <c r="Y17" s="827"/>
      <c r="Z17" s="828"/>
      <c r="AA17" s="826"/>
      <c r="AB17" s="826"/>
      <c r="AC17" s="826"/>
      <c r="AD17" s="826"/>
      <c r="AE17" s="826"/>
      <c r="AF17" s="826"/>
      <c r="AG17" s="252"/>
    </row>
    <row r="18" spans="1:33" ht="28.5" customHeight="1">
      <c r="A18" s="628"/>
      <c r="B18" s="830"/>
      <c r="C18" s="502"/>
      <c r="D18" s="502"/>
      <c r="E18" s="502"/>
      <c r="F18" s="505"/>
      <c r="G18" s="505"/>
      <c r="H18" s="506"/>
      <c r="K18" s="838" t="s">
        <v>2657</v>
      </c>
      <c r="L18" s="838" t="s">
        <v>2731</v>
      </c>
      <c r="M18" s="842">
        <v>502</v>
      </c>
      <c r="N18" s="582" t="str">
        <f t="shared" si="10"/>
        <v>08:22</v>
      </c>
      <c r="O18" s="583"/>
      <c r="P18" s="821">
        <v>0.66249999999999998</v>
      </c>
      <c r="Q18" s="822">
        <f t="shared" si="14"/>
        <v>1.0111111111111111</v>
      </c>
      <c r="R18" s="822">
        <f t="shared" si="15"/>
        <v>1.3597222222222223</v>
      </c>
      <c r="S18" s="822">
        <f t="shared" si="16"/>
        <v>1.7083333333333335</v>
      </c>
      <c r="T18" s="251"/>
      <c r="U18" s="881"/>
      <c r="V18" s="824"/>
      <c r="W18" s="825"/>
      <c r="X18" s="826"/>
      <c r="Y18" s="827"/>
      <c r="Z18" s="828"/>
      <c r="AA18" s="826"/>
      <c r="AB18" s="826"/>
      <c r="AC18" s="826"/>
      <c r="AD18" s="826"/>
      <c r="AE18" s="826"/>
      <c r="AF18" s="826"/>
      <c r="AG18" s="252"/>
    </row>
    <row r="19" spans="1:33" ht="28.5" customHeight="1">
      <c r="A19" s="628"/>
      <c r="B19" s="830"/>
      <c r="C19" s="502"/>
      <c r="D19" s="503"/>
      <c r="E19" s="502"/>
      <c r="F19" s="505"/>
      <c r="G19" s="505"/>
      <c r="H19" s="506"/>
      <c r="K19" s="838" t="s">
        <v>4343</v>
      </c>
      <c r="L19" s="838" t="s">
        <v>4344</v>
      </c>
      <c r="M19" s="581">
        <v>259</v>
      </c>
      <c r="N19" s="582" t="str">
        <f t="shared" ref="N19" si="17">IF(M19="","",(TEXT(INT(M19/60),"00") &amp; ":" &amp; TEXT(MOD(M19,60),"00")))</f>
        <v>04:19</v>
      </c>
      <c r="O19" s="583"/>
      <c r="P19" s="821">
        <v>0.60277777777777775</v>
      </c>
      <c r="Q19" s="822">
        <f t="shared" ref="Q19" si="18">IF(P19="","",N19+P19)</f>
        <v>0.78263888888888888</v>
      </c>
      <c r="R19" s="822">
        <f t="shared" ref="R19" si="19">IF(Q19="","",N19+Q19)</f>
        <v>0.96250000000000002</v>
      </c>
      <c r="S19" s="822">
        <f t="shared" ref="S19" si="20">IF(Q19="","",N19+R19)</f>
        <v>1.1423611111111112</v>
      </c>
      <c r="T19" s="251"/>
      <c r="U19" s="881"/>
      <c r="V19" s="824"/>
      <c r="W19" s="825"/>
      <c r="X19" s="826"/>
      <c r="Y19" s="827"/>
      <c r="Z19" s="828"/>
      <c r="AA19" s="826"/>
      <c r="AB19" s="826"/>
      <c r="AC19" s="826"/>
      <c r="AD19" s="826"/>
      <c r="AE19" s="826"/>
      <c r="AF19" s="826"/>
      <c r="AG19" s="252"/>
    </row>
    <row r="20" spans="1:33" ht="28.5" customHeight="1">
      <c r="A20" s="628"/>
      <c r="B20" s="830"/>
      <c r="C20" s="502"/>
      <c r="D20" s="502"/>
      <c r="E20" s="502"/>
      <c r="F20" s="505"/>
      <c r="G20" s="505"/>
      <c r="H20" s="857"/>
      <c r="K20" s="838" t="s">
        <v>3009</v>
      </c>
      <c r="L20" s="838" t="s">
        <v>2968</v>
      </c>
      <c r="M20" s="581">
        <v>470</v>
      </c>
      <c r="N20" s="582" t="str">
        <f t="shared" ref="N20:N22" si="21">IF(M20="","",(TEXT(INT(M20/60),"00") &amp; ":" &amp; TEXT(MOD(M20,60),"00")))</f>
        <v>07:50</v>
      </c>
      <c r="O20" s="583"/>
      <c r="P20" s="821">
        <v>0.73958333333333337</v>
      </c>
      <c r="Q20" s="822">
        <f t="shared" ref="Q20:Q22" si="22">IF(P20="","",N20+P20)</f>
        <v>1.0659722222222223</v>
      </c>
      <c r="R20" s="822">
        <f t="shared" ref="R20:R22" si="23">IF(Q20="","",N20+Q20)</f>
        <v>1.3923611111111112</v>
      </c>
      <c r="S20" s="822">
        <f t="shared" ref="S20:S22" si="24">IF(Q20="","",N20+R20)</f>
        <v>1.71875</v>
      </c>
      <c r="T20" s="251"/>
      <c r="U20" s="881"/>
      <c r="V20" s="824"/>
      <c r="W20" s="825"/>
      <c r="X20" s="826"/>
      <c r="Y20" s="827"/>
      <c r="Z20" s="828"/>
      <c r="AA20" s="826"/>
      <c r="AB20" s="826"/>
      <c r="AC20" s="826"/>
      <c r="AD20" s="826"/>
      <c r="AE20" s="826"/>
      <c r="AF20" s="826"/>
      <c r="AG20" s="252"/>
    </row>
    <row r="21" spans="1:33" ht="28.5" customHeight="1">
      <c r="A21" s="628"/>
      <c r="B21" s="830"/>
      <c r="C21" s="503"/>
      <c r="D21" s="502"/>
      <c r="E21" s="502"/>
      <c r="F21" s="505"/>
      <c r="G21" s="505"/>
      <c r="H21" s="506"/>
      <c r="K21" s="838" t="s">
        <v>4157</v>
      </c>
      <c r="L21" s="838" t="s">
        <v>4161</v>
      </c>
      <c r="M21" s="581">
        <v>468</v>
      </c>
      <c r="N21" s="582" t="str">
        <f t="shared" si="21"/>
        <v>07:48</v>
      </c>
      <c r="O21" s="583"/>
      <c r="P21" s="821">
        <v>0.70208333333333339</v>
      </c>
      <c r="Q21" s="822">
        <f t="shared" si="22"/>
        <v>1.0270833333333333</v>
      </c>
      <c r="R21" s="822">
        <f t="shared" si="23"/>
        <v>1.3520833333333333</v>
      </c>
      <c r="S21" s="822">
        <f t="shared" si="24"/>
        <v>1.6770833333333333</v>
      </c>
      <c r="T21" s="251"/>
      <c r="U21" s="881"/>
      <c r="V21" s="824"/>
      <c r="W21" s="825"/>
      <c r="X21" s="826"/>
      <c r="Y21" s="827"/>
      <c r="Z21" s="828"/>
      <c r="AA21" s="826"/>
      <c r="AB21" s="826"/>
      <c r="AC21" s="826"/>
      <c r="AD21" s="826"/>
      <c r="AE21" s="826"/>
      <c r="AF21" s="826"/>
      <c r="AG21" s="252"/>
    </row>
    <row r="22" spans="1:33" ht="28.5" customHeight="1">
      <c r="A22" s="628"/>
      <c r="B22" s="830"/>
      <c r="C22" s="596"/>
      <c r="D22" s="502"/>
      <c r="E22" s="502"/>
      <c r="F22" s="505"/>
      <c r="G22" s="847"/>
      <c r="H22" s="506"/>
      <c r="K22" s="838" t="s">
        <v>3247</v>
      </c>
      <c r="L22" s="838" t="s">
        <v>3543</v>
      </c>
      <c r="M22" s="581">
        <v>279</v>
      </c>
      <c r="N22" s="582" t="str">
        <f t="shared" si="21"/>
        <v>04:39</v>
      </c>
      <c r="O22" s="875"/>
      <c r="P22" s="821">
        <v>0.77569444444444446</v>
      </c>
      <c r="Q22" s="822">
        <f t="shared" si="22"/>
        <v>0.96944444444444444</v>
      </c>
      <c r="R22" s="822">
        <f t="shared" si="23"/>
        <v>1.1631944444444444</v>
      </c>
      <c r="S22" s="822">
        <f t="shared" si="24"/>
        <v>1.3569444444444445</v>
      </c>
      <c r="T22" s="251"/>
      <c r="U22" s="881"/>
      <c r="V22" s="824"/>
      <c r="W22" s="825"/>
      <c r="X22" s="826"/>
      <c r="Y22" s="827"/>
      <c r="Z22" s="828"/>
      <c r="AA22" s="826"/>
      <c r="AB22" s="826"/>
      <c r="AC22" s="826"/>
      <c r="AD22" s="826"/>
      <c r="AE22" s="826"/>
      <c r="AF22" s="826"/>
      <c r="AG22" s="252"/>
    </row>
    <row r="23" spans="1:33" ht="28.5" customHeight="1">
      <c r="A23" s="628"/>
      <c r="B23" s="830"/>
      <c r="C23" s="596"/>
      <c r="D23" s="502"/>
      <c r="E23" s="502"/>
      <c r="F23" s="505"/>
      <c r="G23" s="847"/>
      <c r="H23" s="506"/>
      <c r="T23" s="251"/>
      <c r="U23" s="881"/>
      <c r="V23" s="824"/>
      <c r="W23" s="825"/>
      <c r="X23" s="826"/>
      <c r="Y23" s="827"/>
      <c r="Z23" s="828"/>
      <c r="AA23" s="826"/>
      <c r="AB23" s="826"/>
      <c r="AC23" s="826"/>
      <c r="AD23" s="826"/>
      <c r="AE23" s="826"/>
      <c r="AF23" s="826"/>
      <c r="AG23" s="252"/>
    </row>
    <row r="24" spans="1:33" ht="28.5" customHeight="1">
      <c r="A24" s="628"/>
      <c r="B24" s="830"/>
      <c r="C24" s="596"/>
      <c r="D24" s="502"/>
      <c r="E24" s="502"/>
      <c r="F24" s="505"/>
      <c r="G24" s="847"/>
      <c r="H24" s="506"/>
      <c r="K24" s="868" t="s">
        <v>2658</v>
      </c>
      <c r="L24" s="868" t="s">
        <v>3127</v>
      </c>
      <c r="M24" s="581">
        <v>285</v>
      </c>
      <c r="N24" s="582" t="str">
        <f t="shared" ref="N24" si="25">IF(M24="","",(TEXT(INT(M24/60),"00") &amp; ":" &amp; TEXT(MOD(M24,60),"00")))</f>
        <v>04:45</v>
      </c>
      <c r="O24" s="583"/>
      <c r="P24" s="821">
        <v>0.82291666666666663</v>
      </c>
      <c r="Q24" s="822">
        <f t="shared" ref="Q24" si="26">IF(P24="","",N24+P24)</f>
        <v>1.0208333333333333</v>
      </c>
      <c r="R24" s="822">
        <f t="shared" ref="R24" si="27">IF(Q24="","",N24+Q24)</f>
        <v>1.21875</v>
      </c>
      <c r="S24" s="822">
        <f t="shared" ref="S24" si="28">IF(Q24="","",N24+R24)</f>
        <v>1.4166666666666667</v>
      </c>
      <c r="T24" s="251"/>
      <c r="U24" s="881"/>
      <c r="V24" s="824"/>
      <c r="W24" s="825"/>
      <c r="X24" s="826"/>
      <c r="Y24" s="827"/>
      <c r="Z24" s="828"/>
      <c r="AA24" s="826"/>
      <c r="AB24" s="826"/>
      <c r="AC24" s="826"/>
      <c r="AD24" s="826"/>
      <c r="AE24" s="826"/>
      <c r="AF24" s="826"/>
      <c r="AG24" s="252"/>
    </row>
    <row r="25" spans="1:33" ht="28.5" customHeight="1">
      <c r="A25" s="628"/>
      <c r="B25" s="830"/>
      <c r="C25" s="596"/>
      <c r="D25" s="502"/>
      <c r="E25" s="502"/>
      <c r="F25" s="505"/>
      <c r="G25" s="847"/>
      <c r="H25" s="506"/>
      <c r="T25" s="251"/>
      <c r="U25" s="881"/>
      <c r="V25" s="824"/>
      <c r="W25" s="825"/>
      <c r="X25" s="826"/>
      <c r="Y25" s="827"/>
      <c r="Z25" s="828"/>
      <c r="AA25" s="826"/>
      <c r="AB25" s="826"/>
      <c r="AC25" s="826"/>
      <c r="AD25" s="826"/>
      <c r="AE25" s="826"/>
      <c r="AF25" s="826"/>
      <c r="AG25" s="252"/>
    </row>
    <row r="26" spans="1:33" ht="28.5" customHeight="1">
      <c r="A26" s="628"/>
      <c r="B26" s="830"/>
      <c r="C26" s="502"/>
      <c r="D26" s="502"/>
      <c r="E26" s="502"/>
      <c r="F26" s="505"/>
      <c r="G26" s="847"/>
      <c r="H26" s="506"/>
      <c r="T26" s="251"/>
      <c r="U26" s="881"/>
      <c r="V26" s="824"/>
      <c r="W26" s="825"/>
      <c r="X26" s="826"/>
      <c r="Y26" s="827"/>
      <c r="Z26" s="828"/>
      <c r="AA26" s="826"/>
      <c r="AB26" s="826"/>
      <c r="AC26" s="826"/>
      <c r="AD26" s="826"/>
      <c r="AE26" s="826"/>
      <c r="AF26" s="826"/>
      <c r="AG26" s="252"/>
    </row>
    <row r="27" spans="1:33" ht="28.5" customHeight="1">
      <c r="A27" s="628"/>
      <c r="B27" s="830"/>
      <c r="C27" s="596"/>
      <c r="D27" s="502"/>
      <c r="E27" s="502"/>
      <c r="F27" s="505"/>
      <c r="G27" s="505"/>
      <c r="H27" s="506"/>
      <c r="T27" s="251"/>
      <c r="U27" s="881"/>
      <c r="V27" s="824"/>
      <c r="W27" s="825"/>
      <c r="X27" s="826"/>
      <c r="Y27" s="827"/>
      <c r="Z27" s="828"/>
      <c r="AA27" s="826"/>
      <c r="AB27" s="826"/>
      <c r="AC27" s="826"/>
      <c r="AD27" s="826"/>
      <c r="AE27" s="826"/>
      <c r="AF27" s="826"/>
      <c r="AG27" s="252"/>
    </row>
    <row r="28" spans="1:33" ht="28.5" customHeight="1">
      <c r="A28" s="628"/>
      <c r="B28" s="830"/>
      <c r="C28" s="502"/>
      <c r="D28" s="502"/>
      <c r="E28" s="502"/>
      <c r="F28" s="505"/>
      <c r="G28" s="505"/>
      <c r="H28" s="506"/>
      <c r="T28" s="251"/>
      <c r="U28" s="881"/>
      <c r="V28" s="824"/>
      <c r="W28" s="825"/>
      <c r="X28" s="826"/>
      <c r="Y28" s="827"/>
      <c r="Z28" s="828"/>
      <c r="AA28" s="826"/>
      <c r="AB28" s="826"/>
      <c r="AC28" s="826"/>
      <c r="AD28" s="826"/>
      <c r="AE28" s="826"/>
      <c r="AF28" s="826"/>
      <c r="AG28" s="252"/>
    </row>
    <row r="29" spans="1:33" ht="28.5" customHeight="1">
      <c r="A29" s="628"/>
      <c r="B29" s="830"/>
      <c r="C29" s="596"/>
      <c r="D29" s="502"/>
      <c r="E29" s="502"/>
      <c r="F29" s="505"/>
      <c r="G29" s="505"/>
      <c r="H29" s="506"/>
      <c r="T29" s="251"/>
      <c r="U29" s="881"/>
      <c r="V29" s="824"/>
      <c r="W29" s="825"/>
      <c r="X29" s="826"/>
      <c r="Y29" s="827"/>
      <c r="Z29" s="828"/>
      <c r="AA29" s="826"/>
      <c r="AB29" s="826"/>
      <c r="AC29" s="826"/>
      <c r="AD29" s="826"/>
      <c r="AE29" s="826"/>
      <c r="AF29" s="826"/>
      <c r="AG29" s="252"/>
    </row>
    <row r="30" spans="1:33" ht="28.5" customHeight="1">
      <c r="A30" s="628"/>
      <c r="B30" s="830"/>
      <c r="C30" s="502"/>
      <c r="D30" s="502"/>
      <c r="E30" s="502"/>
      <c r="F30" s="505"/>
      <c r="G30" s="505"/>
      <c r="H30" s="506"/>
      <c r="T30" s="251"/>
      <c r="U30" s="881"/>
      <c r="V30" s="824"/>
      <c r="W30" s="825"/>
      <c r="X30" s="826"/>
      <c r="Y30" s="827"/>
      <c r="Z30" s="828"/>
      <c r="AA30" s="826"/>
      <c r="AB30" s="826"/>
      <c r="AC30" s="826"/>
      <c r="AD30" s="826"/>
      <c r="AE30" s="826"/>
      <c r="AF30" s="826"/>
      <c r="AG30" s="252"/>
    </row>
    <row r="31" spans="1:33" ht="28.5" customHeight="1">
      <c r="A31" s="255"/>
      <c r="B31" s="631"/>
      <c r="C31" s="502"/>
      <c r="D31" s="503"/>
      <c r="E31" s="502"/>
      <c r="F31" s="505"/>
      <c r="G31" s="505"/>
      <c r="H31" s="506"/>
      <c r="T31" s="251"/>
      <c r="U31" s="881"/>
      <c r="V31" s="824"/>
      <c r="W31" s="825"/>
      <c r="X31" s="826"/>
      <c r="Y31" s="827"/>
      <c r="Z31" s="828"/>
      <c r="AA31" s="826"/>
      <c r="AB31" s="826"/>
      <c r="AC31" s="826"/>
      <c r="AD31" s="826"/>
      <c r="AE31" s="826"/>
      <c r="AF31" s="826"/>
      <c r="AG31" s="252"/>
    </row>
    <row r="32" spans="1:33">
      <c r="A32" s="628"/>
      <c r="B32" s="830"/>
      <c r="C32" s="502"/>
      <c r="D32" s="502"/>
      <c r="E32" s="502"/>
      <c r="F32" s="505"/>
      <c r="G32" s="505"/>
      <c r="H32" s="506"/>
      <c r="T32" s="251"/>
      <c r="U32" s="881"/>
      <c r="V32" s="824"/>
      <c r="W32" s="825"/>
      <c r="X32" s="826"/>
      <c r="Y32" s="827"/>
      <c r="Z32" s="828"/>
      <c r="AA32" s="826"/>
      <c r="AB32" s="826"/>
      <c r="AC32" s="826"/>
      <c r="AD32" s="826"/>
      <c r="AE32" s="826"/>
      <c r="AF32" s="826"/>
      <c r="AG32" s="252"/>
    </row>
    <row r="33" spans="1:33">
      <c r="A33" s="628"/>
      <c r="B33" s="830"/>
      <c r="C33" s="502"/>
      <c r="D33" s="502"/>
      <c r="E33" s="502"/>
      <c r="F33" s="505"/>
      <c r="G33" s="505"/>
      <c r="H33" s="506"/>
      <c r="T33" s="251"/>
      <c r="U33" s="881"/>
      <c r="V33" s="824"/>
      <c r="W33" s="825"/>
      <c r="X33" s="826"/>
      <c r="Y33" s="827"/>
      <c r="Z33" s="828"/>
      <c r="AA33" s="826"/>
      <c r="AB33" s="826"/>
      <c r="AC33" s="826"/>
      <c r="AD33" s="826"/>
      <c r="AE33" s="826"/>
      <c r="AF33" s="826"/>
      <c r="AG33" s="252"/>
    </row>
    <row r="34" spans="1:33">
      <c r="A34" s="628"/>
      <c r="B34" s="830"/>
      <c r="C34" s="503"/>
      <c r="D34" s="502"/>
      <c r="E34" s="502"/>
      <c r="F34" s="505"/>
      <c r="G34" s="505"/>
      <c r="H34" s="506"/>
      <c r="T34" s="251"/>
      <c r="U34" s="881"/>
      <c r="V34" s="824"/>
      <c r="W34" s="825"/>
      <c r="X34" s="826"/>
      <c r="Y34" s="827"/>
      <c r="Z34" s="828"/>
      <c r="AA34" s="826"/>
      <c r="AB34" s="826"/>
      <c r="AC34" s="826"/>
      <c r="AD34" s="826"/>
      <c r="AE34" s="826"/>
      <c r="AF34" s="826"/>
      <c r="AG34" s="252"/>
    </row>
    <row r="35" spans="1:33">
      <c r="A35" s="255"/>
      <c r="B35" s="631"/>
      <c r="C35" s="502"/>
      <c r="D35" s="503"/>
      <c r="E35" s="502"/>
      <c r="F35" s="505"/>
      <c r="G35" s="505"/>
      <c r="H35" s="506"/>
      <c r="T35" s="251"/>
      <c r="U35" s="881"/>
      <c r="V35" s="824"/>
      <c r="W35" s="825"/>
      <c r="X35" s="826"/>
      <c r="Y35" s="827"/>
      <c r="Z35" s="828"/>
      <c r="AA35" s="826"/>
      <c r="AB35" s="826"/>
      <c r="AC35" s="826"/>
      <c r="AD35" s="826"/>
      <c r="AE35" s="826"/>
      <c r="AF35" s="826"/>
      <c r="AG35" s="252"/>
    </row>
    <row r="36" spans="1:33">
      <c r="A36" s="255"/>
      <c r="B36" s="631"/>
      <c r="C36" s="503"/>
      <c r="D36" s="503"/>
      <c r="E36" s="502"/>
      <c r="F36" s="505"/>
      <c r="G36" s="505"/>
      <c r="H36" s="506"/>
      <c r="T36" s="251"/>
      <c r="U36" s="881"/>
      <c r="V36" s="824"/>
      <c r="W36" s="825"/>
      <c r="X36" s="826"/>
      <c r="Y36" s="827"/>
      <c r="Z36" s="828"/>
      <c r="AA36" s="826"/>
      <c r="AB36" s="826"/>
      <c r="AC36" s="826"/>
      <c r="AD36" s="826"/>
      <c r="AE36" s="826"/>
      <c r="AF36" s="826"/>
      <c r="AG36" s="252"/>
    </row>
    <row r="37" spans="1:33">
      <c r="A37" s="255"/>
      <c r="B37" s="631"/>
      <c r="C37" s="502"/>
      <c r="D37" s="913"/>
      <c r="E37" s="502"/>
      <c r="F37" s="505"/>
      <c r="G37" s="505"/>
      <c r="H37" s="506"/>
      <c r="T37" s="251"/>
      <c r="U37" s="881"/>
      <c r="V37" s="824"/>
      <c r="W37" s="825"/>
      <c r="X37" s="826"/>
      <c r="Y37" s="827"/>
      <c r="Z37" s="828"/>
      <c r="AA37" s="826"/>
      <c r="AB37" s="826"/>
      <c r="AC37" s="826"/>
      <c r="AD37" s="826"/>
      <c r="AE37" s="826"/>
      <c r="AF37" s="826"/>
      <c r="AG37" s="252"/>
    </row>
    <row r="38" spans="1:33">
      <c r="A38" s="255"/>
      <c r="B38" s="631"/>
      <c r="C38" s="503"/>
      <c r="D38" s="913"/>
      <c r="E38" s="502"/>
      <c r="F38" s="505"/>
      <c r="G38" s="505"/>
      <c r="H38" s="506"/>
      <c r="T38" s="251"/>
      <c r="U38" s="881"/>
      <c r="V38" s="824"/>
      <c r="W38" s="825"/>
      <c r="X38" s="826"/>
      <c r="Y38" s="827"/>
      <c r="Z38" s="828"/>
      <c r="AA38" s="826"/>
      <c r="AB38" s="826"/>
      <c r="AC38" s="826"/>
      <c r="AD38" s="826"/>
      <c r="AE38" s="826"/>
      <c r="AF38" s="826"/>
      <c r="AG38" s="252"/>
    </row>
    <row r="39" spans="1:33">
      <c r="A39" s="628"/>
      <c r="B39" s="830"/>
      <c r="C39" s="502"/>
      <c r="D39" s="879"/>
      <c r="E39" s="502"/>
      <c r="F39" s="505"/>
      <c r="G39" s="505"/>
      <c r="H39" s="506"/>
      <c r="T39" s="251"/>
      <c r="U39" s="881"/>
      <c r="V39" s="824"/>
      <c r="W39" s="825"/>
      <c r="X39" s="826"/>
      <c r="Y39" s="827"/>
      <c r="Z39" s="828"/>
      <c r="AA39" s="826"/>
      <c r="AB39" s="826"/>
      <c r="AC39" s="826"/>
      <c r="AD39" s="826"/>
      <c r="AE39" s="826"/>
      <c r="AF39" s="826"/>
      <c r="AG39" s="252"/>
    </row>
    <row r="40" spans="1:33">
      <c r="A40" s="908"/>
      <c r="B40" s="830"/>
      <c r="C40" s="503"/>
      <c r="D40" s="879"/>
      <c r="E40" s="502"/>
      <c r="F40" s="505"/>
      <c r="G40" s="505"/>
      <c r="H40" s="506"/>
      <c r="T40" s="251"/>
      <c r="U40" s="881"/>
      <c r="V40" s="824"/>
      <c r="W40" s="825"/>
      <c r="X40" s="826"/>
      <c r="Y40" s="827"/>
      <c r="Z40" s="828"/>
      <c r="AA40" s="826"/>
      <c r="AB40" s="826"/>
      <c r="AC40" s="826"/>
      <c r="AD40" s="826"/>
      <c r="AE40" s="826"/>
      <c r="AF40" s="826"/>
      <c r="AG40" s="252"/>
    </row>
    <row r="41" spans="1:33">
      <c r="A41" s="908"/>
      <c r="B41" s="830"/>
      <c r="C41" s="502"/>
      <c r="D41" s="502"/>
      <c r="E41" s="502"/>
      <c r="F41" s="505"/>
      <c r="G41" s="505"/>
      <c r="H41" s="506"/>
      <c r="T41" s="251"/>
      <c r="U41" s="881"/>
      <c r="V41" s="824"/>
      <c r="W41" s="825"/>
      <c r="X41" s="826"/>
      <c r="Y41" s="827"/>
      <c r="Z41" s="828"/>
      <c r="AA41" s="826"/>
      <c r="AB41" s="826"/>
      <c r="AC41" s="826"/>
      <c r="AD41" s="826"/>
      <c r="AE41" s="826"/>
      <c r="AF41" s="826"/>
      <c r="AG41" s="252"/>
    </row>
    <row r="42" spans="1:33">
      <c r="A42" s="908"/>
      <c r="B42" s="830"/>
      <c r="C42" s="502"/>
      <c r="D42" s="502"/>
      <c r="E42" s="502"/>
      <c r="F42" s="505"/>
      <c r="G42" s="505"/>
      <c r="H42" s="506"/>
      <c r="T42" s="251"/>
      <c r="U42" s="881"/>
      <c r="V42" s="824"/>
      <c r="W42" s="825"/>
      <c r="X42" s="826"/>
      <c r="Y42" s="827"/>
      <c r="Z42" s="828"/>
      <c r="AA42" s="826"/>
      <c r="AB42" s="826"/>
      <c r="AC42" s="826"/>
      <c r="AD42" s="826"/>
      <c r="AE42" s="826"/>
      <c r="AF42" s="826"/>
      <c r="AG42" s="252"/>
    </row>
    <row r="43" spans="1:33">
      <c r="A43" s="917"/>
      <c r="B43" s="918"/>
      <c r="C43" s="916"/>
      <c r="D43" s="502"/>
      <c r="E43" s="502"/>
      <c r="F43" s="505"/>
      <c r="G43" s="505"/>
      <c r="H43" s="506"/>
      <c r="T43" s="251"/>
      <c r="U43" s="881"/>
      <c r="V43" s="824"/>
      <c r="W43" s="825"/>
      <c r="X43" s="826"/>
      <c r="Y43" s="827"/>
      <c r="Z43" s="828"/>
      <c r="AA43" s="826"/>
      <c r="AB43" s="826"/>
      <c r="AC43" s="826"/>
      <c r="AD43" s="826"/>
      <c r="AE43" s="826"/>
      <c r="AF43" s="826"/>
      <c r="AG43" s="252"/>
    </row>
    <row r="44" spans="1:33">
      <c r="A44" s="917"/>
      <c r="B44" s="918"/>
      <c r="C44" s="916"/>
      <c r="D44" s="502"/>
      <c r="E44" s="502"/>
      <c r="F44" s="505"/>
      <c r="G44" s="505"/>
      <c r="H44" s="506"/>
      <c r="T44" s="251"/>
      <c r="U44" s="881"/>
      <c r="V44" s="824"/>
      <c r="W44" s="825"/>
      <c r="X44" s="826"/>
      <c r="Y44" s="827"/>
      <c r="Z44" s="828"/>
      <c r="AA44" s="826"/>
      <c r="AB44" s="826"/>
      <c r="AC44" s="826"/>
      <c r="AD44" s="826"/>
      <c r="AE44" s="826"/>
      <c r="AF44" s="826"/>
      <c r="AG44" s="252"/>
    </row>
    <row r="45" spans="1:33">
      <c r="A45" s="908"/>
      <c r="B45" s="833" t="s">
        <v>2706</v>
      </c>
      <c r="C45" s="501" t="s">
        <v>4438</v>
      </c>
      <c r="D45" s="502"/>
      <c r="E45" s="502"/>
      <c r="F45" s="505"/>
      <c r="G45" s="505"/>
      <c r="H45" s="506"/>
      <c r="T45" s="251"/>
      <c r="U45" s="881"/>
      <c r="V45" s="824"/>
      <c r="W45" s="825"/>
      <c r="X45" s="826"/>
      <c r="Y45" s="827"/>
      <c r="Z45" s="828"/>
      <c r="AA45" s="826"/>
      <c r="AB45" s="826"/>
      <c r="AC45" s="826"/>
      <c r="AD45" s="826"/>
      <c r="AE45" s="826"/>
      <c r="AF45" s="826"/>
      <c r="AG45" s="252"/>
    </row>
    <row r="46" spans="1:33">
      <c r="A46" s="908"/>
      <c r="B46" s="830"/>
      <c r="C46" s="503"/>
      <c r="D46" s="502"/>
      <c r="E46" s="502"/>
      <c r="F46" s="505"/>
      <c r="G46" s="505"/>
      <c r="H46" s="506"/>
      <c r="T46" s="824"/>
      <c r="U46" s="832"/>
      <c r="V46" s="824"/>
      <c r="W46" s="824"/>
      <c r="X46" s="826"/>
      <c r="Y46" s="827"/>
      <c r="Z46" s="826"/>
      <c r="AA46" s="826"/>
      <c r="AB46" s="826"/>
      <c r="AC46" s="826"/>
      <c r="AD46" s="826"/>
      <c r="AE46" s="826"/>
      <c r="AF46" s="826"/>
      <c r="AG46" s="826"/>
    </row>
    <row r="47" spans="1:33">
      <c r="A47" s="882"/>
      <c r="B47" s="830" t="s">
        <v>2711</v>
      </c>
      <c r="C47" s="503" t="s">
        <v>4228</v>
      </c>
      <c r="D47" s="502"/>
      <c r="E47" s="502"/>
      <c r="F47" s="505"/>
      <c r="G47" s="505"/>
      <c r="H47" s="506"/>
      <c r="T47" s="824"/>
      <c r="U47" s="832"/>
      <c r="V47" s="824"/>
      <c r="W47" s="824"/>
      <c r="X47" s="826"/>
      <c r="Y47" s="827"/>
      <c r="Z47" s="826"/>
      <c r="AA47" s="826"/>
      <c r="AB47" s="826"/>
      <c r="AC47" s="826"/>
      <c r="AD47" s="826"/>
      <c r="AE47" s="826"/>
      <c r="AF47" s="826"/>
      <c r="AG47" s="826"/>
    </row>
    <row r="48" spans="1:33">
      <c r="A48" s="833"/>
      <c r="B48" s="830"/>
      <c r="C48" s="503" t="s">
        <v>3887</v>
      </c>
      <c r="D48" s="502"/>
      <c r="E48" s="502"/>
      <c r="F48" s="505"/>
      <c r="G48" s="505"/>
      <c r="H48" s="506"/>
      <c r="T48" s="824"/>
      <c r="U48" s="832"/>
      <c r="V48" s="824"/>
      <c r="W48" s="824"/>
      <c r="X48" s="826"/>
      <c r="Y48" s="827"/>
      <c r="Z48" s="826"/>
      <c r="AA48" s="826"/>
      <c r="AB48" s="826"/>
      <c r="AC48" s="826"/>
      <c r="AD48" s="826"/>
      <c r="AE48" s="826"/>
      <c r="AF48" s="826"/>
      <c r="AG48" s="826"/>
    </row>
    <row r="49" spans="1:33">
      <c r="A49" s="833"/>
      <c r="B49" s="833" t="s">
        <v>2706</v>
      </c>
      <c r="C49" s="501" t="s">
        <v>4437</v>
      </c>
      <c r="D49" s="831"/>
      <c r="E49" s="502"/>
      <c r="F49" s="505"/>
      <c r="G49" s="505"/>
      <c r="H49" s="506"/>
      <c r="T49" s="824"/>
      <c r="U49" s="832"/>
      <c r="V49" s="824"/>
      <c r="W49" s="824"/>
      <c r="X49" s="826"/>
      <c r="Y49" s="827"/>
      <c r="Z49" s="826"/>
      <c r="AA49" s="826"/>
      <c r="AB49" s="826"/>
      <c r="AC49" s="826"/>
      <c r="AD49" s="826"/>
      <c r="AE49" s="826"/>
      <c r="AF49" s="826"/>
      <c r="AG49" s="826"/>
    </row>
    <row r="50" spans="1:33">
      <c r="A50" s="628"/>
      <c r="B50" s="833" t="s">
        <v>2706</v>
      </c>
      <c r="C50" s="831" t="s">
        <v>2708</v>
      </c>
      <c r="D50" s="502"/>
      <c r="E50" s="831"/>
      <c r="F50" s="834"/>
      <c r="G50" s="834"/>
      <c r="H50" s="506"/>
      <c r="T50" s="824"/>
      <c r="U50" s="832"/>
      <c r="V50" s="824"/>
      <c r="W50" s="824"/>
      <c r="X50" s="826"/>
      <c r="Y50" s="827"/>
      <c r="Z50" s="826"/>
      <c r="AA50" s="826"/>
      <c r="AB50" s="826"/>
      <c r="AC50" s="826"/>
      <c r="AD50" s="826"/>
      <c r="AE50" s="826"/>
      <c r="AF50" s="826"/>
      <c r="AG50" s="826"/>
    </row>
    <row r="51" spans="1:33">
      <c r="A51" s="628"/>
      <c r="B51" s="833" t="s">
        <v>2706</v>
      </c>
      <c r="C51" s="831" t="s">
        <v>2709</v>
      </c>
      <c r="D51" s="502"/>
      <c r="E51" s="502"/>
      <c r="F51" s="505"/>
      <c r="G51" s="505"/>
      <c r="H51" s="506"/>
      <c r="T51" s="824"/>
      <c r="U51" s="832"/>
      <c r="V51" s="824"/>
      <c r="W51" s="824"/>
      <c r="X51" s="826"/>
      <c r="Y51" s="827"/>
      <c r="Z51" s="826"/>
      <c r="AA51" s="826"/>
      <c r="AB51" s="826"/>
      <c r="AC51" s="826"/>
      <c r="AD51" s="826"/>
      <c r="AE51" s="826"/>
      <c r="AF51" s="826"/>
      <c r="AG51" s="826"/>
    </row>
    <row r="52" spans="1:33">
      <c r="A52" s="628"/>
      <c r="B52" s="833" t="s">
        <v>2706</v>
      </c>
      <c r="C52" s="501" t="s">
        <v>2710</v>
      </c>
      <c r="D52" s="831"/>
      <c r="E52" s="596"/>
      <c r="F52" s="597"/>
      <c r="G52" s="597"/>
      <c r="H52" s="506"/>
      <c r="T52" s="824"/>
      <c r="U52" s="832"/>
      <c r="V52" s="824"/>
      <c r="W52" s="824"/>
      <c r="X52" s="826"/>
      <c r="Y52" s="827"/>
      <c r="Z52" s="826"/>
      <c r="AA52" s="826"/>
      <c r="AB52" s="826"/>
      <c r="AC52" s="826"/>
      <c r="AD52" s="826"/>
      <c r="AE52" s="826"/>
      <c r="AF52" s="826"/>
      <c r="AG52" s="826"/>
    </row>
    <row r="53" spans="1:33">
      <c r="A53" s="628"/>
      <c r="B53" s="830" t="s">
        <v>2711</v>
      </c>
      <c r="C53" s="596" t="s">
        <v>2712</v>
      </c>
      <c r="D53" s="596"/>
      <c r="E53" s="596"/>
      <c r="F53" s="597"/>
      <c r="G53" s="597"/>
      <c r="H53" s="506"/>
      <c r="T53" s="824"/>
      <c r="U53" s="832"/>
      <c r="V53" s="824"/>
      <c r="W53" s="824"/>
      <c r="X53" s="826"/>
      <c r="Y53" s="827"/>
      <c r="Z53" s="826"/>
      <c r="AA53" s="826"/>
      <c r="AB53" s="826"/>
      <c r="AC53" s="826"/>
      <c r="AD53" s="826"/>
      <c r="AE53" s="826"/>
      <c r="AF53" s="826"/>
      <c r="AG53" s="826"/>
    </row>
    <row r="54" spans="1:33" ht="25.5" customHeight="1">
      <c r="A54" s="628"/>
      <c r="B54" s="830" t="s">
        <v>2713</v>
      </c>
      <c r="C54" s="503" t="s">
        <v>2714</v>
      </c>
      <c r="D54" s="502"/>
      <c r="E54" s="502"/>
      <c r="F54" s="505"/>
      <c r="G54" s="505"/>
      <c r="H54" s="506"/>
      <c r="T54" s="824"/>
      <c r="U54" s="832"/>
      <c r="V54" s="824"/>
      <c r="W54" s="824"/>
      <c r="X54" s="826"/>
      <c r="Y54" s="827"/>
      <c r="Z54" s="826"/>
      <c r="AA54" s="826"/>
      <c r="AB54" s="826"/>
      <c r="AC54" s="826"/>
      <c r="AD54" s="826"/>
      <c r="AE54" s="826"/>
      <c r="AF54" s="826"/>
      <c r="AG54" s="826"/>
    </row>
    <row r="55" spans="1:33" ht="33.950000000000003" customHeight="1">
      <c r="A55" s="255"/>
      <c r="B55" s="830" t="s">
        <v>2715</v>
      </c>
      <c r="C55" s="501" t="s">
        <v>2716</v>
      </c>
      <c r="D55" s="502"/>
      <c r="E55" s="502"/>
      <c r="F55" s="505"/>
      <c r="G55" s="505"/>
      <c r="H55" s="506"/>
      <c r="T55" s="824"/>
      <c r="U55" s="832"/>
      <c r="V55" s="824"/>
      <c r="W55" s="824"/>
      <c r="X55" s="826"/>
      <c r="Y55" s="827"/>
      <c r="Z55" s="826"/>
      <c r="AA55" s="826"/>
      <c r="AB55" s="826"/>
      <c r="AC55" s="826"/>
      <c r="AD55" s="826"/>
      <c r="AE55" s="826"/>
      <c r="AF55" s="826"/>
      <c r="AG55" s="826"/>
    </row>
    <row r="56" spans="1:33">
      <c r="A56" s="255"/>
      <c r="B56" s="631" t="s">
        <v>2711</v>
      </c>
      <c r="C56" s="502" t="s">
        <v>2717</v>
      </c>
      <c r="D56" s="502"/>
      <c r="E56" s="502"/>
      <c r="F56" s="505"/>
      <c r="G56" s="505"/>
      <c r="H56" s="506"/>
      <c r="T56" s="824"/>
      <c r="U56" s="832"/>
      <c r="V56" s="824"/>
      <c r="W56" s="824"/>
      <c r="X56" s="826"/>
      <c r="Y56" s="827"/>
      <c r="Z56" s="826"/>
      <c r="AA56" s="826"/>
      <c r="AB56" s="826"/>
      <c r="AC56" s="826"/>
      <c r="AD56" s="826"/>
      <c r="AE56" s="826"/>
      <c r="AF56" s="826"/>
      <c r="AG56" s="826"/>
    </row>
    <row r="57" spans="1:33">
      <c r="A57" s="255"/>
      <c r="B57" s="631" t="s">
        <v>2711</v>
      </c>
      <c r="C57" s="502" t="s">
        <v>2718</v>
      </c>
      <c r="D57" s="502"/>
      <c r="E57" s="502"/>
      <c r="F57" s="505"/>
      <c r="G57" s="505"/>
      <c r="H57" s="506"/>
      <c r="T57" s="824"/>
      <c r="U57" s="832"/>
      <c r="V57" s="824"/>
      <c r="W57" s="824"/>
      <c r="X57" s="826"/>
      <c r="Y57" s="827"/>
      <c r="Z57" s="826"/>
      <c r="AA57" s="826"/>
      <c r="AB57" s="826"/>
      <c r="AC57" s="826"/>
      <c r="AD57" s="826"/>
      <c r="AE57" s="826"/>
      <c r="AF57" s="826"/>
      <c r="AG57" s="826"/>
    </row>
    <row r="58" spans="1:33">
      <c r="A58" s="255"/>
      <c r="B58" s="631" t="s">
        <v>2711</v>
      </c>
      <c r="C58" s="502" t="s">
        <v>2719</v>
      </c>
      <c r="D58" s="502"/>
      <c r="E58" s="502"/>
      <c r="F58" s="505"/>
      <c r="G58" s="505"/>
      <c r="H58" s="506"/>
      <c r="T58" s="824"/>
      <c r="U58" s="832"/>
      <c r="V58" s="824"/>
      <c r="W58" s="824"/>
      <c r="X58" s="826"/>
      <c r="Y58" s="827"/>
      <c r="Z58" s="826"/>
      <c r="AA58" s="826"/>
      <c r="AB58" s="826"/>
      <c r="AC58" s="826"/>
      <c r="AD58" s="826"/>
      <c r="AE58" s="826"/>
      <c r="AF58" s="826"/>
      <c r="AG58" s="826"/>
    </row>
    <row r="59" spans="1:33">
      <c r="A59" s="255"/>
      <c r="B59" s="631" t="s">
        <v>2715</v>
      </c>
      <c r="C59" s="502" t="s">
        <v>2720</v>
      </c>
      <c r="D59" s="502"/>
      <c r="E59" s="502"/>
      <c r="F59" s="505"/>
      <c r="G59" s="505"/>
      <c r="H59" s="506"/>
      <c r="T59" s="824"/>
      <c r="U59" s="832"/>
      <c r="V59" s="824"/>
      <c r="W59" s="824"/>
      <c r="X59" s="826"/>
      <c r="Y59" s="827"/>
      <c r="Z59" s="826"/>
      <c r="AA59" s="826"/>
      <c r="AB59" s="826"/>
      <c r="AC59" s="826"/>
      <c r="AD59" s="826"/>
      <c r="AE59" s="826"/>
      <c r="AF59" s="826"/>
      <c r="AG59" s="826"/>
    </row>
    <row r="60" spans="1:33" ht="39.75" customHeight="1">
      <c r="A60" s="255"/>
      <c r="B60" s="631" t="s">
        <v>2711</v>
      </c>
      <c r="C60" s="502" t="s">
        <v>2721</v>
      </c>
      <c r="D60" s="502"/>
      <c r="E60" s="597"/>
      <c r="F60" s="597"/>
      <c r="G60" s="505"/>
      <c r="H60" s="506"/>
    </row>
    <row r="61" spans="1:33">
      <c r="A61" s="255"/>
      <c r="B61" s="631" t="s">
        <v>2711</v>
      </c>
      <c r="C61" s="502" t="s">
        <v>2722</v>
      </c>
      <c r="D61" s="502"/>
      <c r="E61" s="597"/>
      <c r="F61" s="597"/>
      <c r="G61" s="505"/>
      <c r="H61" s="506"/>
    </row>
    <row r="62" spans="1:33">
      <c r="A62" s="628"/>
      <c r="B62" s="631" t="s">
        <v>2711</v>
      </c>
      <c r="C62" s="502" t="s">
        <v>2723</v>
      </c>
      <c r="D62" s="502"/>
      <c r="E62" s="502"/>
      <c r="F62" s="505"/>
      <c r="G62" s="505"/>
      <c r="H62" s="630"/>
    </row>
    <row r="63" spans="1:33">
      <c r="A63" s="628"/>
      <c r="B63" s="631" t="s">
        <v>2711</v>
      </c>
      <c r="C63" s="502" t="s">
        <v>2724</v>
      </c>
      <c r="D63" s="502"/>
      <c r="E63" s="502"/>
      <c r="F63" s="505"/>
      <c r="G63" s="505"/>
      <c r="H63" s="630"/>
    </row>
    <row r="64" spans="1:33" ht="31.5" customHeight="1">
      <c r="A64" s="255"/>
      <c r="B64" s="631" t="s">
        <v>2711</v>
      </c>
      <c r="C64" s="502" t="s">
        <v>2725</v>
      </c>
      <c r="D64" s="502"/>
      <c r="E64" s="502"/>
      <c r="F64" s="505"/>
      <c r="G64" s="505"/>
      <c r="H64" s="506"/>
    </row>
    <row r="65" spans="1:33" ht="24.75" customHeight="1" thickBot="1">
      <c r="A65" s="255"/>
      <c r="B65" s="631" t="s">
        <v>2711</v>
      </c>
      <c r="C65" s="502" t="s">
        <v>2726</v>
      </c>
      <c r="D65" s="502"/>
      <c r="E65" s="502"/>
      <c r="F65" s="505"/>
      <c r="G65" s="505"/>
      <c r="H65" s="506"/>
    </row>
    <row r="66" spans="1:33" ht="24.75" customHeight="1" thickBot="1">
      <c r="A66" s="1010" t="s">
        <v>2727</v>
      </c>
      <c r="B66" s="1011"/>
      <c r="C66" s="1012"/>
      <c r="D66" s="256" t="s">
        <v>1475</v>
      </c>
      <c r="E66" s="1010" t="s">
        <v>2728</v>
      </c>
      <c r="F66" s="1012"/>
      <c r="G66" s="256" t="s">
        <v>1477</v>
      </c>
      <c r="H66" s="256"/>
      <c r="K66" s="259"/>
      <c r="L66" s="259"/>
      <c r="M66" s="259"/>
      <c r="N66" s="259"/>
      <c r="O66" s="259"/>
      <c r="P66" s="259"/>
      <c r="Q66" s="259"/>
      <c r="R66" s="259"/>
    </row>
    <row r="67" spans="1:33" ht="24.75" customHeight="1"/>
    <row r="68" spans="1:33" ht="24.75" customHeight="1">
      <c r="S68" s="259"/>
    </row>
    <row r="69" spans="1:33" ht="24.75" customHeight="1"/>
    <row r="70" spans="1:33" ht="24.75" customHeight="1"/>
    <row r="71" spans="1:33" ht="24.75" customHeight="1"/>
    <row r="72" spans="1:33" s="259" customFormat="1" ht="38.25" customHeight="1">
      <c r="A72" s="257"/>
      <c r="B72" s="257"/>
      <c r="C72" s="258"/>
      <c r="D72" s="258"/>
      <c r="E72" s="258"/>
      <c r="F72" s="257"/>
      <c r="G72" s="257"/>
      <c r="H72" s="258"/>
      <c r="K72" s="240"/>
      <c r="L72" s="240"/>
      <c r="M72" s="240"/>
      <c r="N72" s="240"/>
      <c r="O72" s="240"/>
      <c r="P72" s="240"/>
      <c r="Q72" s="240"/>
      <c r="R72" s="240"/>
      <c r="S72" s="240"/>
      <c r="T72" s="241"/>
      <c r="U72" s="241"/>
      <c r="V72" s="241"/>
      <c r="W72" s="241"/>
      <c r="X72" s="241"/>
      <c r="Y72" s="241"/>
      <c r="Z72" s="241"/>
      <c r="AA72" s="241"/>
      <c r="AB72" s="241"/>
      <c r="AC72" s="241"/>
      <c r="AD72" s="241"/>
      <c r="AE72" s="241"/>
      <c r="AF72" s="241"/>
      <c r="AG72" s="241"/>
    </row>
    <row r="84" spans="20:33" ht="30.95" customHeight="1">
      <c r="T84" s="260"/>
      <c r="U84" s="260"/>
      <c r="V84" s="260"/>
      <c r="W84" s="260"/>
      <c r="X84" s="260"/>
      <c r="Y84" s="260"/>
      <c r="Z84" s="260"/>
      <c r="AA84" s="260"/>
      <c r="AB84" s="260"/>
      <c r="AC84" s="260"/>
      <c r="AD84" s="260"/>
      <c r="AE84" s="260"/>
      <c r="AF84" s="260"/>
      <c r="AG84" s="260" t="s">
        <v>2730</v>
      </c>
    </row>
  </sheetData>
  <mergeCells count="8">
    <mergeCell ref="A66:C66"/>
    <mergeCell ref="E66:F66"/>
    <mergeCell ref="G1:H1"/>
    <mergeCell ref="A4:H4"/>
    <mergeCell ref="A1:B1"/>
    <mergeCell ref="C1:D1"/>
    <mergeCell ref="E1:F1"/>
    <mergeCell ref="C16:H16"/>
  </mergeCells>
  <phoneticPr fontId="5" type="noConversion"/>
  <conditionalFormatting sqref="A50:A66 A17:A46">
    <cfRule type="cellIs" dxfId="797" priority="15" stopIfTrue="1" operator="equal">
      <formula>"跳車"</formula>
    </cfRule>
  </conditionalFormatting>
  <conditionalFormatting sqref="U5:U59">
    <cfRule type="cellIs" dxfId="796" priority="3" stopIfTrue="1" operator="equal">
      <formula>"FINAL"</formula>
    </cfRule>
    <cfRule type="cellIs" dxfId="795" priority="4" stopIfTrue="1" operator="equal">
      <formula>"清車"</formula>
    </cfRule>
    <cfRule type="cellIs" dxfId="794" priority="5" stopIfTrue="1" operator="equal">
      <formula>"改紡"</formula>
    </cfRule>
  </conditionalFormatting>
  <dataValidations disablePrompts="1" count="2">
    <dataValidation type="list" allowBlank="1" showInputMessage="1" showErrorMessage="1" sqref="G66 D66">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4"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F8" sqref="F8"/>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7.25" thickTop="1">
      <c r="A1" s="1022">
        <v>46191</v>
      </c>
      <c r="B1" s="164" t="s">
        <v>1477</v>
      </c>
      <c r="C1" s="165" t="s">
        <v>498</v>
      </c>
      <c r="D1" s="166" t="s">
        <v>1887</v>
      </c>
      <c r="E1" s="166" t="s">
        <v>137</v>
      </c>
      <c r="F1" s="167" t="s">
        <v>4440</v>
      </c>
      <c r="G1" s="494"/>
      <c r="H1" s="915" t="s">
        <v>4366</v>
      </c>
    </row>
    <row r="2" spans="1:8" ht="21" customHeight="1">
      <c r="A2" s="1022"/>
      <c r="B2" s="173" t="s">
        <v>1477</v>
      </c>
      <c r="C2" s="177" t="s">
        <v>4338</v>
      </c>
      <c r="D2" s="175" t="s">
        <v>1887</v>
      </c>
      <c r="E2" s="175" t="s">
        <v>195</v>
      </c>
      <c r="F2" s="178" t="s">
        <v>4441</v>
      </c>
      <c r="G2" s="457"/>
      <c r="H2" s="850" t="s">
        <v>4367</v>
      </c>
    </row>
    <row r="3" spans="1:8" ht="18.95" customHeight="1">
      <c r="A3" s="1023"/>
      <c r="B3" s="173"/>
      <c r="C3" s="183"/>
      <c r="D3" s="914"/>
      <c r="E3" s="175"/>
      <c r="F3" s="178"/>
      <c r="G3" s="508"/>
      <c r="H3" s="850"/>
    </row>
    <row r="4" spans="1:8" ht="18.95" customHeight="1">
      <c r="A4" s="1023"/>
      <c r="B4" s="865"/>
      <c r="C4" s="869"/>
      <c r="D4" s="191"/>
      <c r="E4" s="191"/>
      <c r="F4" s="852"/>
      <c r="G4" s="508"/>
      <c r="H4" s="850"/>
    </row>
    <row r="5" spans="1:8" ht="18.95" customHeight="1">
      <c r="A5" s="1023"/>
      <c r="B5" s="865"/>
      <c r="C5" s="869"/>
      <c r="D5" s="191"/>
      <c r="E5" s="191"/>
      <c r="F5" s="852"/>
      <c r="G5" s="508"/>
      <c r="H5" s="850"/>
    </row>
    <row r="6" spans="1:8" ht="18.95" customHeight="1">
      <c r="A6" s="1023"/>
      <c r="B6" s="865"/>
      <c r="C6" s="869"/>
      <c r="D6" s="191"/>
      <c r="E6" s="191"/>
      <c r="F6" s="852"/>
      <c r="G6" s="508"/>
      <c r="H6" s="850"/>
    </row>
    <row r="7" spans="1:8" ht="18.95" customHeight="1">
      <c r="A7" s="1023"/>
      <c r="B7" s="865"/>
      <c r="C7" s="851"/>
      <c r="D7" s="191"/>
      <c r="E7" s="191"/>
      <c r="F7" s="852"/>
      <c r="G7" s="508"/>
      <c r="H7" s="510"/>
    </row>
    <row r="8" spans="1:8" ht="18.95" customHeight="1">
      <c r="A8" s="1023"/>
      <c r="B8" s="173"/>
      <c r="C8" s="511"/>
      <c r="D8" s="191"/>
      <c r="E8" s="512"/>
      <c r="F8" s="513"/>
      <c r="G8" s="508"/>
      <c r="H8" s="509"/>
    </row>
    <row r="9" spans="1:8" ht="18.95" customHeight="1" thickBot="1">
      <c r="A9" s="1023"/>
      <c r="B9" s="205"/>
      <c r="C9" s="624"/>
      <c r="D9" s="207"/>
      <c r="E9" s="207"/>
      <c r="F9" s="625"/>
      <c r="G9" s="626"/>
      <c r="H9" s="627"/>
    </row>
    <row r="10" spans="1:8" ht="17.25" thickTop="1"/>
  </sheetData>
  <mergeCells count="1">
    <mergeCell ref="A1:A9"/>
  </mergeCells>
  <phoneticPr fontId="5" type="noConversion"/>
  <conditionalFormatting sqref="D8:D9">
    <cfRule type="cellIs" dxfId="793" priority="426" stopIfTrue="1" operator="equal">
      <formula>"改紡"</formula>
    </cfRule>
    <cfRule type="cellIs" dxfId="792" priority="427" stopIfTrue="1" operator="equal">
      <formula>"final停"</formula>
    </cfRule>
    <cfRule type="cellIs" dxfId="791" priority="428" stopIfTrue="1" operator="equal">
      <formula>"了機"</formula>
    </cfRule>
  </conditionalFormatting>
  <conditionalFormatting sqref="D8:D9">
    <cfRule type="cellIs" dxfId="790" priority="425" stopIfTrue="1" operator="equal">
      <formula>"跳車"</formula>
    </cfRule>
  </conditionalFormatting>
  <conditionalFormatting sqref="D4:D6">
    <cfRule type="cellIs" dxfId="789" priority="32" stopIfTrue="1" operator="equal">
      <formula>"跳車"</formula>
    </cfRule>
  </conditionalFormatting>
  <conditionalFormatting sqref="D4:D6">
    <cfRule type="cellIs" dxfId="788" priority="29" stopIfTrue="1" operator="equal">
      <formula>"改紡"</formula>
    </cfRule>
    <cfRule type="cellIs" dxfId="787" priority="30" stopIfTrue="1" operator="equal">
      <formula>"final停"</formula>
    </cfRule>
    <cfRule type="cellIs" dxfId="786" priority="31" stopIfTrue="1" operator="equal">
      <formula>"了機"</formula>
    </cfRule>
  </conditionalFormatting>
  <conditionalFormatting sqref="D7">
    <cfRule type="cellIs" dxfId="785" priority="28" stopIfTrue="1" operator="equal">
      <formula>"跳車"</formula>
    </cfRule>
  </conditionalFormatting>
  <conditionalFormatting sqref="D7">
    <cfRule type="cellIs" dxfId="784" priority="25" stopIfTrue="1" operator="equal">
      <formula>"改紡"</formula>
    </cfRule>
    <cfRule type="cellIs" dxfId="783" priority="26" stopIfTrue="1" operator="equal">
      <formula>"final停"</formula>
    </cfRule>
    <cfRule type="cellIs" dxfId="782" priority="27" stopIfTrue="1" operator="equal">
      <formula>"了機"</formula>
    </cfRule>
  </conditionalFormatting>
  <conditionalFormatting sqref="E6">
    <cfRule type="cellIs" dxfId="781" priority="20" stopIfTrue="1" operator="equal">
      <formula>"跳車"</formula>
    </cfRule>
  </conditionalFormatting>
  <conditionalFormatting sqref="E6">
    <cfRule type="cellIs" dxfId="780" priority="17" stopIfTrue="1" operator="equal">
      <formula>"改紡"</formula>
    </cfRule>
    <cfRule type="cellIs" dxfId="779" priority="18" stopIfTrue="1" operator="equal">
      <formula>"final停"</formula>
    </cfRule>
    <cfRule type="cellIs" dxfId="778" priority="19" stopIfTrue="1" operator="equal">
      <formula>"了機"</formula>
    </cfRule>
  </conditionalFormatting>
  <conditionalFormatting sqref="D2:D3">
    <cfRule type="cellIs" dxfId="777" priority="8" stopIfTrue="1" operator="equal">
      <formula>"跳車"</formula>
    </cfRule>
  </conditionalFormatting>
  <conditionalFormatting sqref="D2:D3">
    <cfRule type="cellIs" dxfId="776" priority="5" stopIfTrue="1" operator="equal">
      <formula>"改紡"</formula>
    </cfRule>
    <cfRule type="cellIs" dxfId="775" priority="6" stopIfTrue="1" operator="equal">
      <formula>"final停"</formula>
    </cfRule>
    <cfRule type="cellIs" dxfId="774" priority="7" stopIfTrue="1" operator="equal">
      <formula>"了機"</formula>
    </cfRule>
  </conditionalFormatting>
  <conditionalFormatting sqref="D1">
    <cfRule type="cellIs" dxfId="773" priority="4" stopIfTrue="1" operator="equal">
      <formula>"跳車"</formula>
    </cfRule>
  </conditionalFormatting>
  <conditionalFormatting sqref="D1">
    <cfRule type="cellIs" dxfId="772" priority="1" stopIfTrue="1" operator="equal">
      <formula>"改紡"</formula>
    </cfRule>
    <cfRule type="cellIs" dxfId="771" priority="2" stopIfTrue="1" operator="equal">
      <formula>"final停"</formula>
    </cfRule>
    <cfRule type="cellIs" dxfId="770"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K15" sqref="K15"/>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4126</v>
      </c>
      <c r="E2" s="484" t="s">
        <v>4124</v>
      </c>
      <c r="F2" s="295" t="s">
        <v>4127</v>
      </c>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769" priority="1" stopIfTrue="1" operator="equal">
      <formula>"FINAL"</formula>
    </cfRule>
    <cfRule type="cellIs" dxfId="768" priority="2" stopIfTrue="1" operator="equal">
      <formula>"清車"</formula>
    </cfRule>
    <cfRule type="cellIs" dxfId="767"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78" activePane="bottomRight" state="frozen"/>
      <selection activeCell="F12" sqref="F12"/>
      <selection pane="topRight" activeCell="F12" sqref="F12"/>
      <selection pane="bottomLeft" activeCell="F12" sqref="F12"/>
      <selection pane="bottomRight" activeCell="D183" sqref="D18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27" t="s">
        <v>90</v>
      </c>
      <c r="C1" s="1027"/>
      <c r="D1" s="1027"/>
      <c r="E1" s="1027"/>
      <c r="F1" s="1027"/>
      <c r="G1" s="1027"/>
      <c r="H1" s="1027"/>
      <c r="I1" s="1027"/>
      <c r="J1" s="1027"/>
      <c r="K1" s="1027"/>
      <c r="L1" s="1027"/>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24">
        <v>46174</v>
      </c>
      <c r="B3" s="28"/>
      <c r="C3" s="29"/>
      <c r="D3" s="30"/>
      <c r="E3" s="29"/>
      <c r="F3" s="29"/>
      <c r="G3" s="29"/>
      <c r="H3" s="29"/>
      <c r="I3" s="29"/>
      <c r="J3" s="29"/>
      <c r="K3" s="29"/>
      <c r="L3" s="31"/>
    </row>
    <row r="4" spans="1:12" ht="21.75" customHeight="1">
      <c r="A4" s="1025"/>
      <c r="B4" s="33"/>
      <c r="C4" s="34"/>
      <c r="D4" s="35"/>
      <c r="E4" s="36"/>
      <c r="F4" s="34"/>
      <c r="G4" s="34"/>
      <c r="H4" s="34"/>
      <c r="I4" s="34"/>
      <c r="J4" s="36"/>
      <c r="K4" s="36"/>
      <c r="L4" s="37"/>
    </row>
    <row r="5" spans="1:12" ht="21.75" customHeight="1">
      <c r="A5" s="1025"/>
      <c r="B5" s="33"/>
      <c r="C5" s="36"/>
      <c r="D5" s="35"/>
      <c r="E5" s="34"/>
      <c r="F5" s="34"/>
      <c r="G5" s="34"/>
      <c r="H5" s="34"/>
      <c r="I5" s="34"/>
      <c r="J5" s="36"/>
      <c r="K5" s="36"/>
      <c r="L5" s="37"/>
    </row>
    <row r="6" spans="1:12" ht="21.75" customHeight="1">
      <c r="A6" s="1025"/>
      <c r="B6" s="33"/>
      <c r="C6" s="36"/>
      <c r="D6" s="35"/>
      <c r="E6" s="34"/>
      <c r="F6" s="34"/>
      <c r="G6" s="34"/>
      <c r="H6" s="34"/>
      <c r="I6" s="34"/>
      <c r="J6" s="36"/>
      <c r="K6" s="36"/>
      <c r="L6" s="37"/>
    </row>
    <row r="7" spans="1:12" ht="21.75" customHeight="1">
      <c r="A7" s="1025"/>
      <c r="B7" s="33"/>
      <c r="C7" s="36"/>
      <c r="D7" s="35"/>
      <c r="E7" s="34"/>
      <c r="F7" s="34"/>
      <c r="G7" s="34"/>
      <c r="H7" s="34"/>
      <c r="I7" s="34"/>
      <c r="J7" s="36"/>
      <c r="K7" s="36"/>
      <c r="L7" s="37"/>
    </row>
    <row r="8" spans="1:12" ht="21.75" customHeight="1">
      <c r="A8" s="1025"/>
      <c r="B8" s="33"/>
      <c r="C8" s="36"/>
      <c r="D8" s="35"/>
      <c r="E8" s="34"/>
      <c r="F8" s="34"/>
      <c r="G8" s="34"/>
      <c r="H8" s="34"/>
      <c r="I8" s="34"/>
      <c r="J8" s="36"/>
      <c r="K8" s="36"/>
      <c r="L8" s="37"/>
    </row>
    <row r="9" spans="1:12" ht="21.75" customHeight="1">
      <c r="A9" s="1025"/>
      <c r="B9" s="33"/>
      <c r="C9" s="36"/>
      <c r="D9" s="35"/>
      <c r="E9" s="34"/>
      <c r="F9" s="34"/>
      <c r="G9" s="34"/>
      <c r="H9" s="34"/>
      <c r="I9" s="34"/>
      <c r="J9" s="36"/>
      <c r="K9" s="36"/>
      <c r="L9" s="37"/>
    </row>
    <row r="10" spans="1:12" ht="21.75" customHeight="1">
      <c r="A10" s="1025"/>
      <c r="B10" s="33"/>
      <c r="C10" s="36"/>
      <c r="D10" s="35"/>
      <c r="E10" s="34"/>
      <c r="F10" s="34"/>
      <c r="G10" s="34"/>
      <c r="H10" s="34"/>
      <c r="I10" s="34"/>
      <c r="J10" s="36"/>
      <c r="K10" s="36"/>
      <c r="L10" s="37"/>
    </row>
    <row r="11" spans="1:12" ht="21.75" customHeight="1">
      <c r="A11" s="1025"/>
      <c r="B11" s="33"/>
      <c r="C11" s="36"/>
      <c r="D11" s="35"/>
      <c r="E11" s="34"/>
      <c r="F11" s="34"/>
      <c r="G11" s="34"/>
      <c r="H11" s="34"/>
      <c r="I11" s="34"/>
      <c r="J11" s="36"/>
      <c r="K11" s="36"/>
      <c r="L11" s="37"/>
    </row>
    <row r="12" spans="1:12" ht="21.75" customHeight="1" thickBot="1">
      <c r="A12" s="1026"/>
      <c r="B12" s="38"/>
      <c r="C12" s="39"/>
      <c r="D12" s="40"/>
      <c r="E12" s="41"/>
      <c r="F12" s="41"/>
      <c r="G12" s="41"/>
      <c r="H12" s="41"/>
      <c r="I12" s="41"/>
      <c r="J12" s="39"/>
      <c r="K12" s="39"/>
      <c r="L12" s="42"/>
    </row>
    <row r="13" spans="1:12" ht="21.75" customHeight="1" thickTop="1">
      <c r="A13" s="1028">
        <f>A3+1</f>
        <v>46175</v>
      </c>
      <c r="B13" s="43"/>
      <c r="C13" s="44"/>
      <c r="D13" s="45"/>
      <c r="E13" s="44"/>
      <c r="F13" s="44"/>
      <c r="G13" s="44"/>
      <c r="H13" s="44"/>
      <c r="I13" s="44"/>
      <c r="J13" s="44"/>
      <c r="K13" s="44"/>
      <c r="L13" s="46"/>
    </row>
    <row r="14" spans="1:12" ht="21.75" customHeight="1">
      <c r="A14" s="1028"/>
      <c r="B14" s="47"/>
      <c r="C14" s="48"/>
      <c r="D14" s="49"/>
      <c r="E14" s="48"/>
      <c r="F14" s="48"/>
      <c r="G14" s="48"/>
      <c r="H14" s="48"/>
      <c r="I14" s="48"/>
      <c r="J14" s="44"/>
      <c r="K14" s="44"/>
      <c r="L14" s="50"/>
    </row>
    <row r="15" spans="1:12" ht="21.75" customHeight="1">
      <c r="A15" s="1028"/>
      <c r="B15" s="47"/>
      <c r="C15" s="48"/>
      <c r="D15" s="49"/>
      <c r="E15" s="48"/>
      <c r="F15" s="48"/>
      <c r="G15" s="48"/>
      <c r="H15" s="48"/>
      <c r="I15" s="48"/>
      <c r="J15" s="44"/>
      <c r="K15" s="44"/>
      <c r="L15" s="50"/>
    </row>
    <row r="16" spans="1:12" ht="21.75" customHeight="1">
      <c r="A16" s="1028"/>
      <c r="B16" s="47"/>
      <c r="C16" s="48"/>
      <c r="D16" s="49"/>
      <c r="E16" s="48"/>
      <c r="F16" s="44"/>
      <c r="G16" s="48"/>
      <c r="H16" s="48"/>
      <c r="I16" s="48"/>
      <c r="J16" s="44"/>
      <c r="K16" s="44"/>
      <c r="L16" s="50"/>
    </row>
    <row r="17" spans="1:21" ht="21.75" customHeight="1">
      <c r="A17" s="1028"/>
      <c r="B17" s="47"/>
      <c r="C17" s="48"/>
      <c r="D17" s="49"/>
      <c r="E17" s="48"/>
      <c r="F17" s="48"/>
      <c r="G17" s="48"/>
      <c r="H17" s="48"/>
      <c r="I17" s="48"/>
      <c r="J17" s="44"/>
      <c r="K17" s="44"/>
      <c r="L17" s="50"/>
    </row>
    <row r="18" spans="1:21" ht="21.75" customHeight="1">
      <c r="A18" s="1028"/>
      <c r="B18" s="47"/>
      <c r="C18" s="48"/>
      <c r="D18" s="45"/>
      <c r="E18" s="44"/>
      <c r="F18" s="44"/>
      <c r="G18" s="44"/>
      <c r="H18" s="48"/>
      <c r="I18" s="48"/>
      <c r="J18" s="44"/>
      <c r="K18" s="44"/>
      <c r="L18" s="50"/>
    </row>
    <row r="19" spans="1:21" ht="21.75" customHeight="1">
      <c r="A19" s="1028"/>
      <c r="B19" s="47"/>
      <c r="C19" s="48"/>
      <c r="D19" s="49"/>
      <c r="E19" s="48"/>
      <c r="F19" s="48"/>
      <c r="G19" s="48"/>
      <c r="H19" s="48"/>
      <c r="I19" s="48"/>
      <c r="J19" s="44"/>
      <c r="K19" s="44"/>
      <c r="L19" s="50"/>
    </row>
    <row r="20" spans="1:21" ht="21.75" customHeight="1">
      <c r="A20" s="1028"/>
      <c r="B20" s="47"/>
      <c r="C20" s="48"/>
      <c r="D20" s="49"/>
      <c r="E20" s="48"/>
      <c r="F20" s="48"/>
      <c r="G20" s="48"/>
      <c r="H20" s="48"/>
      <c r="I20" s="48"/>
      <c r="J20" s="48"/>
      <c r="K20" s="48"/>
      <c r="L20" s="50"/>
      <c r="Q20" s="504"/>
      <c r="R20" s="504"/>
      <c r="S20" s="504"/>
      <c r="T20" s="504"/>
    </row>
    <row r="21" spans="1:21" ht="21.75" customHeight="1">
      <c r="A21" s="1028"/>
      <c r="B21" s="47"/>
      <c r="C21" s="48"/>
      <c r="D21" s="45"/>
      <c r="E21" s="44"/>
      <c r="F21" s="44"/>
      <c r="G21" s="48"/>
      <c r="H21" s="48"/>
      <c r="I21" s="48"/>
      <c r="J21" s="48"/>
      <c r="K21" s="48"/>
      <c r="L21" s="50"/>
      <c r="S21" s="504"/>
      <c r="T21" s="504"/>
      <c r="U21" s="504"/>
    </row>
    <row r="22" spans="1:21" ht="21.75" customHeight="1" thickBot="1">
      <c r="A22" s="1029"/>
      <c r="B22" s="51"/>
      <c r="C22" s="52"/>
      <c r="D22" s="53"/>
      <c r="E22" s="52"/>
      <c r="F22" s="52"/>
      <c r="G22" s="52"/>
      <c r="H22" s="52"/>
      <c r="I22" s="52"/>
      <c r="J22" s="52"/>
      <c r="K22" s="52"/>
      <c r="L22" s="54"/>
    </row>
    <row r="23" spans="1:21" ht="21.75" customHeight="1" thickTop="1">
      <c r="A23" s="1024">
        <f>A13+1</f>
        <v>46176</v>
      </c>
      <c r="B23" s="55"/>
      <c r="C23" s="36"/>
      <c r="D23" s="56"/>
      <c r="E23" s="36"/>
      <c r="F23" s="36"/>
      <c r="G23" s="36"/>
      <c r="H23" s="36"/>
      <c r="I23" s="36"/>
      <c r="J23" s="36"/>
      <c r="K23" s="36"/>
      <c r="L23" s="57"/>
    </row>
    <row r="24" spans="1:21" ht="21.75" customHeight="1">
      <c r="A24" s="1025"/>
      <c r="B24" s="33"/>
      <c r="C24" s="36"/>
      <c r="D24" s="56"/>
      <c r="E24" s="36"/>
      <c r="F24" s="34"/>
      <c r="G24" s="34"/>
      <c r="H24" s="34"/>
      <c r="I24" s="34"/>
      <c r="J24" s="36"/>
      <c r="K24" s="36"/>
      <c r="L24" s="37"/>
    </row>
    <row r="25" spans="1:21" ht="21.75" customHeight="1">
      <c r="A25" s="1025"/>
      <c r="B25" s="33"/>
      <c r="C25" s="36"/>
      <c r="D25" s="35"/>
      <c r="E25" s="34"/>
      <c r="F25" s="34"/>
      <c r="G25" s="34"/>
      <c r="H25" s="34"/>
      <c r="I25" s="34"/>
      <c r="J25" s="36"/>
      <c r="K25" s="36"/>
      <c r="L25" s="37"/>
    </row>
    <row r="26" spans="1:21" ht="21.75" customHeight="1">
      <c r="A26" s="1025"/>
      <c r="B26" s="33"/>
      <c r="C26" s="34"/>
      <c r="D26" s="35"/>
      <c r="E26" s="34"/>
      <c r="F26" s="36"/>
      <c r="G26" s="34"/>
      <c r="H26" s="34"/>
      <c r="I26" s="34"/>
      <c r="J26" s="36"/>
      <c r="K26" s="36"/>
      <c r="L26" s="37"/>
    </row>
    <row r="27" spans="1:21" ht="21.75" customHeight="1">
      <c r="A27" s="1025"/>
      <c r="B27" s="33"/>
      <c r="C27" s="34"/>
      <c r="D27" s="35"/>
      <c r="E27" s="34"/>
      <c r="F27" s="36"/>
      <c r="G27" s="34"/>
      <c r="H27" s="34"/>
      <c r="I27" s="34"/>
      <c r="J27" s="36"/>
      <c r="K27" s="36"/>
      <c r="L27" s="37"/>
    </row>
    <row r="28" spans="1:21" ht="21.75" customHeight="1">
      <c r="A28" s="1025"/>
      <c r="B28" s="33"/>
      <c r="C28" s="34"/>
      <c r="D28" s="35"/>
      <c r="E28" s="34"/>
      <c r="F28" s="34"/>
      <c r="G28" s="34"/>
      <c r="H28" s="34"/>
      <c r="I28" s="34"/>
      <c r="J28" s="36"/>
      <c r="K28" s="36"/>
      <c r="L28" s="37"/>
    </row>
    <row r="29" spans="1:21" ht="21.75" customHeight="1">
      <c r="A29" s="1025"/>
      <c r="B29" s="33"/>
      <c r="C29" s="34"/>
      <c r="D29" s="35"/>
      <c r="E29" s="34"/>
      <c r="F29" s="34"/>
      <c r="G29" s="34"/>
      <c r="H29" s="34"/>
      <c r="I29" s="34"/>
      <c r="J29" s="34"/>
      <c r="K29" s="34"/>
      <c r="L29" s="37"/>
    </row>
    <row r="30" spans="1:21" ht="21.75" customHeight="1">
      <c r="A30" s="1025"/>
      <c r="B30" s="33"/>
      <c r="C30" s="34"/>
      <c r="D30" s="35"/>
      <c r="E30" s="34"/>
      <c r="F30" s="34"/>
      <c r="G30" s="34"/>
      <c r="H30" s="34"/>
      <c r="I30" s="34"/>
      <c r="J30" s="34"/>
      <c r="K30" s="34"/>
      <c r="L30" s="37"/>
    </row>
    <row r="31" spans="1:21" ht="21.75" customHeight="1">
      <c r="A31" s="1025"/>
      <c r="B31" s="33"/>
      <c r="C31" s="34"/>
      <c r="D31" s="35"/>
      <c r="E31" s="34"/>
      <c r="F31" s="34"/>
      <c r="G31" s="34"/>
      <c r="H31" s="34"/>
      <c r="I31" s="34"/>
      <c r="J31" s="34"/>
      <c r="K31" s="34"/>
      <c r="L31" s="37"/>
    </row>
    <row r="32" spans="1:21" ht="21.75" customHeight="1" thickBot="1">
      <c r="A32" s="1026"/>
      <c r="B32" s="38"/>
      <c r="C32" s="41"/>
      <c r="D32" s="40"/>
      <c r="E32" s="41"/>
      <c r="F32" s="41"/>
      <c r="G32" s="41"/>
      <c r="H32" s="41"/>
      <c r="I32" s="41"/>
      <c r="J32" s="41"/>
      <c r="K32" s="41"/>
      <c r="L32" s="42"/>
    </row>
    <row r="33" spans="1:12" ht="30" customHeight="1" thickTop="1">
      <c r="A33" s="1030">
        <f>A23+1</f>
        <v>46177</v>
      </c>
      <c r="B33" s="43"/>
      <c r="C33" s="44"/>
      <c r="D33" s="45"/>
      <c r="E33" s="44"/>
      <c r="F33" s="44"/>
      <c r="G33" s="44"/>
      <c r="H33" s="44"/>
      <c r="I33" s="44"/>
      <c r="J33" s="44"/>
      <c r="K33" s="44"/>
      <c r="L33" s="46"/>
    </row>
    <row r="34" spans="1:12" ht="21.75" customHeight="1">
      <c r="A34" s="1028"/>
      <c r="B34" s="47"/>
      <c r="C34" s="44"/>
      <c r="D34" s="45"/>
      <c r="E34" s="48"/>
      <c r="F34" s="48"/>
      <c r="G34" s="48"/>
      <c r="H34" s="48"/>
      <c r="I34" s="48"/>
      <c r="J34" s="44"/>
      <c r="K34" s="44"/>
      <c r="L34" s="50"/>
    </row>
    <row r="35" spans="1:12" ht="21.75" customHeight="1">
      <c r="A35" s="1028"/>
      <c r="B35" s="47"/>
      <c r="C35" s="44"/>
      <c r="D35" s="49"/>
      <c r="E35" s="48"/>
      <c r="F35" s="48"/>
      <c r="G35" s="48"/>
      <c r="H35" s="48"/>
      <c r="I35" s="48"/>
      <c r="J35" s="44"/>
      <c r="K35" s="44"/>
      <c r="L35" s="50"/>
    </row>
    <row r="36" spans="1:12" ht="21.75" customHeight="1">
      <c r="A36" s="1028"/>
      <c r="B36" s="47"/>
      <c r="C36" s="44"/>
      <c r="D36" s="49"/>
      <c r="E36" s="48"/>
      <c r="F36" s="48"/>
      <c r="G36" s="48"/>
      <c r="H36" s="48"/>
      <c r="I36" s="48"/>
      <c r="J36" s="44"/>
      <c r="K36" s="44"/>
      <c r="L36" s="50"/>
    </row>
    <row r="37" spans="1:12" ht="33" customHeight="1">
      <c r="A37" s="1028"/>
      <c r="B37" s="47"/>
      <c r="C37" s="44"/>
      <c r="D37" s="49"/>
      <c r="E37" s="48"/>
      <c r="F37" s="48"/>
      <c r="G37" s="48"/>
      <c r="H37" s="48"/>
      <c r="I37" s="48"/>
      <c r="J37" s="44"/>
      <c r="K37" s="44"/>
      <c r="L37" s="50"/>
    </row>
    <row r="38" spans="1:12" ht="21.75" customHeight="1">
      <c r="A38" s="1028"/>
      <c r="B38" s="47"/>
      <c r="C38" s="44"/>
      <c r="D38" s="49"/>
      <c r="E38" s="48"/>
      <c r="F38" s="48"/>
      <c r="G38" s="48"/>
      <c r="H38" s="48"/>
      <c r="I38" s="48"/>
      <c r="J38" s="44"/>
      <c r="K38" s="44"/>
      <c r="L38" s="50"/>
    </row>
    <row r="39" spans="1:12" ht="21.75" customHeight="1">
      <c r="A39" s="1028"/>
      <c r="B39" s="47"/>
      <c r="C39" s="44"/>
      <c r="D39" s="45"/>
      <c r="E39" s="48"/>
      <c r="F39" s="48"/>
      <c r="G39" s="48"/>
      <c r="H39" s="48"/>
      <c r="I39" s="48"/>
      <c r="J39" s="44"/>
      <c r="K39" s="44"/>
      <c r="L39" s="50"/>
    </row>
    <row r="40" spans="1:12" ht="21.75" customHeight="1">
      <c r="A40" s="1028"/>
      <c r="B40" s="47"/>
      <c r="C40" s="44"/>
      <c r="D40" s="49"/>
      <c r="E40" s="48"/>
      <c r="F40" s="48"/>
      <c r="G40" s="48"/>
      <c r="H40" s="48"/>
      <c r="I40" s="48"/>
      <c r="J40" s="48"/>
      <c r="K40" s="48"/>
      <c r="L40" s="50"/>
    </row>
    <row r="41" spans="1:12" ht="21.75" customHeight="1">
      <c r="A41" s="1028"/>
      <c r="B41" s="47"/>
      <c r="C41" s="48"/>
      <c r="D41" s="49"/>
      <c r="E41" s="48"/>
      <c r="F41" s="48"/>
      <c r="G41" s="48"/>
      <c r="H41" s="48"/>
      <c r="I41" s="48"/>
      <c r="J41" s="48"/>
      <c r="K41" s="48"/>
      <c r="L41" s="50"/>
    </row>
    <row r="42" spans="1:12" ht="21.75" customHeight="1" thickBot="1">
      <c r="A42" s="1029"/>
      <c r="B42" s="51"/>
      <c r="C42" s="52"/>
      <c r="D42" s="53"/>
      <c r="E42" s="52"/>
      <c r="F42" s="52"/>
      <c r="G42" s="52"/>
      <c r="H42" s="52"/>
      <c r="I42" s="52"/>
      <c r="J42" s="52"/>
      <c r="K42" s="52"/>
      <c r="L42" s="54"/>
    </row>
    <row r="43" spans="1:12" ht="30" customHeight="1" thickTop="1">
      <c r="A43" s="1024">
        <f>A33+1</f>
        <v>46178</v>
      </c>
      <c r="B43" s="55"/>
      <c r="C43" s="36"/>
      <c r="D43" s="56"/>
      <c r="E43" s="36"/>
      <c r="F43" s="36"/>
      <c r="G43" s="36"/>
      <c r="H43" s="36"/>
      <c r="I43" s="36"/>
      <c r="J43" s="36"/>
      <c r="K43" s="36"/>
      <c r="L43" s="57"/>
    </row>
    <row r="44" spans="1:12" ht="21.75" customHeight="1">
      <c r="A44" s="1025"/>
      <c r="B44" s="33"/>
      <c r="C44" s="34"/>
      <c r="D44" s="35"/>
      <c r="E44" s="34"/>
      <c r="F44" s="34"/>
      <c r="G44" s="34"/>
      <c r="H44" s="34"/>
      <c r="I44" s="34"/>
      <c r="J44" s="36"/>
      <c r="K44" s="36"/>
      <c r="L44" s="37"/>
    </row>
    <row r="45" spans="1:12" ht="21.75" customHeight="1">
      <c r="A45" s="1025"/>
      <c r="B45" s="33"/>
      <c r="C45" s="34"/>
      <c r="D45" s="35"/>
      <c r="E45" s="34"/>
      <c r="F45" s="34"/>
      <c r="G45" s="34"/>
      <c r="H45" s="34"/>
      <c r="I45" s="34"/>
      <c r="J45" s="36"/>
      <c r="K45" s="36"/>
      <c r="L45" s="37"/>
    </row>
    <row r="46" spans="1:12" ht="21.75" customHeight="1">
      <c r="A46" s="1025"/>
      <c r="B46" s="33"/>
      <c r="C46" s="34"/>
      <c r="D46" s="35"/>
      <c r="E46" s="34"/>
      <c r="F46" s="34"/>
      <c r="G46" s="34"/>
      <c r="H46" s="34"/>
      <c r="I46" s="34"/>
      <c r="J46" s="36"/>
      <c r="K46" s="36"/>
      <c r="L46" s="37"/>
    </row>
    <row r="47" spans="1:12" ht="30" customHeight="1">
      <c r="A47" s="1025"/>
      <c r="B47" s="33"/>
      <c r="C47" s="34"/>
      <c r="D47" s="35"/>
      <c r="E47" s="34"/>
      <c r="F47" s="34" t="s">
        <v>1029</v>
      </c>
      <c r="G47" s="34"/>
      <c r="H47" s="34"/>
      <c r="I47" s="34"/>
      <c r="J47" s="36"/>
      <c r="K47" s="36"/>
      <c r="L47" s="37"/>
    </row>
    <row r="48" spans="1:12" ht="21.75" customHeight="1">
      <c r="A48" s="1025"/>
      <c r="B48" s="33"/>
      <c r="C48" s="34"/>
      <c r="D48" s="35"/>
      <c r="E48" s="34"/>
      <c r="F48" s="34"/>
      <c r="G48" s="34"/>
      <c r="H48" s="34"/>
      <c r="I48" s="34"/>
      <c r="J48" s="36"/>
      <c r="K48" s="36"/>
      <c r="L48" s="37"/>
    </row>
    <row r="49" spans="1:12" ht="21.75" customHeight="1">
      <c r="A49" s="1025"/>
      <c r="B49" s="33"/>
      <c r="C49" s="34"/>
      <c r="D49" s="35"/>
      <c r="E49" s="34"/>
      <c r="F49" s="34"/>
      <c r="G49" s="34"/>
      <c r="H49" s="34"/>
      <c r="I49" s="34"/>
      <c r="J49" s="36"/>
      <c r="K49" s="36"/>
      <c r="L49" s="37"/>
    </row>
    <row r="50" spans="1:12" ht="21.75" customHeight="1">
      <c r="A50" s="1025"/>
      <c r="B50" s="33"/>
      <c r="C50" s="34"/>
      <c r="D50" s="35"/>
      <c r="E50" s="34"/>
      <c r="F50" s="34"/>
      <c r="G50" s="34"/>
      <c r="H50" s="34"/>
      <c r="I50" s="34"/>
      <c r="J50" s="34"/>
      <c r="K50" s="34"/>
      <c r="L50" s="37"/>
    </row>
    <row r="51" spans="1:12" ht="21.75" customHeight="1">
      <c r="A51" s="1025"/>
      <c r="B51" s="33"/>
      <c r="C51" s="34"/>
      <c r="D51" s="35"/>
      <c r="E51" s="34"/>
      <c r="F51" s="34"/>
      <c r="G51" s="34"/>
      <c r="H51" s="34"/>
      <c r="I51" s="34"/>
      <c r="J51" s="34"/>
      <c r="K51" s="34"/>
      <c r="L51" s="37"/>
    </row>
    <row r="52" spans="1:12" ht="21.75" customHeight="1" thickBot="1">
      <c r="A52" s="1026"/>
      <c r="B52" s="38"/>
      <c r="C52" s="41"/>
      <c r="D52" s="40"/>
      <c r="E52" s="41"/>
      <c r="F52" s="41"/>
      <c r="G52" s="41"/>
      <c r="H52" s="41"/>
      <c r="I52" s="41"/>
      <c r="J52" s="41"/>
      <c r="K52" s="41"/>
      <c r="L52" s="42"/>
    </row>
    <row r="53" spans="1:12" ht="21.75" customHeight="1" thickTop="1">
      <c r="A53" s="1030">
        <f>A43+1</f>
        <v>46179</v>
      </c>
      <c r="B53" s="43"/>
      <c r="C53" s="48" t="s">
        <v>3250</v>
      </c>
      <c r="D53" s="49" t="s">
        <v>3252</v>
      </c>
      <c r="E53" s="48" t="s">
        <v>3212</v>
      </c>
      <c r="F53" s="48"/>
      <c r="G53" s="48" t="s">
        <v>3258</v>
      </c>
      <c r="H53" s="44" t="s">
        <v>3324</v>
      </c>
      <c r="I53" s="48" t="s">
        <v>3258</v>
      </c>
      <c r="J53" s="44" t="s">
        <v>1475</v>
      </c>
      <c r="K53" s="44" t="s">
        <v>3321</v>
      </c>
      <c r="L53" s="46"/>
    </row>
    <row r="54" spans="1:12" ht="21.75" customHeight="1">
      <c r="A54" s="1028"/>
      <c r="B54" s="47"/>
      <c r="C54" s="48" t="s">
        <v>3250</v>
      </c>
      <c r="D54" s="49" t="s">
        <v>3254</v>
      </c>
      <c r="E54" s="48" t="s">
        <v>3212</v>
      </c>
      <c r="F54" s="48"/>
      <c r="G54" s="48" t="s">
        <v>3260</v>
      </c>
      <c r="H54" s="48" t="s">
        <v>3325</v>
      </c>
      <c r="I54" s="48" t="s">
        <v>3260</v>
      </c>
      <c r="J54" s="44" t="s">
        <v>1475</v>
      </c>
      <c r="K54" s="44" t="s">
        <v>3322</v>
      </c>
      <c r="L54" s="50"/>
    </row>
    <row r="55" spans="1:12" ht="21.75" customHeight="1">
      <c r="A55" s="1028"/>
      <c r="B55" s="47"/>
      <c r="C55" s="48" t="s">
        <v>3250</v>
      </c>
      <c r="D55" s="49" t="s">
        <v>3256</v>
      </c>
      <c r="E55" s="48" t="s">
        <v>3212</v>
      </c>
      <c r="F55" s="48"/>
      <c r="G55" s="48" t="s">
        <v>3262</v>
      </c>
      <c r="H55" s="48" t="s">
        <v>3326</v>
      </c>
      <c r="I55" s="48" t="s">
        <v>3262</v>
      </c>
      <c r="J55" s="44" t="s">
        <v>1475</v>
      </c>
      <c r="K55" s="44" t="s">
        <v>3323</v>
      </c>
      <c r="L55" s="50"/>
    </row>
    <row r="56" spans="1:12" ht="21.75" customHeight="1">
      <c r="A56" s="1028"/>
      <c r="B56" s="47"/>
      <c r="C56" s="48"/>
      <c r="D56" s="49"/>
      <c r="E56" s="48"/>
      <c r="F56" s="48"/>
      <c r="G56" s="48"/>
      <c r="H56" s="48"/>
      <c r="I56" s="48"/>
      <c r="J56" s="44"/>
      <c r="K56" s="44"/>
      <c r="L56" s="50"/>
    </row>
    <row r="57" spans="1:12" ht="21.75" customHeight="1">
      <c r="A57" s="1028"/>
      <c r="B57" s="47"/>
      <c r="C57" s="48"/>
      <c r="D57" s="49"/>
      <c r="E57" s="48"/>
      <c r="F57" s="48"/>
      <c r="G57" s="48"/>
      <c r="H57" s="48"/>
      <c r="I57" s="48"/>
      <c r="J57" s="48"/>
      <c r="K57" s="48"/>
      <c r="L57" s="50"/>
    </row>
    <row r="58" spans="1:12" ht="21.75" customHeight="1">
      <c r="A58" s="1028"/>
      <c r="B58" s="47"/>
      <c r="C58" s="48"/>
      <c r="D58" s="49"/>
      <c r="E58" s="48"/>
      <c r="F58" s="48"/>
      <c r="G58" s="48"/>
      <c r="H58" s="48"/>
      <c r="I58" s="48"/>
      <c r="J58" s="48"/>
      <c r="K58" s="48"/>
      <c r="L58" s="50"/>
    </row>
    <row r="59" spans="1:12" ht="21.75" customHeight="1">
      <c r="A59" s="1028"/>
      <c r="B59" s="47"/>
      <c r="C59" s="48"/>
      <c r="D59" s="49"/>
      <c r="E59" s="48"/>
      <c r="F59" s="48"/>
      <c r="G59" s="48"/>
      <c r="H59" s="48"/>
      <c r="I59" s="48"/>
      <c r="J59" s="48"/>
      <c r="K59" s="48"/>
      <c r="L59" s="50"/>
    </row>
    <row r="60" spans="1:12" ht="21.75" customHeight="1">
      <c r="A60" s="1028"/>
      <c r="B60" s="47"/>
      <c r="C60" s="48"/>
      <c r="D60" s="49"/>
      <c r="E60" s="48"/>
      <c r="F60" s="48"/>
      <c r="G60" s="48"/>
      <c r="H60" s="48"/>
      <c r="I60" s="48"/>
      <c r="J60" s="48"/>
      <c r="K60" s="48"/>
      <c r="L60" s="50"/>
    </row>
    <row r="61" spans="1:12" ht="21.75" customHeight="1">
      <c r="A61" s="1028"/>
      <c r="B61" s="47"/>
      <c r="C61" s="48"/>
      <c r="D61" s="49"/>
      <c r="E61" s="48"/>
      <c r="F61" s="48"/>
      <c r="G61" s="48"/>
      <c r="H61" s="48"/>
      <c r="I61" s="48"/>
      <c r="J61" s="48"/>
      <c r="K61" s="48"/>
      <c r="L61" s="50"/>
    </row>
    <row r="62" spans="1:12" ht="21.75" customHeight="1" thickBot="1">
      <c r="A62" s="1029"/>
      <c r="B62" s="51"/>
      <c r="C62" s="52"/>
      <c r="D62" s="53"/>
      <c r="E62" s="52"/>
      <c r="F62" s="52"/>
      <c r="G62" s="52"/>
      <c r="H62" s="52"/>
      <c r="I62" s="52"/>
      <c r="J62" s="52"/>
      <c r="K62" s="52"/>
      <c r="L62" s="54"/>
    </row>
    <row r="63" spans="1:12" ht="21.75" customHeight="1" thickTop="1">
      <c r="A63" s="1024">
        <f>A53+1</f>
        <v>46180</v>
      </c>
      <c r="B63" s="55"/>
      <c r="C63" s="36" t="s">
        <v>3249</v>
      </c>
      <c r="D63" s="56" t="s">
        <v>3251</v>
      </c>
      <c r="E63" s="36" t="s">
        <v>573</v>
      </c>
      <c r="F63" s="36"/>
      <c r="G63" s="36" t="s">
        <v>3257</v>
      </c>
      <c r="H63" s="36" t="s">
        <v>3407</v>
      </c>
      <c r="I63" s="36" t="s">
        <v>3257</v>
      </c>
      <c r="J63" s="36" t="s">
        <v>1475</v>
      </c>
      <c r="K63" s="36" t="s">
        <v>3402</v>
      </c>
      <c r="L63" s="57"/>
    </row>
    <row r="64" spans="1:12" ht="21.75" customHeight="1">
      <c r="A64" s="1025"/>
      <c r="B64" s="33"/>
      <c r="C64" s="34" t="s">
        <v>3249</v>
      </c>
      <c r="D64" s="35" t="s">
        <v>3253</v>
      </c>
      <c r="E64" s="34" t="s">
        <v>573</v>
      </c>
      <c r="F64" s="34"/>
      <c r="G64" s="34" t="s">
        <v>3259</v>
      </c>
      <c r="H64" s="34" t="s">
        <v>3405</v>
      </c>
      <c r="I64" s="34" t="s">
        <v>3259</v>
      </c>
      <c r="J64" s="36" t="s">
        <v>1475</v>
      </c>
      <c r="K64" s="36" t="s">
        <v>3403</v>
      </c>
      <c r="L64" s="37"/>
    </row>
    <row r="65" spans="1:12" ht="21.75" customHeight="1">
      <c r="A65" s="1025"/>
      <c r="B65" s="33"/>
      <c r="C65" s="34" t="s">
        <v>3249</v>
      </c>
      <c r="D65" s="35" t="s">
        <v>3255</v>
      </c>
      <c r="E65" s="34" t="s">
        <v>573</v>
      </c>
      <c r="F65" s="34"/>
      <c r="G65" s="34" t="s">
        <v>3261</v>
      </c>
      <c r="H65" s="34" t="s">
        <v>3406</v>
      </c>
      <c r="I65" s="34" t="s">
        <v>3261</v>
      </c>
      <c r="J65" s="36" t="s">
        <v>1475</v>
      </c>
      <c r="K65" s="36" t="s">
        <v>3404</v>
      </c>
      <c r="L65" s="37"/>
    </row>
    <row r="66" spans="1:12" ht="21.75" customHeight="1">
      <c r="A66" s="1025"/>
      <c r="B66" s="33"/>
      <c r="C66" s="34"/>
      <c r="D66" s="35"/>
      <c r="E66" s="34"/>
      <c r="F66" s="34"/>
      <c r="G66" s="34"/>
      <c r="H66" s="34"/>
      <c r="I66" s="34"/>
      <c r="J66" s="34"/>
      <c r="K66" s="58"/>
      <c r="L66" s="37"/>
    </row>
    <row r="67" spans="1:12" ht="21.75" customHeight="1">
      <c r="A67" s="1025"/>
      <c r="B67" s="33"/>
      <c r="C67" s="34"/>
      <c r="D67" s="35"/>
      <c r="E67" s="34"/>
      <c r="F67" s="34"/>
      <c r="G67" s="34"/>
      <c r="H67" s="34"/>
      <c r="I67" s="34"/>
      <c r="J67" s="34"/>
      <c r="K67" s="58"/>
      <c r="L67" s="37"/>
    </row>
    <row r="68" spans="1:12" ht="21.75" customHeight="1">
      <c r="A68" s="1025"/>
      <c r="B68" s="33"/>
      <c r="C68" s="34"/>
      <c r="D68" s="35"/>
      <c r="E68" s="34"/>
      <c r="F68" s="34"/>
      <c r="G68" s="34"/>
      <c r="H68" s="34"/>
      <c r="I68" s="34"/>
      <c r="J68" s="34"/>
      <c r="K68" s="34"/>
      <c r="L68" s="37"/>
    </row>
    <row r="69" spans="1:12" ht="21.75" customHeight="1">
      <c r="A69" s="1025"/>
      <c r="B69" s="33"/>
      <c r="C69" s="34"/>
      <c r="D69" s="35"/>
      <c r="E69" s="34"/>
      <c r="F69" s="34"/>
      <c r="G69" s="34"/>
      <c r="H69" s="34"/>
      <c r="I69" s="34"/>
      <c r="J69" s="34"/>
      <c r="K69" s="34"/>
      <c r="L69" s="37"/>
    </row>
    <row r="70" spans="1:12" ht="21.75" customHeight="1">
      <c r="A70" s="1025"/>
      <c r="B70" s="33"/>
      <c r="C70" s="34"/>
      <c r="D70" s="35"/>
      <c r="E70" s="34"/>
      <c r="F70" s="34"/>
      <c r="G70" s="34"/>
      <c r="H70" s="34"/>
      <c r="I70" s="34"/>
      <c r="J70" s="34"/>
      <c r="K70" s="34"/>
      <c r="L70" s="37"/>
    </row>
    <row r="71" spans="1:12" ht="21.75" customHeight="1">
      <c r="A71" s="1025"/>
      <c r="B71" s="33"/>
      <c r="C71" s="34"/>
      <c r="D71" s="35"/>
      <c r="E71" s="34"/>
      <c r="F71" s="34"/>
      <c r="G71" s="34"/>
      <c r="H71" s="34"/>
      <c r="I71" s="34"/>
      <c r="J71" s="34"/>
      <c r="K71" s="34"/>
      <c r="L71" s="37"/>
    </row>
    <row r="72" spans="1:12" ht="21.75" customHeight="1" thickBot="1">
      <c r="A72" s="1026"/>
      <c r="B72" s="38"/>
      <c r="C72" s="41"/>
      <c r="D72" s="40"/>
      <c r="E72" s="41"/>
      <c r="F72" s="41"/>
      <c r="G72" s="41"/>
      <c r="H72" s="41"/>
      <c r="I72" s="41"/>
      <c r="J72" s="41"/>
      <c r="K72" s="41"/>
      <c r="L72" s="42"/>
    </row>
    <row r="73" spans="1:12" ht="30" customHeight="1" thickTop="1">
      <c r="A73" s="1030">
        <f>A63+1</f>
        <v>46181</v>
      </c>
      <c r="B73" s="43"/>
      <c r="C73" s="48"/>
      <c r="D73" s="49"/>
      <c r="E73" s="48"/>
      <c r="F73" s="48"/>
      <c r="G73" s="48"/>
      <c r="H73" s="44"/>
      <c r="I73" s="44"/>
      <c r="J73" s="44"/>
      <c r="K73" s="59"/>
      <c r="L73" s="46"/>
    </row>
    <row r="74" spans="1:12" ht="21.75" customHeight="1">
      <c r="A74" s="1028"/>
      <c r="B74" s="47"/>
      <c r="C74" s="48"/>
      <c r="D74" s="49"/>
      <c r="E74" s="48"/>
      <c r="F74" s="48"/>
      <c r="G74" s="48"/>
      <c r="H74" s="48"/>
      <c r="I74" s="48"/>
      <c r="J74" s="44"/>
      <c r="K74" s="44"/>
      <c r="L74" s="60"/>
    </row>
    <row r="75" spans="1:12" ht="21.75" customHeight="1">
      <c r="A75" s="1028"/>
      <c r="B75" s="47"/>
      <c r="C75" s="48"/>
      <c r="D75" s="49"/>
      <c r="E75" s="48"/>
      <c r="F75" s="48"/>
      <c r="G75" s="48"/>
      <c r="H75" s="48"/>
      <c r="I75" s="48"/>
      <c r="J75" s="44"/>
      <c r="K75" s="44"/>
      <c r="L75" s="50"/>
    </row>
    <row r="76" spans="1:12" ht="27.75" customHeight="1">
      <c r="A76" s="1028"/>
      <c r="B76" s="47"/>
      <c r="C76" s="48"/>
      <c r="D76" s="49"/>
      <c r="E76" s="48"/>
      <c r="F76" s="48"/>
      <c r="G76" s="48"/>
      <c r="H76" s="48"/>
      <c r="I76" s="48"/>
      <c r="J76" s="44"/>
      <c r="K76" s="44"/>
      <c r="L76" s="50"/>
    </row>
    <row r="77" spans="1:12" ht="27.75" customHeight="1">
      <c r="A77" s="1028"/>
      <c r="B77" s="47"/>
      <c r="C77" s="48"/>
      <c r="D77" s="49"/>
      <c r="E77" s="48"/>
      <c r="F77" s="48"/>
      <c r="G77" s="48"/>
      <c r="H77" s="48"/>
      <c r="I77" s="48"/>
      <c r="J77" s="44"/>
      <c r="K77" s="44"/>
      <c r="L77" s="50"/>
    </row>
    <row r="78" spans="1:12" ht="21.75" customHeight="1">
      <c r="A78" s="1028"/>
      <c r="B78" s="47"/>
      <c r="C78" s="48"/>
      <c r="D78" s="49"/>
      <c r="E78" s="48"/>
      <c r="F78" s="48"/>
      <c r="G78" s="48"/>
      <c r="H78" s="48"/>
      <c r="I78" s="48"/>
      <c r="J78" s="48"/>
      <c r="K78" s="48"/>
      <c r="L78" s="50"/>
    </row>
    <row r="79" spans="1:12" ht="21.75" customHeight="1">
      <c r="A79" s="1028"/>
      <c r="B79" s="47"/>
      <c r="C79" s="48"/>
      <c r="D79" s="49"/>
      <c r="E79" s="48"/>
      <c r="F79" s="48"/>
      <c r="G79" s="48"/>
      <c r="H79" s="48"/>
      <c r="I79" s="48"/>
      <c r="J79" s="48"/>
      <c r="K79" s="48"/>
      <c r="L79" s="50"/>
    </row>
    <row r="80" spans="1:12" ht="21.75" customHeight="1">
      <c r="A80" s="1028"/>
      <c r="B80" s="47"/>
      <c r="C80" s="48"/>
      <c r="D80" s="49"/>
      <c r="E80" s="48"/>
      <c r="F80" s="48"/>
      <c r="G80" s="48"/>
      <c r="H80" s="48"/>
      <c r="I80" s="48"/>
      <c r="J80" s="48"/>
      <c r="K80" s="48"/>
      <c r="L80" s="50"/>
    </row>
    <row r="81" spans="1:12" ht="21.75" customHeight="1">
      <c r="A81" s="1028"/>
      <c r="B81" s="47"/>
      <c r="C81" s="48"/>
      <c r="D81" s="49"/>
      <c r="E81" s="48"/>
      <c r="F81" s="48"/>
      <c r="G81" s="48"/>
      <c r="H81" s="48"/>
      <c r="I81" s="48"/>
      <c r="J81" s="48"/>
      <c r="K81" s="48"/>
      <c r="L81" s="50"/>
    </row>
    <row r="82" spans="1:12" ht="21.75" customHeight="1" thickBot="1">
      <c r="A82" s="1029"/>
      <c r="B82" s="51"/>
      <c r="C82" s="52"/>
      <c r="D82" s="53"/>
      <c r="E82" s="52"/>
      <c r="F82" s="52"/>
      <c r="G82" s="52"/>
      <c r="H82" s="52"/>
      <c r="I82" s="52"/>
      <c r="J82" s="52"/>
      <c r="K82" s="52"/>
      <c r="L82" s="54"/>
    </row>
    <row r="83" spans="1:12" ht="21.75" customHeight="1" thickTop="1">
      <c r="A83" s="1024">
        <f>A73+1</f>
        <v>46182</v>
      </c>
      <c r="B83" s="55"/>
      <c r="C83" s="34"/>
      <c r="D83" s="35"/>
      <c r="E83" s="34"/>
      <c r="F83" s="34"/>
      <c r="G83" s="34"/>
      <c r="H83" s="36"/>
      <c r="I83" s="34"/>
      <c r="J83" s="61"/>
      <c r="K83" s="61"/>
      <c r="L83" s="57"/>
    </row>
    <row r="84" spans="1:12" ht="21.75" customHeight="1">
      <c r="A84" s="1025"/>
      <c r="B84" s="33"/>
      <c r="C84" s="36"/>
      <c r="D84" s="56"/>
      <c r="E84" s="36"/>
      <c r="F84" s="34"/>
      <c r="G84" s="34"/>
      <c r="H84" s="34"/>
      <c r="I84" s="34"/>
      <c r="J84" s="61"/>
      <c r="K84" s="61"/>
      <c r="L84" s="37"/>
    </row>
    <row r="85" spans="1:12" ht="21.75" customHeight="1">
      <c r="A85" s="1025"/>
      <c r="B85" s="33"/>
      <c r="C85" s="36"/>
      <c r="D85" s="56"/>
      <c r="E85" s="36"/>
      <c r="F85" s="34"/>
      <c r="G85" s="34"/>
      <c r="H85" s="34"/>
      <c r="I85" s="34"/>
      <c r="J85" s="61"/>
      <c r="K85" s="61"/>
      <c r="L85" s="37"/>
    </row>
    <row r="86" spans="1:12" ht="21.75" customHeight="1">
      <c r="A86" s="1025"/>
      <c r="B86" s="33"/>
      <c r="C86" s="34"/>
      <c r="D86" s="35"/>
      <c r="E86" s="34"/>
      <c r="F86" s="34"/>
      <c r="G86" s="34"/>
      <c r="H86" s="34"/>
      <c r="I86" s="34"/>
      <c r="J86" s="36"/>
      <c r="K86" s="61"/>
      <c r="L86" s="37"/>
    </row>
    <row r="87" spans="1:12" ht="21.75" customHeight="1">
      <c r="A87" s="1025"/>
      <c r="B87" s="33"/>
      <c r="C87" s="34"/>
      <c r="D87" s="35"/>
      <c r="E87" s="34"/>
      <c r="F87" s="34"/>
      <c r="G87" s="34"/>
      <c r="H87" s="34"/>
      <c r="I87" s="34"/>
      <c r="J87" s="61"/>
      <c r="K87" s="61"/>
      <c r="L87" s="37"/>
    </row>
    <row r="88" spans="1:12" ht="21.75" customHeight="1">
      <c r="A88" s="1025"/>
      <c r="B88" s="33"/>
      <c r="C88" s="34"/>
      <c r="D88" s="35"/>
      <c r="E88" s="34"/>
      <c r="F88" s="34"/>
      <c r="G88" s="34"/>
      <c r="H88" s="34"/>
      <c r="I88" s="34"/>
      <c r="J88" s="34"/>
      <c r="K88" s="34"/>
      <c r="L88" s="37"/>
    </row>
    <row r="89" spans="1:12" ht="21.75" customHeight="1">
      <c r="A89" s="1025"/>
      <c r="B89" s="33"/>
      <c r="C89" s="34"/>
      <c r="D89" s="35"/>
      <c r="E89" s="34"/>
      <c r="F89" s="34"/>
      <c r="G89" s="34"/>
      <c r="H89" s="34"/>
      <c r="I89" s="34"/>
      <c r="J89" s="34"/>
      <c r="K89" s="34"/>
      <c r="L89" s="37"/>
    </row>
    <row r="90" spans="1:12" ht="21.75" customHeight="1">
      <c r="A90" s="1025"/>
      <c r="B90" s="33"/>
      <c r="C90" s="34"/>
      <c r="D90" s="35"/>
      <c r="E90" s="34"/>
      <c r="F90" s="34"/>
      <c r="G90" s="34"/>
      <c r="H90" s="34"/>
      <c r="I90" s="34"/>
      <c r="J90" s="34"/>
      <c r="K90" s="34"/>
      <c r="L90" s="37"/>
    </row>
    <row r="91" spans="1:12" ht="21.75" customHeight="1">
      <c r="A91" s="1025"/>
      <c r="B91" s="33"/>
      <c r="C91" s="34"/>
      <c r="D91" s="35"/>
      <c r="E91" s="34"/>
      <c r="F91" s="34"/>
      <c r="G91" s="34"/>
      <c r="H91" s="34"/>
      <c r="I91" s="34"/>
      <c r="J91" s="34"/>
      <c r="K91" s="34"/>
      <c r="L91" s="37"/>
    </row>
    <row r="92" spans="1:12" ht="21.75" customHeight="1" thickBot="1">
      <c r="A92" s="1026"/>
      <c r="B92" s="38"/>
      <c r="C92" s="41"/>
      <c r="D92" s="40"/>
      <c r="E92" s="41"/>
      <c r="F92" s="41"/>
      <c r="G92" s="41"/>
      <c r="H92" s="41"/>
      <c r="I92" s="41"/>
      <c r="J92" s="41"/>
      <c r="K92" s="41"/>
      <c r="L92" s="42"/>
    </row>
    <row r="93" spans="1:12" ht="21.75" customHeight="1" thickTop="1">
      <c r="A93" s="1030">
        <f>A83+1</f>
        <v>46183</v>
      </c>
      <c r="B93" s="43"/>
      <c r="C93" s="48"/>
      <c r="D93" s="49"/>
      <c r="E93" s="48"/>
      <c r="F93" s="48"/>
      <c r="G93" s="48"/>
      <c r="H93" s="44"/>
      <c r="I93" s="44"/>
      <c r="J93" s="44"/>
      <c r="K93" s="44"/>
      <c r="L93" s="46"/>
    </row>
    <row r="94" spans="1:12" ht="21.75" customHeight="1">
      <c r="A94" s="1028"/>
      <c r="B94" s="47"/>
      <c r="C94" s="48"/>
      <c r="D94" s="49"/>
      <c r="E94" s="48"/>
      <c r="F94" s="48"/>
      <c r="G94" s="48"/>
      <c r="H94" s="48"/>
      <c r="I94" s="48"/>
      <c r="J94" s="44"/>
      <c r="K94" s="44"/>
      <c r="L94" s="46"/>
    </row>
    <row r="95" spans="1:12" ht="21.75" customHeight="1">
      <c r="A95" s="1028"/>
      <c r="B95" s="47"/>
      <c r="C95" s="48"/>
      <c r="D95" s="49"/>
      <c r="E95" s="48"/>
      <c r="F95" s="48"/>
      <c r="G95" s="48"/>
      <c r="H95" s="48"/>
      <c r="I95" s="48"/>
      <c r="J95" s="44"/>
      <c r="K95" s="44"/>
      <c r="L95" s="46"/>
    </row>
    <row r="96" spans="1:12" ht="21.75" customHeight="1">
      <c r="A96" s="1028"/>
      <c r="B96" s="47"/>
      <c r="C96" s="48"/>
      <c r="D96" s="49"/>
      <c r="E96" s="48"/>
      <c r="F96" s="48"/>
      <c r="G96" s="48"/>
      <c r="H96" s="48"/>
      <c r="I96" s="48"/>
      <c r="J96" s="44"/>
      <c r="K96" s="44"/>
      <c r="L96" s="50"/>
    </row>
    <row r="97" spans="1:12" ht="21.75" customHeight="1">
      <c r="A97" s="1028"/>
      <c r="B97" s="47"/>
      <c r="C97" s="48"/>
      <c r="D97" s="49"/>
      <c r="E97" s="48"/>
      <c r="F97" s="48"/>
      <c r="G97" s="48"/>
      <c r="H97" s="48"/>
      <c r="I97" s="48"/>
      <c r="J97" s="48"/>
      <c r="K97" s="48"/>
      <c r="L97" s="50"/>
    </row>
    <row r="98" spans="1:12" ht="21.75" customHeight="1">
      <c r="A98" s="1028"/>
      <c r="B98" s="47"/>
      <c r="C98" s="48"/>
      <c r="D98" s="49"/>
      <c r="E98" s="48"/>
      <c r="F98" s="48"/>
      <c r="G98" s="48"/>
      <c r="H98" s="48"/>
      <c r="I98" s="48"/>
      <c r="J98" s="48"/>
      <c r="K98" s="48"/>
      <c r="L98" s="50"/>
    </row>
    <row r="99" spans="1:12" ht="21.75" customHeight="1">
      <c r="A99" s="1028"/>
      <c r="B99" s="47"/>
      <c r="C99" s="48"/>
      <c r="D99" s="49"/>
      <c r="E99" s="48"/>
      <c r="F99" s="48"/>
      <c r="G99" s="48"/>
      <c r="H99" s="48"/>
      <c r="I99" s="48"/>
      <c r="J99" s="48"/>
      <c r="K99" s="48"/>
      <c r="L99" s="50"/>
    </row>
    <row r="100" spans="1:12" ht="21.75" customHeight="1">
      <c r="A100" s="1028"/>
      <c r="B100" s="47"/>
      <c r="C100" s="48"/>
      <c r="D100" s="49"/>
      <c r="E100" s="48"/>
      <c r="F100" s="48"/>
      <c r="G100" s="48"/>
      <c r="H100" s="48"/>
      <c r="I100" s="48"/>
      <c r="J100" s="48"/>
      <c r="K100" s="48"/>
      <c r="L100" s="50"/>
    </row>
    <row r="101" spans="1:12" ht="21.75" customHeight="1">
      <c r="A101" s="1028"/>
      <c r="B101" s="47"/>
      <c r="C101" s="48"/>
      <c r="D101" s="49"/>
      <c r="E101" s="48"/>
      <c r="F101" s="48"/>
      <c r="G101" s="48"/>
      <c r="H101" s="48"/>
      <c r="I101" s="48"/>
      <c r="J101" s="48"/>
      <c r="K101" s="48"/>
      <c r="L101" s="50"/>
    </row>
    <row r="102" spans="1:12" ht="21.75" customHeight="1" thickBot="1">
      <c r="A102" s="1029"/>
      <c r="B102" s="51"/>
      <c r="C102" s="52"/>
      <c r="D102" s="53"/>
      <c r="E102" s="52"/>
      <c r="F102" s="52"/>
      <c r="G102" s="52"/>
      <c r="H102" s="52"/>
      <c r="I102" s="52"/>
      <c r="J102" s="52"/>
      <c r="K102" s="52"/>
      <c r="L102" s="54"/>
    </row>
    <row r="103" spans="1:12" ht="21.75" customHeight="1" thickTop="1">
      <c r="A103" s="1024">
        <f>A93+1</f>
        <v>46184</v>
      </c>
      <c r="B103" s="55"/>
      <c r="C103" s="36"/>
      <c r="D103" s="56"/>
      <c r="E103" s="36"/>
      <c r="F103" s="36"/>
      <c r="G103" s="36"/>
      <c r="H103" s="36"/>
      <c r="I103" s="36"/>
      <c r="J103" s="36"/>
      <c r="K103" s="36"/>
      <c r="L103" s="57"/>
    </row>
    <row r="104" spans="1:12" ht="21.75" customHeight="1">
      <c r="A104" s="1025"/>
      <c r="B104" s="33"/>
      <c r="C104" s="34"/>
      <c r="D104" s="35"/>
      <c r="E104" s="34"/>
      <c r="F104" s="34"/>
      <c r="G104" s="34"/>
      <c r="H104" s="34"/>
      <c r="I104" s="34"/>
      <c r="J104" s="36"/>
      <c r="K104" s="36"/>
      <c r="L104" s="37"/>
    </row>
    <row r="105" spans="1:12" ht="21.75" customHeight="1">
      <c r="A105" s="1025"/>
      <c r="B105" s="33"/>
      <c r="C105" s="34"/>
      <c r="D105" s="35"/>
      <c r="E105" s="34"/>
      <c r="F105" s="34"/>
      <c r="G105" s="34"/>
      <c r="H105" s="34"/>
      <c r="I105" s="34"/>
      <c r="J105" s="36"/>
      <c r="K105" s="36"/>
      <c r="L105" s="37"/>
    </row>
    <row r="106" spans="1:12" ht="21.75" customHeight="1">
      <c r="A106" s="1025"/>
      <c r="B106" s="62"/>
      <c r="C106" s="58"/>
      <c r="D106" s="63"/>
      <c r="E106" s="58"/>
      <c r="F106" s="58"/>
      <c r="G106" s="58"/>
      <c r="H106" s="34"/>
      <c r="I106" s="34"/>
      <c r="J106" s="36"/>
      <c r="K106" s="34"/>
      <c r="L106" s="37"/>
    </row>
    <row r="107" spans="1:12" ht="21.75" customHeight="1">
      <c r="A107" s="1025"/>
      <c r="B107" s="62"/>
      <c r="C107" s="58"/>
      <c r="D107" s="63"/>
      <c r="E107" s="58"/>
      <c r="F107" s="58"/>
      <c r="G107" s="58"/>
      <c r="H107" s="34"/>
      <c r="I107" s="34"/>
      <c r="J107" s="36"/>
      <c r="K107" s="34"/>
      <c r="L107" s="37"/>
    </row>
    <row r="108" spans="1:12" ht="21.75" customHeight="1">
      <c r="A108" s="1025"/>
      <c r="B108" s="62"/>
      <c r="C108" s="58"/>
      <c r="D108" s="63"/>
      <c r="E108" s="58"/>
      <c r="F108" s="58"/>
      <c r="G108" s="58"/>
      <c r="H108" s="34"/>
      <c r="I108" s="34"/>
      <c r="J108" s="36"/>
      <c r="K108" s="34"/>
      <c r="L108" s="37"/>
    </row>
    <row r="109" spans="1:12" ht="21.75" customHeight="1">
      <c r="A109" s="1025"/>
      <c r="B109" s="33"/>
      <c r="C109" s="34"/>
      <c r="D109" s="35"/>
      <c r="E109" s="34"/>
      <c r="F109" s="34"/>
      <c r="G109" s="34"/>
      <c r="H109" s="34"/>
      <c r="I109" s="34"/>
      <c r="J109" s="34"/>
      <c r="K109" s="34"/>
      <c r="L109" s="37"/>
    </row>
    <row r="110" spans="1:12" ht="21.75" customHeight="1">
      <c r="A110" s="1025"/>
      <c r="B110" s="33"/>
      <c r="C110" s="34"/>
      <c r="D110" s="35"/>
      <c r="E110" s="34"/>
      <c r="F110" s="34"/>
      <c r="G110" s="34"/>
      <c r="H110" s="34"/>
      <c r="I110" s="34"/>
      <c r="J110" s="34"/>
      <c r="K110" s="34"/>
      <c r="L110" s="37"/>
    </row>
    <row r="111" spans="1:12" ht="21.75" customHeight="1">
      <c r="A111" s="1025"/>
      <c r="B111" s="33"/>
      <c r="C111" s="34"/>
      <c r="D111" s="35"/>
      <c r="E111" s="34"/>
      <c r="F111" s="34"/>
      <c r="G111" s="34"/>
      <c r="H111" s="34"/>
      <c r="I111" s="34"/>
      <c r="J111" s="34"/>
      <c r="K111" s="34"/>
      <c r="L111" s="37"/>
    </row>
    <row r="112" spans="1:12" ht="21.75" customHeight="1" thickBot="1">
      <c r="A112" s="1026"/>
      <c r="B112" s="38"/>
      <c r="C112" s="41"/>
      <c r="D112" s="40"/>
      <c r="E112" s="41"/>
      <c r="F112" s="41"/>
      <c r="G112" s="41"/>
      <c r="H112" s="41"/>
      <c r="I112" s="41"/>
      <c r="J112" s="41"/>
      <c r="K112" s="41"/>
      <c r="L112" s="42"/>
    </row>
    <row r="113" spans="1:12" ht="21.75" customHeight="1" thickTop="1">
      <c r="A113" s="1030">
        <f>A103+1</f>
        <v>46185</v>
      </c>
      <c r="B113" s="43"/>
      <c r="C113" s="48"/>
      <c r="D113" s="49"/>
      <c r="E113" s="48"/>
      <c r="F113" s="48"/>
      <c r="G113" s="48"/>
      <c r="H113" s="44"/>
      <c r="I113" s="44"/>
      <c r="J113" s="44"/>
      <c r="K113" s="44"/>
      <c r="L113" s="46"/>
    </row>
    <row r="114" spans="1:12" ht="21.75" customHeight="1">
      <c r="A114" s="1028"/>
      <c r="B114" s="47"/>
      <c r="C114" s="48"/>
      <c r="D114" s="49"/>
      <c r="E114" s="48"/>
      <c r="F114" s="48"/>
      <c r="G114" s="48"/>
      <c r="H114" s="48"/>
      <c r="I114" s="48"/>
      <c r="J114" s="44"/>
      <c r="K114" s="44"/>
      <c r="L114" s="50"/>
    </row>
    <row r="115" spans="1:12" ht="21.75" customHeight="1">
      <c r="A115" s="1028"/>
      <c r="B115" s="47"/>
      <c r="C115" s="48"/>
      <c r="D115" s="49"/>
      <c r="E115" s="48"/>
      <c r="F115" s="48"/>
      <c r="G115" s="48"/>
      <c r="H115" s="48"/>
      <c r="I115" s="48"/>
      <c r="J115" s="44"/>
      <c r="K115" s="44"/>
      <c r="L115" s="50"/>
    </row>
    <row r="116" spans="1:12" ht="21.75" customHeight="1">
      <c r="A116" s="1028"/>
      <c r="B116" s="47"/>
      <c r="C116" s="48"/>
      <c r="D116" s="49"/>
      <c r="E116" s="48"/>
      <c r="F116" s="48"/>
      <c r="G116" s="48"/>
      <c r="H116" s="48"/>
      <c r="I116" s="48"/>
      <c r="J116" s="44"/>
      <c r="K116" s="48"/>
      <c r="L116" s="50"/>
    </row>
    <row r="117" spans="1:12" ht="21.75" customHeight="1">
      <c r="A117" s="1028"/>
      <c r="B117" s="47"/>
      <c r="C117" s="48"/>
      <c r="D117" s="49"/>
      <c r="E117" s="48"/>
      <c r="F117" s="48"/>
      <c r="G117" s="48"/>
      <c r="H117" s="48"/>
      <c r="I117" s="48"/>
      <c r="J117" s="44"/>
      <c r="K117" s="48"/>
      <c r="L117" s="50"/>
    </row>
    <row r="118" spans="1:12" ht="21.75" customHeight="1">
      <c r="A118" s="1028"/>
      <c r="B118" s="47"/>
      <c r="C118" s="48"/>
      <c r="D118" s="49"/>
      <c r="E118" s="48"/>
      <c r="F118" s="48"/>
      <c r="G118" s="48"/>
      <c r="H118" s="48"/>
      <c r="I118" s="48"/>
      <c r="J118" s="44"/>
      <c r="K118" s="48"/>
      <c r="L118" s="50"/>
    </row>
    <row r="119" spans="1:12" ht="21.75" customHeight="1">
      <c r="A119" s="1028"/>
      <c r="B119" s="47"/>
      <c r="C119" s="48"/>
      <c r="D119" s="49"/>
      <c r="E119" s="48"/>
      <c r="F119" s="48"/>
      <c r="G119" s="48"/>
      <c r="H119" s="48"/>
      <c r="I119" s="48"/>
      <c r="J119" s="48"/>
      <c r="K119" s="48"/>
      <c r="L119" s="50"/>
    </row>
    <row r="120" spans="1:12" ht="21.75" customHeight="1">
      <c r="A120" s="1028"/>
      <c r="B120" s="47"/>
      <c r="C120" s="48"/>
      <c r="D120" s="49"/>
      <c r="E120" s="48"/>
      <c r="F120" s="48"/>
      <c r="G120" s="48"/>
      <c r="H120" s="48"/>
      <c r="I120" s="48"/>
      <c r="J120" s="48"/>
      <c r="K120" s="48"/>
      <c r="L120" s="50"/>
    </row>
    <row r="121" spans="1:12" ht="21.75" customHeight="1">
      <c r="A121" s="1028"/>
      <c r="B121" s="47"/>
      <c r="C121" s="48"/>
      <c r="D121" s="49"/>
      <c r="E121" s="48"/>
      <c r="F121" s="48"/>
      <c r="G121" s="48"/>
      <c r="H121" s="48"/>
      <c r="I121" s="48"/>
      <c r="J121" s="48"/>
      <c r="K121" s="48"/>
      <c r="L121" s="50"/>
    </row>
    <row r="122" spans="1:12" ht="21.75" customHeight="1" thickBot="1">
      <c r="A122" s="1029"/>
      <c r="B122" s="51"/>
      <c r="C122" s="52"/>
      <c r="D122" s="53"/>
      <c r="E122" s="52"/>
      <c r="F122" s="52"/>
      <c r="G122" s="52"/>
      <c r="H122" s="52"/>
      <c r="I122" s="52"/>
      <c r="J122" s="52"/>
      <c r="K122" s="52"/>
      <c r="L122" s="54"/>
    </row>
    <row r="123" spans="1:12" ht="21.75" customHeight="1" thickTop="1">
      <c r="A123" s="1024">
        <f>A113+1</f>
        <v>46186</v>
      </c>
      <c r="B123" s="33"/>
      <c r="C123" s="34" t="s">
        <v>3249</v>
      </c>
      <c r="D123" s="35" t="s">
        <v>3253</v>
      </c>
      <c r="E123" s="34" t="s">
        <v>573</v>
      </c>
      <c r="F123" s="34"/>
      <c r="G123" s="34" t="s">
        <v>3259</v>
      </c>
      <c r="H123" s="34" t="s">
        <v>3969</v>
      </c>
      <c r="I123" s="34" t="s">
        <v>3971</v>
      </c>
      <c r="J123" s="61" t="s">
        <v>984</v>
      </c>
      <c r="K123" s="61" t="s">
        <v>3973</v>
      </c>
      <c r="L123" s="57"/>
    </row>
    <row r="124" spans="1:12" ht="21.75" customHeight="1">
      <c r="A124" s="1025"/>
      <c r="B124" s="33"/>
      <c r="C124" s="34" t="s">
        <v>3249</v>
      </c>
      <c r="D124" s="35" t="s">
        <v>3255</v>
      </c>
      <c r="E124" s="34" t="s">
        <v>573</v>
      </c>
      <c r="F124" s="34"/>
      <c r="G124" s="34" t="s">
        <v>3261</v>
      </c>
      <c r="H124" s="34" t="s">
        <v>3970</v>
      </c>
      <c r="I124" s="34" t="s">
        <v>3972</v>
      </c>
      <c r="J124" s="61" t="s">
        <v>984</v>
      </c>
      <c r="K124" s="61" t="s">
        <v>3973</v>
      </c>
      <c r="L124" s="57"/>
    </row>
    <row r="125" spans="1:12" ht="21.75" customHeight="1">
      <c r="A125" s="1025"/>
      <c r="B125" s="33"/>
      <c r="C125" s="34"/>
      <c r="D125" s="35"/>
      <c r="E125" s="34"/>
      <c r="F125" s="34"/>
      <c r="G125" s="34"/>
      <c r="H125" s="34"/>
      <c r="I125" s="34"/>
      <c r="J125" s="61"/>
      <c r="K125" s="61"/>
      <c r="L125" s="57"/>
    </row>
    <row r="126" spans="1:12" ht="21.75" customHeight="1">
      <c r="A126" s="1025"/>
      <c r="B126" s="62"/>
      <c r="C126" s="58"/>
      <c r="D126" s="63"/>
      <c r="E126" s="58"/>
      <c r="F126" s="58"/>
      <c r="G126" s="58"/>
      <c r="H126" s="34"/>
      <c r="I126" s="34"/>
      <c r="J126" s="34"/>
      <c r="K126" s="34"/>
      <c r="L126" s="57"/>
    </row>
    <row r="127" spans="1:12" ht="21.75" customHeight="1">
      <c r="A127" s="1025"/>
      <c r="B127" s="33"/>
      <c r="C127" s="34"/>
      <c r="D127" s="35"/>
      <c r="E127" s="34"/>
      <c r="F127" s="34"/>
      <c r="G127" s="34"/>
      <c r="H127" s="34"/>
      <c r="I127" s="34"/>
      <c r="J127" s="34"/>
      <c r="K127" s="34"/>
      <c r="L127" s="37"/>
    </row>
    <row r="128" spans="1:12" ht="21.75" customHeight="1">
      <c r="A128" s="1025"/>
      <c r="B128" s="33"/>
      <c r="C128" s="34"/>
      <c r="D128" s="35"/>
      <c r="E128" s="34"/>
      <c r="F128" s="34"/>
      <c r="G128" s="34"/>
      <c r="H128" s="34"/>
      <c r="I128" s="34"/>
      <c r="J128" s="34"/>
      <c r="K128" s="34"/>
      <c r="L128" s="37"/>
    </row>
    <row r="129" spans="1:12" ht="21.75" customHeight="1">
      <c r="A129" s="1025"/>
      <c r="B129" s="33"/>
      <c r="C129" s="34"/>
      <c r="D129" s="35"/>
      <c r="E129" s="34"/>
      <c r="F129" s="34"/>
      <c r="G129" s="34"/>
      <c r="H129" s="34"/>
      <c r="I129" s="34"/>
      <c r="J129" s="34"/>
      <c r="K129" s="34"/>
      <c r="L129" s="37"/>
    </row>
    <row r="130" spans="1:12" ht="21.75" customHeight="1">
      <c r="A130" s="1025"/>
      <c r="B130" s="33"/>
      <c r="C130" s="34"/>
      <c r="D130" s="35"/>
      <c r="E130" s="34"/>
      <c r="F130" s="34"/>
      <c r="G130" s="34"/>
      <c r="H130" s="34"/>
      <c r="I130" s="34"/>
      <c r="J130" s="34"/>
      <c r="K130" s="34"/>
      <c r="L130" s="37"/>
    </row>
    <row r="131" spans="1:12" ht="21.75" customHeight="1">
      <c r="A131" s="1025"/>
      <c r="B131" s="33"/>
      <c r="C131" s="34"/>
      <c r="D131" s="35"/>
      <c r="E131" s="34"/>
      <c r="F131" s="34"/>
      <c r="G131" s="34"/>
      <c r="H131" s="34"/>
      <c r="I131" s="34"/>
      <c r="J131" s="34"/>
      <c r="K131" s="34"/>
      <c r="L131" s="37"/>
    </row>
    <row r="132" spans="1:12" ht="21.75" customHeight="1" thickBot="1">
      <c r="A132" s="1026"/>
      <c r="B132" s="38"/>
      <c r="C132" s="41"/>
      <c r="D132" s="40"/>
      <c r="E132" s="41"/>
      <c r="F132" s="41"/>
      <c r="G132" s="41"/>
      <c r="H132" s="41"/>
      <c r="I132" s="41"/>
      <c r="J132" s="41"/>
      <c r="K132" s="41"/>
      <c r="L132" s="42"/>
    </row>
    <row r="133" spans="1:12" ht="21.75" customHeight="1" thickTop="1">
      <c r="A133" s="1030">
        <f>A123+1</f>
        <v>46187</v>
      </c>
      <c r="B133" s="43"/>
      <c r="C133" s="48" t="s">
        <v>3249</v>
      </c>
      <c r="D133" s="49" t="s">
        <v>3253</v>
      </c>
      <c r="E133" s="48" t="s">
        <v>573</v>
      </c>
      <c r="F133" s="48"/>
      <c r="G133" s="48" t="s">
        <v>3259</v>
      </c>
      <c r="H133" s="44" t="s">
        <v>4023</v>
      </c>
      <c r="I133" s="44" t="s">
        <v>3971</v>
      </c>
      <c r="J133" s="44" t="s">
        <v>984</v>
      </c>
      <c r="K133" s="44" t="s">
        <v>4025</v>
      </c>
      <c r="L133" s="46"/>
    </row>
    <row r="134" spans="1:12" ht="21.75" customHeight="1">
      <c r="A134" s="1028"/>
      <c r="B134" s="47"/>
      <c r="C134" s="48" t="s">
        <v>3249</v>
      </c>
      <c r="D134" s="49" t="s">
        <v>3255</v>
      </c>
      <c r="E134" s="48" t="s">
        <v>573</v>
      </c>
      <c r="F134" s="48"/>
      <c r="G134" s="48" t="s">
        <v>3261</v>
      </c>
      <c r="H134" s="48" t="s">
        <v>4024</v>
      </c>
      <c r="I134" s="48" t="s">
        <v>3972</v>
      </c>
      <c r="J134" s="48" t="s">
        <v>984</v>
      </c>
      <c r="K134" s="48" t="s">
        <v>4025</v>
      </c>
      <c r="L134" s="50"/>
    </row>
    <row r="135" spans="1:12" ht="21.75" customHeight="1">
      <c r="A135" s="1028"/>
      <c r="B135" s="47"/>
      <c r="C135" s="48"/>
      <c r="D135" s="49"/>
      <c r="E135" s="48"/>
      <c r="F135" s="48"/>
      <c r="G135" s="48"/>
      <c r="H135" s="48"/>
      <c r="I135" s="48"/>
      <c r="J135" s="48"/>
      <c r="K135" s="48"/>
      <c r="L135" s="50"/>
    </row>
    <row r="136" spans="1:12" ht="21.75" customHeight="1">
      <c r="A136" s="1028"/>
      <c r="B136" s="47"/>
      <c r="C136" s="48"/>
      <c r="D136" s="49"/>
      <c r="E136" s="48"/>
      <c r="F136" s="48"/>
      <c r="G136" s="48"/>
      <c r="H136" s="48"/>
      <c r="I136" s="48"/>
      <c r="J136" s="48"/>
      <c r="K136" s="48"/>
      <c r="L136" s="50"/>
    </row>
    <row r="137" spans="1:12" ht="21.75" customHeight="1">
      <c r="A137" s="1028"/>
      <c r="B137" s="47"/>
      <c r="C137" s="48"/>
      <c r="D137" s="49"/>
      <c r="E137" s="48"/>
      <c r="F137" s="48"/>
      <c r="G137" s="48"/>
      <c r="H137" s="48"/>
      <c r="I137" s="48"/>
      <c r="J137" s="48"/>
      <c r="K137" s="48"/>
      <c r="L137" s="50"/>
    </row>
    <row r="138" spans="1:12" ht="21.75" customHeight="1">
      <c r="A138" s="1028"/>
      <c r="B138" s="47"/>
      <c r="C138" s="48"/>
      <c r="D138" s="49"/>
      <c r="E138" s="48"/>
      <c r="F138" s="48"/>
      <c r="G138" s="48"/>
      <c r="H138" s="48"/>
      <c r="I138" s="48"/>
      <c r="J138" s="48"/>
      <c r="K138" s="48"/>
      <c r="L138" s="50"/>
    </row>
    <row r="139" spans="1:12" ht="21.75" customHeight="1">
      <c r="A139" s="1028"/>
      <c r="B139" s="47"/>
      <c r="C139" s="48"/>
      <c r="D139" s="49"/>
      <c r="E139" s="48"/>
      <c r="F139" s="48"/>
      <c r="G139" s="48"/>
      <c r="H139" s="48"/>
      <c r="I139" s="48"/>
      <c r="J139" s="48"/>
      <c r="K139" s="48"/>
      <c r="L139" s="50"/>
    </row>
    <row r="140" spans="1:12" ht="21.75" customHeight="1">
      <c r="A140" s="1028"/>
      <c r="B140" s="47"/>
      <c r="C140" s="48"/>
      <c r="D140" s="49"/>
      <c r="E140" s="48"/>
      <c r="F140" s="48"/>
      <c r="G140" s="48"/>
      <c r="H140" s="48"/>
      <c r="I140" s="48"/>
      <c r="J140" s="48"/>
      <c r="K140" s="48"/>
      <c r="L140" s="50"/>
    </row>
    <row r="141" spans="1:12" ht="21.75" customHeight="1">
      <c r="A141" s="1028"/>
      <c r="B141" s="47"/>
      <c r="C141" s="48"/>
      <c r="D141" s="49"/>
      <c r="E141" s="48"/>
      <c r="F141" s="48"/>
      <c r="G141" s="48"/>
      <c r="H141" s="48"/>
      <c r="I141" s="48"/>
      <c r="J141" s="48"/>
      <c r="K141" s="48"/>
      <c r="L141" s="50"/>
    </row>
    <row r="142" spans="1:12" ht="21.75" customHeight="1" thickBot="1">
      <c r="A142" s="1029"/>
      <c r="B142" s="51"/>
      <c r="C142" s="52"/>
      <c r="D142" s="53"/>
      <c r="E142" s="52"/>
      <c r="F142" s="52"/>
      <c r="G142" s="52"/>
      <c r="H142" s="52"/>
      <c r="I142" s="52"/>
      <c r="J142" s="52"/>
      <c r="K142" s="52"/>
      <c r="L142" s="54"/>
    </row>
    <row r="143" spans="1:12" ht="21.75" customHeight="1" thickTop="1">
      <c r="A143" s="1031">
        <f>A133+1</f>
        <v>46188</v>
      </c>
      <c r="B143" s="33"/>
      <c r="C143" s="34"/>
      <c r="D143" s="35"/>
      <c r="E143" s="34"/>
      <c r="F143" s="34"/>
      <c r="G143" s="34"/>
      <c r="H143" s="36"/>
      <c r="I143" s="36"/>
      <c r="J143" s="36"/>
      <c r="K143" s="36"/>
      <c r="L143" s="57"/>
    </row>
    <row r="144" spans="1:12" ht="21.75" customHeight="1">
      <c r="A144" s="1032"/>
      <c r="B144" s="33"/>
      <c r="C144" s="34"/>
      <c r="D144" s="35"/>
      <c r="E144" s="34"/>
      <c r="F144" s="34"/>
      <c r="G144" s="34"/>
      <c r="H144" s="34"/>
      <c r="I144" s="34"/>
      <c r="J144" s="36"/>
      <c r="K144" s="34"/>
      <c r="L144" s="37"/>
    </row>
    <row r="145" spans="1:12" ht="21.75" customHeight="1">
      <c r="A145" s="1032"/>
      <c r="B145" s="33"/>
      <c r="C145" s="34"/>
      <c r="D145" s="35"/>
      <c r="E145" s="34"/>
      <c r="F145" s="34"/>
      <c r="G145" s="34"/>
      <c r="H145" s="34"/>
      <c r="I145" s="34"/>
      <c r="J145" s="36"/>
      <c r="K145" s="34"/>
      <c r="L145" s="37"/>
    </row>
    <row r="146" spans="1:12" ht="21.75" customHeight="1">
      <c r="A146" s="1032"/>
      <c r="B146" s="33"/>
      <c r="C146" s="34"/>
      <c r="D146" s="35"/>
      <c r="E146" s="34"/>
      <c r="F146" s="34"/>
      <c r="G146" s="34"/>
      <c r="H146" s="34"/>
      <c r="I146" s="34"/>
      <c r="J146" s="36"/>
      <c r="K146" s="34"/>
      <c r="L146" s="37"/>
    </row>
    <row r="147" spans="1:12" ht="21.75" customHeight="1">
      <c r="A147" s="1032"/>
      <c r="B147" s="33"/>
      <c r="C147" s="34"/>
      <c r="D147" s="35"/>
      <c r="E147" s="34"/>
      <c r="F147" s="34"/>
      <c r="G147" s="34"/>
      <c r="H147" s="34"/>
      <c r="I147" s="34"/>
      <c r="J147" s="34"/>
      <c r="K147" s="34"/>
      <c r="L147" s="37"/>
    </row>
    <row r="148" spans="1:12" ht="21.75" customHeight="1">
      <c r="A148" s="1032"/>
      <c r="B148" s="33"/>
      <c r="C148" s="34"/>
      <c r="D148" s="35"/>
      <c r="E148" s="34"/>
      <c r="F148" s="34"/>
      <c r="G148" s="34"/>
      <c r="H148" s="34"/>
      <c r="I148" s="34"/>
      <c r="J148" s="34"/>
      <c r="K148" s="34"/>
      <c r="L148" s="37"/>
    </row>
    <row r="149" spans="1:12" ht="21.75" customHeight="1">
      <c r="A149" s="1032"/>
      <c r="B149" s="33"/>
      <c r="C149" s="34"/>
      <c r="D149" s="35"/>
      <c r="E149" s="34"/>
      <c r="F149" s="34"/>
      <c r="G149" s="34"/>
      <c r="H149" s="34"/>
      <c r="I149" s="34"/>
      <c r="J149" s="34"/>
      <c r="K149" s="34"/>
      <c r="L149" s="37"/>
    </row>
    <row r="150" spans="1:12" ht="21.75" customHeight="1">
      <c r="A150" s="1032"/>
      <c r="B150" s="33"/>
      <c r="C150" s="34"/>
      <c r="D150" s="35"/>
      <c r="E150" s="34"/>
      <c r="F150" s="34"/>
      <c r="G150" s="34"/>
      <c r="H150" s="34"/>
      <c r="I150" s="34"/>
      <c r="J150" s="34"/>
      <c r="K150" s="34"/>
      <c r="L150" s="37"/>
    </row>
    <row r="151" spans="1:12" ht="21.75" customHeight="1">
      <c r="A151" s="1032"/>
      <c r="B151" s="33"/>
      <c r="C151" s="34"/>
      <c r="D151" s="35"/>
      <c r="E151" s="34"/>
      <c r="F151" s="34"/>
      <c r="G151" s="34"/>
      <c r="H151" s="34"/>
      <c r="I151" s="34"/>
      <c r="J151" s="34"/>
      <c r="K151" s="34"/>
      <c r="L151" s="37"/>
    </row>
    <row r="152" spans="1:12" ht="21.75" customHeight="1" thickBot="1">
      <c r="A152" s="1033"/>
      <c r="B152" s="38"/>
      <c r="C152" s="41"/>
      <c r="D152" s="40"/>
      <c r="E152" s="41"/>
      <c r="F152" s="41"/>
      <c r="G152" s="41"/>
      <c r="H152" s="41"/>
      <c r="I152" s="41"/>
      <c r="J152" s="41"/>
      <c r="K152" s="41"/>
      <c r="L152" s="42"/>
    </row>
    <row r="153" spans="1:12" ht="21.75" customHeight="1" thickTop="1">
      <c r="A153" s="1030">
        <f>A143+1</f>
        <v>46189</v>
      </c>
      <c r="B153" s="43"/>
      <c r="C153" s="48"/>
      <c r="D153" s="49"/>
      <c r="E153" s="48"/>
      <c r="F153" s="48"/>
      <c r="G153" s="48"/>
      <c r="H153" s="44"/>
      <c r="I153" s="44"/>
      <c r="J153" s="44"/>
      <c r="K153" s="44"/>
      <c r="L153" s="46"/>
    </row>
    <row r="154" spans="1:12" ht="21.75" customHeight="1">
      <c r="A154" s="1028"/>
      <c r="B154" s="47"/>
      <c r="C154" s="48"/>
      <c r="D154" s="49"/>
      <c r="E154" s="48"/>
      <c r="F154" s="48"/>
      <c r="G154" s="48"/>
      <c r="H154" s="48"/>
      <c r="I154" s="48"/>
      <c r="J154" s="44"/>
      <c r="K154" s="48"/>
      <c r="L154" s="50"/>
    </row>
    <row r="155" spans="1:12" ht="21.75" customHeight="1">
      <c r="A155" s="1028"/>
      <c r="B155" s="47"/>
      <c r="C155" s="48"/>
      <c r="D155" s="49"/>
      <c r="E155" s="48"/>
      <c r="F155" s="48"/>
      <c r="G155" s="48"/>
      <c r="H155" s="48"/>
      <c r="I155" s="48"/>
      <c r="J155" s="48"/>
      <c r="K155" s="48"/>
      <c r="L155" s="50"/>
    </row>
    <row r="156" spans="1:12" ht="21.75" customHeight="1">
      <c r="A156" s="1028"/>
      <c r="B156" s="47"/>
      <c r="C156" s="48"/>
      <c r="D156" s="49"/>
      <c r="E156" s="48"/>
      <c r="F156" s="48"/>
      <c r="G156" s="48"/>
      <c r="H156" s="48"/>
      <c r="I156" s="48"/>
      <c r="J156" s="48"/>
      <c r="K156" s="48"/>
      <c r="L156" s="50"/>
    </row>
    <row r="157" spans="1:12" ht="21.75" customHeight="1">
      <c r="A157" s="1028"/>
      <c r="B157" s="47"/>
      <c r="C157" s="48"/>
      <c r="D157" s="49"/>
      <c r="E157" s="48"/>
      <c r="F157" s="48"/>
      <c r="G157" s="48"/>
      <c r="H157" s="48"/>
      <c r="I157" s="48"/>
      <c r="J157" s="48"/>
      <c r="K157" s="48"/>
      <c r="L157" s="50"/>
    </row>
    <row r="158" spans="1:12" ht="21.75" customHeight="1">
      <c r="A158" s="1028"/>
      <c r="B158" s="47"/>
      <c r="C158" s="48"/>
      <c r="D158" s="49"/>
      <c r="E158" s="48"/>
      <c r="F158" s="48"/>
      <c r="G158" s="48"/>
      <c r="H158" s="48"/>
      <c r="I158" s="48"/>
      <c r="J158" s="48"/>
      <c r="K158" s="48"/>
      <c r="L158" s="50"/>
    </row>
    <row r="159" spans="1:12" ht="21.75" customHeight="1">
      <c r="A159" s="1028"/>
      <c r="B159" s="47"/>
      <c r="C159" s="48"/>
      <c r="D159" s="49"/>
      <c r="E159" s="48"/>
      <c r="F159" s="48"/>
      <c r="G159" s="48"/>
      <c r="H159" s="48"/>
      <c r="I159" s="48"/>
      <c r="J159" s="48"/>
      <c r="K159" s="48"/>
      <c r="L159" s="50"/>
    </row>
    <row r="160" spans="1:12" ht="21.75" customHeight="1">
      <c r="A160" s="1028"/>
      <c r="B160" s="47"/>
      <c r="C160" s="48"/>
      <c r="D160" s="49"/>
      <c r="E160" s="48"/>
      <c r="F160" s="48"/>
      <c r="G160" s="48"/>
      <c r="H160" s="48"/>
      <c r="I160" s="48"/>
      <c r="J160" s="48"/>
      <c r="K160" s="48"/>
      <c r="L160" s="50"/>
    </row>
    <row r="161" spans="1:12" ht="21.75" customHeight="1">
      <c r="A161" s="1028"/>
      <c r="B161" s="47"/>
      <c r="C161" s="48"/>
      <c r="D161" s="49"/>
      <c r="E161" s="48"/>
      <c r="F161" s="48"/>
      <c r="G161" s="48"/>
      <c r="H161" s="48"/>
      <c r="I161" s="48"/>
      <c r="J161" s="48"/>
      <c r="K161" s="48"/>
      <c r="L161" s="50"/>
    </row>
    <row r="162" spans="1:12" ht="21.75" customHeight="1" thickBot="1">
      <c r="A162" s="1029"/>
      <c r="B162" s="51"/>
      <c r="C162" s="52"/>
      <c r="D162" s="53"/>
      <c r="E162" s="52"/>
      <c r="F162" s="52"/>
      <c r="G162" s="52"/>
      <c r="H162" s="52"/>
      <c r="I162" s="52"/>
      <c r="J162" s="52"/>
      <c r="K162" s="52"/>
      <c r="L162" s="54"/>
    </row>
    <row r="163" spans="1:12" ht="21.75" customHeight="1" thickTop="1">
      <c r="A163" s="1024">
        <f>A153+1</f>
        <v>46190</v>
      </c>
      <c r="B163" s="33"/>
      <c r="C163" s="34"/>
      <c r="D163" s="35"/>
      <c r="E163" s="34"/>
      <c r="F163" s="34"/>
      <c r="G163" s="34"/>
      <c r="H163" s="36"/>
      <c r="I163" s="34"/>
      <c r="J163" s="36"/>
      <c r="K163" s="61"/>
      <c r="L163" s="57"/>
    </row>
    <row r="164" spans="1:12" ht="21.75" customHeight="1">
      <c r="A164" s="1025"/>
      <c r="B164" s="33"/>
      <c r="C164" s="34"/>
      <c r="D164" s="35"/>
      <c r="E164" s="34"/>
      <c r="F164" s="34"/>
      <c r="G164" s="34"/>
      <c r="H164" s="34"/>
      <c r="I164" s="34"/>
      <c r="J164" s="36"/>
      <c r="K164" s="61"/>
      <c r="L164" s="37"/>
    </row>
    <row r="165" spans="1:12" ht="21.75" customHeight="1">
      <c r="A165" s="1025"/>
      <c r="B165" s="33"/>
      <c r="C165" s="34"/>
      <c r="D165" s="35"/>
      <c r="E165" s="34"/>
      <c r="F165" s="34"/>
      <c r="G165" s="34"/>
      <c r="H165" s="34"/>
      <c r="I165" s="34"/>
      <c r="J165" s="36"/>
      <c r="K165" s="61"/>
      <c r="L165" s="37"/>
    </row>
    <row r="166" spans="1:12" ht="21.75" customHeight="1">
      <c r="A166" s="1025"/>
      <c r="B166" s="33"/>
      <c r="C166" s="34"/>
      <c r="D166" s="35"/>
      <c r="E166" s="34"/>
      <c r="F166" s="34"/>
      <c r="G166" s="34"/>
      <c r="H166" s="34"/>
      <c r="I166" s="34"/>
      <c r="J166" s="36"/>
      <c r="K166" s="61"/>
      <c r="L166" s="37"/>
    </row>
    <row r="167" spans="1:12" ht="21.75" customHeight="1">
      <c r="A167" s="1025"/>
      <c r="B167" s="33"/>
      <c r="C167" s="34"/>
      <c r="D167" s="35"/>
      <c r="E167" s="34"/>
      <c r="F167" s="34"/>
      <c r="G167" s="34"/>
      <c r="H167" s="34"/>
      <c r="I167" s="34"/>
      <c r="J167" s="36"/>
      <c r="K167" s="61"/>
      <c r="L167" s="37"/>
    </row>
    <row r="168" spans="1:12" ht="21.75" customHeight="1">
      <c r="A168" s="1025"/>
      <c r="B168" s="33"/>
      <c r="C168" s="34"/>
      <c r="D168" s="35"/>
      <c r="E168" s="34"/>
      <c r="F168" s="34"/>
      <c r="G168" s="34"/>
      <c r="H168" s="34"/>
      <c r="I168" s="34"/>
      <c r="J168" s="34"/>
      <c r="K168" s="61"/>
      <c r="L168" s="37"/>
    </row>
    <row r="169" spans="1:12" ht="21.75" customHeight="1">
      <c r="A169" s="1025"/>
      <c r="B169" s="33"/>
      <c r="C169" s="34"/>
      <c r="D169" s="35"/>
      <c r="E169" s="34"/>
      <c r="F169" s="34"/>
      <c r="G169" s="34"/>
      <c r="H169" s="34"/>
      <c r="I169" s="34"/>
      <c r="J169" s="34"/>
      <c r="K169" s="61"/>
      <c r="L169" s="37"/>
    </row>
    <row r="170" spans="1:12" ht="21.75" customHeight="1">
      <c r="A170" s="1025"/>
      <c r="B170" s="33"/>
      <c r="C170" s="34"/>
      <c r="D170" s="35"/>
      <c r="E170" s="34"/>
      <c r="F170" s="34"/>
      <c r="G170" s="34"/>
      <c r="H170" s="34"/>
      <c r="I170" s="34"/>
      <c r="J170" s="34"/>
      <c r="K170" s="34"/>
      <c r="L170" s="37"/>
    </row>
    <row r="171" spans="1:12" ht="21.75" customHeight="1">
      <c r="A171" s="1025"/>
      <c r="B171" s="33"/>
      <c r="C171" s="34"/>
      <c r="D171" s="35"/>
      <c r="E171" s="34"/>
      <c r="F171" s="34"/>
      <c r="G171" s="34"/>
      <c r="H171" s="34"/>
      <c r="I171" s="34"/>
      <c r="J171" s="34"/>
      <c r="K171" s="34"/>
      <c r="L171" s="37"/>
    </row>
    <row r="172" spans="1:12" ht="21.75" customHeight="1" thickBot="1">
      <c r="A172" s="1026"/>
      <c r="B172" s="38"/>
      <c r="C172" s="41"/>
      <c r="D172" s="40"/>
      <c r="E172" s="41"/>
      <c r="F172" s="41"/>
      <c r="G172" s="41"/>
      <c r="H172" s="41"/>
      <c r="I172" s="41"/>
      <c r="J172" s="41"/>
      <c r="K172" s="41"/>
      <c r="L172" s="42"/>
    </row>
    <row r="173" spans="1:12" ht="21.75" customHeight="1" thickTop="1">
      <c r="A173" s="1030">
        <f>A163+1</f>
        <v>46191</v>
      </c>
      <c r="B173" s="43"/>
      <c r="C173" s="48"/>
      <c r="D173" s="49"/>
      <c r="E173" s="48"/>
      <c r="F173" s="48"/>
      <c r="G173" s="48"/>
      <c r="H173" s="48"/>
      <c r="I173" s="48"/>
      <c r="J173" s="44"/>
      <c r="K173" s="48"/>
      <c r="L173" s="50"/>
    </row>
    <row r="174" spans="1:12" ht="21.75" customHeight="1">
      <c r="A174" s="1028"/>
      <c r="B174" s="47"/>
      <c r="C174" s="48"/>
      <c r="D174" s="49"/>
      <c r="E174" s="48"/>
      <c r="F174" s="48"/>
      <c r="G174" s="48"/>
      <c r="H174" s="48"/>
      <c r="I174" s="48"/>
      <c r="J174" s="44"/>
      <c r="K174" s="48"/>
      <c r="L174" s="50"/>
    </row>
    <row r="175" spans="1:12" ht="21.75" customHeight="1">
      <c r="A175" s="1028"/>
      <c r="B175" s="47"/>
      <c r="C175" s="48"/>
      <c r="D175" s="49"/>
      <c r="E175" s="48"/>
      <c r="F175" s="48"/>
      <c r="G175" s="48"/>
      <c r="H175" s="48"/>
      <c r="I175" s="48"/>
      <c r="J175" s="44"/>
      <c r="K175" s="48"/>
      <c r="L175" s="50"/>
    </row>
    <row r="176" spans="1:12" ht="21.75" customHeight="1">
      <c r="A176" s="1028"/>
      <c r="B176" s="47"/>
      <c r="C176" s="48"/>
      <c r="D176" s="49"/>
      <c r="E176" s="48"/>
      <c r="F176" s="48"/>
      <c r="G176" s="48"/>
      <c r="H176" s="48"/>
      <c r="I176" s="48"/>
      <c r="J176" s="44"/>
      <c r="K176" s="48"/>
      <c r="L176" s="50"/>
    </row>
    <row r="177" spans="1:12" ht="21.75" customHeight="1">
      <c r="A177" s="1028"/>
      <c r="B177" s="47"/>
      <c r="C177" s="48"/>
      <c r="D177" s="49"/>
      <c r="E177" s="48"/>
      <c r="F177" s="48"/>
      <c r="G177" s="48"/>
      <c r="H177" s="48"/>
      <c r="I177" s="48"/>
      <c r="J177" s="44"/>
      <c r="K177" s="48"/>
      <c r="L177" s="50"/>
    </row>
    <row r="178" spans="1:12" ht="21.75" customHeight="1">
      <c r="A178" s="1028"/>
      <c r="B178" s="47"/>
      <c r="C178" s="48"/>
      <c r="D178" s="49"/>
      <c r="E178" s="48"/>
      <c r="F178" s="48"/>
      <c r="G178" s="48"/>
      <c r="H178" s="48"/>
      <c r="I178" s="48"/>
      <c r="J178" s="44"/>
      <c r="K178" s="48"/>
      <c r="L178" s="50"/>
    </row>
    <row r="179" spans="1:12" ht="21.75" customHeight="1">
      <c r="A179" s="1028"/>
      <c r="B179" s="47"/>
      <c r="C179" s="48"/>
      <c r="D179" s="49"/>
      <c r="E179" s="48"/>
      <c r="F179" s="48"/>
      <c r="G179" s="48"/>
      <c r="H179" s="48"/>
      <c r="I179" s="48"/>
      <c r="J179" s="44"/>
      <c r="K179" s="48"/>
      <c r="L179" s="50"/>
    </row>
    <row r="180" spans="1:12" ht="21.75" customHeight="1">
      <c r="A180" s="1028"/>
      <c r="B180" s="47"/>
      <c r="C180" s="48"/>
      <c r="D180" s="49"/>
      <c r="E180" s="48"/>
      <c r="F180" s="48"/>
      <c r="G180" s="48"/>
      <c r="H180" s="48"/>
      <c r="I180" s="48"/>
      <c r="J180" s="48"/>
      <c r="K180" s="48"/>
      <c r="L180" s="50"/>
    </row>
    <row r="181" spans="1:12" ht="21.75" customHeight="1">
      <c r="A181" s="1028"/>
      <c r="B181" s="47"/>
      <c r="C181" s="48"/>
      <c r="D181" s="49"/>
      <c r="E181" s="48"/>
      <c r="F181" s="48"/>
      <c r="G181" s="48"/>
      <c r="H181" s="48"/>
      <c r="I181" s="48"/>
      <c r="J181" s="48"/>
      <c r="K181" s="48"/>
      <c r="L181" s="50"/>
    </row>
    <row r="182" spans="1:12" ht="21.75" customHeight="1" thickBot="1">
      <c r="A182" s="1029"/>
      <c r="B182" s="51"/>
      <c r="C182" s="52"/>
      <c r="D182" s="53"/>
      <c r="E182" s="52"/>
      <c r="F182" s="52"/>
      <c r="G182" s="52"/>
      <c r="H182" s="52"/>
      <c r="I182" s="52"/>
      <c r="J182" s="52"/>
      <c r="K182" s="52"/>
      <c r="L182" s="54"/>
    </row>
    <row r="183" spans="1:12" ht="21.75" customHeight="1" thickTop="1">
      <c r="A183" s="1024">
        <f>A173+1</f>
        <v>46192</v>
      </c>
      <c r="B183" s="33"/>
      <c r="C183" s="34" t="s">
        <v>4418</v>
      </c>
      <c r="D183" s="35" t="s">
        <v>4421</v>
      </c>
      <c r="E183" s="34" t="s">
        <v>4419</v>
      </c>
      <c r="F183" s="34"/>
      <c r="G183" s="34" t="s">
        <v>4423</v>
      </c>
      <c r="H183" s="36"/>
      <c r="I183" s="36"/>
      <c r="J183" s="36"/>
      <c r="K183" s="36"/>
      <c r="L183" s="57"/>
    </row>
    <row r="184" spans="1:12" ht="21.75" customHeight="1">
      <c r="A184" s="1025"/>
      <c r="B184" s="33"/>
      <c r="C184" s="61" t="s">
        <v>4418</v>
      </c>
      <c r="D184" s="64" t="s">
        <v>4425</v>
      </c>
      <c r="E184" s="58" t="s">
        <v>4419</v>
      </c>
      <c r="F184" s="61"/>
      <c r="G184" s="58" t="s">
        <v>4423</v>
      </c>
      <c r="H184" s="34"/>
      <c r="I184" s="34"/>
      <c r="J184" s="36"/>
      <c r="K184" s="36"/>
      <c r="L184" s="37"/>
    </row>
    <row r="185" spans="1:12" ht="21.75" customHeight="1">
      <c r="A185" s="1025"/>
      <c r="B185" s="33"/>
      <c r="C185" s="61" t="s">
        <v>4418</v>
      </c>
      <c r="D185" s="64" t="s">
        <v>4426</v>
      </c>
      <c r="E185" s="58" t="s">
        <v>4427</v>
      </c>
      <c r="F185" s="61"/>
      <c r="G185" s="58" t="s">
        <v>4428</v>
      </c>
      <c r="H185" s="34"/>
      <c r="I185" s="34"/>
      <c r="J185" s="36"/>
      <c r="K185" s="36"/>
      <c r="L185" s="37"/>
    </row>
    <row r="186" spans="1:12" ht="21.75" customHeight="1">
      <c r="A186" s="1025"/>
      <c r="B186" s="33"/>
      <c r="C186" s="34" t="s">
        <v>4418</v>
      </c>
      <c r="D186" s="35" t="s">
        <v>4431</v>
      </c>
      <c r="E186" s="34" t="s">
        <v>4419</v>
      </c>
      <c r="F186" s="34"/>
      <c r="G186" s="34" t="s">
        <v>4429</v>
      </c>
      <c r="H186" s="34"/>
      <c r="I186" s="34"/>
      <c r="J186" s="36"/>
      <c r="K186" s="34"/>
      <c r="L186" s="37"/>
    </row>
    <row r="187" spans="1:12" ht="21.75" customHeight="1">
      <c r="A187" s="1025"/>
      <c r="B187" s="33"/>
      <c r="C187" s="34"/>
      <c r="D187" s="35"/>
      <c r="E187" s="34"/>
      <c r="F187" s="34"/>
      <c r="G187" s="34"/>
      <c r="H187" s="34"/>
      <c r="I187" s="34"/>
      <c r="J187" s="36"/>
      <c r="K187" s="34"/>
      <c r="L187" s="37"/>
    </row>
    <row r="188" spans="1:12" ht="21.75" customHeight="1">
      <c r="A188" s="1025"/>
      <c r="B188" s="33"/>
      <c r="C188" s="34"/>
      <c r="D188" s="35"/>
      <c r="E188" s="34"/>
      <c r="F188" s="34"/>
      <c r="G188" s="34"/>
      <c r="H188" s="34"/>
      <c r="I188" s="34"/>
      <c r="J188" s="36"/>
      <c r="K188" s="34"/>
      <c r="L188" s="37"/>
    </row>
    <row r="189" spans="1:12" ht="21.75" customHeight="1">
      <c r="A189" s="1025"/>
      <c r="B189" s="33"/>
      <c r="C189" s="34"/>
      <c r="D189" s="35"/>
      <c r="E189" s="34"/>
      <c r="F189" s="34"/>
      <c r="G189" s="34"/>
      <c r="H189" s="34"/>
      <c r="I189" s="34"/>
      <c r="J189" s="34"/>
      <c r="K189" s="34"/>
      <c r="L189" s="37"/>
    </row>
    <row r="190" spans="1:12" ht="21.75" customHeight="1">
      <c r="A190" s="1025"/>
      <c r="B190" s="33"/>
      <c r="C190" s="34"/>
      <c r="D190" s="35"/>
      <c r="E190" s="34"/>
      <c r="F190" s="34"/>
      <c r="G190" s="34"/>
      <c r="H190" s="34"/>
      <c r="I190" s="34"/>
      <c r="J190" s="34"/>
      <c r="K190" s="34"/>
      <c r="L190" s="37"/>
    </row>
    <row r="191" spans="1:12" ht="21.75" customHeight="1">
      <c r="A191" s="1025"/>
      <c r="B191" s="33"/>
      <c r="C191" s="34"/>
      <c r="D191" s="35"/>
      <c r="E191" s="34"/>
      <c r="F191" s="34"/>
      <c r="G191" s="34"/>
      <c r="H191" s="34"/>
      <c r="I191" s="34"/>
      <c r="J191" s="34"/>
      <c r="K191" s="34"/>
      <c r="L191" s="37"/>
    </row>
    <row r="192" spans="1:12" ht="21.75" customHeight="1" thickBot="1">
      <c r="A192" s="1026"/>
      <c r="B192" s="38"/>
      <c r="C192" s="41"/>
      <c r="D192" s="40"/>
      <c r="E192" s="41"/>
      <c r="F192" s="41"/>
      <c r="G192" s="41"/>
      <c r="H192" s="41"/>
      <c r="I192" s="41"/>
      <c r="J192" s="41"/>
      <c r="K192" s="41"/>
      <c r="L192" s="42"/>
    </row>
    <row r="193" spans="1:12" ht="21.75" customHeight="1" thickTop="1">
      <c r="A193" s="1030">
        <f>A183+1</f>
        <v>46193</v>
      </c>
      <c r="B193" s="43"/>
      <c r="C193" s="44" t="s">
        <v>3249</v>
      </c>
      <c r="D193" s="45" t="s">
        <v>4420</v>
      </c>
      <c r="E193" s="44" t="s">
        <v>564</v>
      </c>
      <c r="F193" s="44"/>
      <c r="G193" s="44" t="s">
        <v>4422</v>
      </c>
      <c r="H193" s="44"/>
      <c r="I193" s="44"/>
      <c r="J193" s="44"/>
      <c r="K193" s="48"/>
      <c r="L193" s="46"/>
    </row>
    <row r="194" spans="1:12" ht="21.75" customHeight="1">
      <c r="A194" s="1028"/>
      <c r="B194" s="47"/>
      <c r="C194" s="48" t="s">
        <v>3249</v>
      </c>
      <c r="D194" s="49" t="s">
        <v>4424</v>
      </c>
      <c r="E194" s="48" t="s">
        <v>564</v>
      </c>
      <c r="F194" s="48"/>
      <c r="G194" s="48" t="s">
        <v>4422</v>
      </c>
      <c r="H194" s="48"/>
      <c r="I194" s="48"/>
      <c r="J194" s="48"/>
      <c r="K194" s="48"/>
      <c r="L194" s="50"/>
    </row>
    <row r="195" spans="1:12" ht="21.75" customHeight="1">
      <c r="A195" s="1028"/>
      <c r="B195" s="47"/>
      <c r="C195" s="48" t="s">
        <v>3249</v>
      </c>
      <c r="D195" s="49" t="s">
        <v>3255</v>
      </c>
      <c r="E195" s="48" t="s">
        <v>573</v>
      </c>
      <c r="F195" s="48"/>
      <c r="G195" s="48" t="s">
        <v>3261</v>
      </c>
      <c r="H195" s="48"/>
      <c r="I195" s="48"/>
      <c r="J195" s="48"/>
      <c r="K195" s="44"/>
      <c r="L195" s="50"/>
    </row>
    <row r="196" spans="1:12" ht="21.75" customHeight="1">
      <c r="A196" s="1028"/>
      <c r="B196" s="47"/>
      <c r="C196" s="48" t="s">
        <v>3249</v>
      </c>
      <c r="D196" s="49" t="s">
        <v>4430</v>
      </c>
      <c r="E196" s="48" t="s">
        <v>564</v>
      </c>
      <c r="F196" s="48"/>
      <c r="G196" s="48" t="s">
        <v>3259</v>
      </c>
      <c r="H196" s="48"/>
      <c r="I196" s="48"/>
      <c r="J196" s="48"/>
      <c r="K196" s="44"/>
      <c r="L196" s="50"/>
    </row>
    <row r="197" spans="1:12" ht="21.75" customHeight="1">
      <c r="A197" s="1028"/>
      <c r="B197" s="47"/>
      <c r="C197" s="48"/>
      <c r="D197" s="49"/>
      <c r="E197" s="48"/>
      <c r="F197" s="48"/>
      <c r="G197" s="48"/>
      <c r="H197" s="48"/>
      <c r="I197" s="48"/>
      <c r="J197" s="48"/>
      <c r="K197" s="44"/>
      <c r="L197" s="50"/>
    </row>
    <row r="198" spans="1:12" ht="21.75" customHeight="1">
      <c r="A198" s="1028"/>
      <c r="B198" s="47"/>
      <c r="C198" s="48"/>
      <c r="D198" s="49"/>
      <c r="E198" s="48"/>
      <c r="F198" s="48"/>
      <c r="G198" s="48"/>
      <c r="H198" s="48"/>
      <c r="I198" s="48"/>
      <c r="J198" s="48"/>
      <c r="K198" s="48"/>
      <c r="L198" s="50"/>
    </row>
    <row r="199" spans="1:12" ht="21.75" customHeight="1">
      <c r="A199" s="1028"/>
      <c r="B199" s="47"/>
      <c r="C199" s="48"/>
      <c r="D199" s="49"/>
      <c r="E199" s="48"/>
      <c r="F199" s="48"/>
      <c r="G199" s="48"/>
      <c r="H199" s="48"/>
      <c r="I199" s="48"/>
      <c r="J199" s="48"/>
      <c r="K199" s="48"/>
      <c r="L199" s="50"/>
    </row>
    <row r="200" spans="1:12" ht="21.75" customHeight="1">
      <c r="A200" s="1028"/>
      <c r="B200" s="47"/>
      <c r="C200" s="48"/>
      <c r="D200" s="49"/>
      <c r="E200" s="48"/>
      <c r="F200" s="48"/>
      <c r="G200" s="48"/>
      <c r="H200" s="48"/>
      <c r="I200" s="48"/>
      <c r="J200" s="48"/>
      <c r="K200" s="48"/>
      <c r="L200" s="50"/>
    </row>
    <row r="201" spans="1:12" ht="21.75" customHeight="1">
      <c r="A201" s="1028"/>
      <c r="B201" s="47"/>
      <c r="C201" s="48"/>
      <c r="D201" s="49"/>
      <c r="E201" s="48"/>
      <c r="F201" s="48"/>
      <c r="G201" s="48"/>
      <c r="H201" s="48"/>
      <c r="I201" s="48"/>
      <c r="J201" s="48"/>
      <c r="K201" s="48"/>
      <c r="L201" s="50"/>
    </row>
    <row r="202" spans="1:12" ht="21.75" customHeight="1" thickBot="1">
      <c r="A202" s="1029"/>
      <c r="B202" s="51"/>
      <c r="C202" s="52"/>
      <c r="D202" s="53"/>
      <c r="E202" s="52"/>
      <c r="F202" s="52"/>
      <c r="G202" s="52"/>
      <c r="H202" s="52"/>
      <c r="I202" s="52"/>
      <c r="J202" s="52"/>
      <c r="K202" s="52"/>
      <c r="L202" s="54"/>
    </row>
    <row r="203" spans="1:12" ht="21.75" customHeight="1" thickTop="1">
      <c r="A203" s="1024">
        <f>A193+1</f>
        <v>46194</v>
      </c>
      <c r="B203" s="33"/>
      <c r="C203" s="34" t="s">
        <v>3249</v>
      </c>
      <c r="D203" s="35" t="s">
        <v>4420</v>
      </c>
      <c r="E203" s="34" t="s">
        <v>564</v>
      </c>
      <c r="F203" s="34"/>
      <c r="G203" s="34" t="s">
        <v>4422</v>
      </c>
      <c r="H203" s="36"/>
      <c r="I203" s="36"/>
      <c r="J203" s="36"/>
      <c r="K203" s="36"/>
      <c r="L203" s="57"/>
    </row>
    <row r="204" spans="1:12" ht="21.75" customHeight="1">
      <c r="A204" s="1025"/>
      <c r="B204" s="33"/>
      <c r="C204" s="61" t="s">
        <v>3249</v>
      </c>
      <c r="D204" s="64" t="s">
        <v>4424</v>
      </c>
      <c r="E204" s="58" t="s">
        <v>564</v>
      </c>
      <c r="F204" s="61"/>
      <c r="G204" s="58" t="s">
        <v>4422</v>
      </c>
      <c r="H204" s="34"/>
      <c r="I204" s="34"/>
      <c r="J204" s="36"/>
      <c r="K204" s="36"/>
      <c r="L204" s="37"/>
    </row>
    <row r="205" spans="1:12" ht="21.75" customHeight="1">
      <c r="A205" s="1025"/>
      <c r="B205" s="33"/>
      <c r="C205" s="61" t="s">
        <v>3249</v>
      </c>
      <c r="D205" s="64" t="s">
        <v>3255</v>
      </c>
      <c r="E205" s="58" t="s">
        <v>573</v>
      </c>
      <c r="F205" s="61"/>
      <c r="G205" s="58" t="s">
        <v>3261</v>
      </c>
      <c r="H205" s="34"/>
      <c r="I205" s="34"/>
      <c r="J205" s="34"/>
      <c r="K205" s="34"/>
      <c r="L205" s="37"/>
    </row>
    <row r="206" spans="1:12" ht="21.75" customHeight="1">
      <c r="A206" s="1025"/>
      <c r="B206" s="33"/>
      <c r="C206" s="34" t="s">
        <v>3249</v>
      </c>
      <c r="D206" s="35" t="s">
        <v>4430</v>
      </c>
      <c r="E206" s="34" t="s">
        <v>564</v>
      </c>
      <c r="F206" s="34"/>
      <c r="G206" s="34" t="s">
        <v>3259</v>
      </c>
      <c r="H206" s="34"/>
      <c r="I206" s="34"/>
      <c r="J206" s="34"/>
      <c r="K206" s="34"/>
      <c r="L206" s="37"/>
    </row>
    <row r="207" spans="1:12" ht="21.75" customHeight="1">
      <c r="A207" s="1025"/>
      <c r="B207" s="33"/>
      <c r="C207" s="34"/>
      <c r="D207" s="35"/>
      <c r="E207" s="34"/>
      <c r="F207" s="34"/>
      <c r="G207" s="34"/>
      <c r="H207" s="34"/>
      <c r="I207" s="34"/>
      <c r="J207" s="34"/>
      <c r="K207" s="34"/>
      <c r="L207" s="37"/>
    </row>
    <row r="208" spans="1:12" ht="21.75" customHeight="1">
      <c r="A208" s="1025"/>
      <c r="B208" s="33"/>
      <c r="C208" s="34"/>
      <c r="D208" s="35"/>
      <c r="E208" s="34"/>
      <c r="F208" s="34"/>
      <c r="G208" s="34"/>
      <c r="H208" s="34"/>
      <c r="I208" s="34"/>
      <c r="J208" s="34"/>
      <c r="K208" s="34"/>
      <c r="L208" s="37"/>
    </row>
    <row r="209" spans="1:12" ht="21.75" customHeight="1">
      <c r="A209" s="1025"/>
      <c r="B209" s="33"/>
      <c r="C209" s="34"/>
      <c r="D209" s="35"/>
      <c r="E209" s="34"/>
      <c r="F209" s="34"/>
      <c r="G209" s="34"/>
      <c r="H209" s="34"/>
      <c r="I209" s="34"/>
      <c r="J209" s="34"/>
      <c r="K209" s="34"/>
      <c r="L209" s="37"/>
    </row>
    <row r="210" spans="1:12" ht="21.75" customHeight="1">
      <c r="A210" s="1025"/>
      <c r="B210" s="33"/>
      <c r="C210" s="34"/>
      <c r="D210" s="35"/>
      <c r="E210" s="34"/>
      <c r="F210" s="34"/>
      <c r="G210" s="34"/>
      <c r="H210" s="34"/>
      <c r="I210" s="34"/>
      <c r="J210" s="34"/>
      <c r="K210" s="34"/>
      <c r="L210" s="37"/>
    </row>
    <row r="211" spans="1:12" ht="21.75" customHeight="1">
      <c r="A211" s="1025"/>
      <c r="B211" s="33"/>
      <c r="C211" s="34"/>
      <c r="D211" s="35"/>
      <c r="E211" s="34"/>
      <c r="F211" s="34"/>
      <c r="G211" s="34"/>
      <c r="H211" s="34"/>
      <c r="I211" s="34"/>
      <c r="J211" s="34"/>
      <c r="K211" s="34"/>
      <c r="L211" s="37"/>
    </row>
    <row r="212" spans="1:12" ht="21.75" customHeight="1" thickBot="1">
      <c r="A212" s="1026"/>
      <c r="B212" s="38"/>
      <c r="C212" s="41"/>
      <c r="D212" s="40"/>
      <c r="E212" s="41"/>
      <c r="F212" s="41"/>
      <c r="G212" s="41"/>
      <c r="H212" s="41"/>
      <c r="I212" s="41"/>
      <c r="J212" s="41"/>
      <c r="K212" s="41"/>
      <c r="L212" s="42"/>
    </row>
    <row r="213" spans="1:12" ht="21.75" customHeight="1" thickTop="1">
      <c r="A213" s="1030">
        <f>A203+1</f>
        <v>46195</v>
      </c>
      <c r="B213" s="43"/>
      <c r="C213" s="44"/>
      <c r="D213" s="45"/>
      <c r="E213" s="44"/>
      <c r="F213" s="44"/>
      <c r="G213" s="44"/>
      <c r="H213" s="44"/>
      <c r="I213" s="44"/>
      <c r="J213" s="44"/>
      <c r="K213" s="44"/>
      <c r="L213" s="46"/>
    </row>
    <row r="214" spans="1:12" ht="21.75" customHeight="1">
      <c r="A214" s="1028"/>
      <c r="B214" s="47"/>
      <c r="C214" s="48"/>
      <c r="D214" s="49"/>
      <c r="E214" s="48"/>
      <c r="F214" s="48"/>
      <c r="G214" s="48"/>
      <c r="H214" s="48"/>
      <c r="I214" s="48"/>
      <c r="J214" s="48"/>
      <c r="K214" s="44"/>
      <c r="L214" s="50"/>
    </row>
    <row r="215" spans="1:12" ht="21.75" customHeight="1">
      <c r="A215" s="1028"/>
      <c r="B215" s="47"/>
      <c r="C215" s="48"/>
      <c r="D215" s="45"/>
      <c r="E215" s="44"/>
      <c r="F215" s="44"/>
      <c r="G215" s="48"/>
      <c r="H215" s="48"/>
      <c r="I215" s="48"/>
      <c r="J215" s="48"/>
      <c r="K215" s="44"/>
      <c r="L215" s="50"/>
    </row>
    <row r="216" spans="1:12" ht="21.75" customHeight="1">
      <c r="A216" s="1028"/>
      <c r="B216" s="47"/>
      <c r="C216" s="48"/>
      <c r="D216" s="49"/>
      <c r="E216" s="48"/>
      <c r="F216" s="48"/>
      <c r="G216" s="48"/>
      <c r="H216" s="48"/>
      <c r="I216" s="48"/>
      <c r="J216" s="48"/>
      <c r="K216" s="44"/>
      <c r="L216" s="50"/>
    </row>
    <row r="217" spans="1:12" ht="21.75" customHeight="1">
      <c r="A217" s="1028"/>
      <c r="B217" s="47"/>
      <c r="C217" s="48"/>
      <c r="D217" s="49"/>
      <c r="E217" s="48"/>
      <c r="F217" s="48"/>
      <c r="G217" s="48"/>
      <c r="H217" s="48"/>
      <c r="I217" s="48"/>
      <c r="J217" s="48"/>
      <c r="K217" s="44"/>
      <c r="L217" s="50"/>
    </row>
    <row r="218" spans="1:12" ht="21.75" customHeight="1">
      <c r="A218" s="1028"/>
      <c r="B218" s="47"/>
      <c r="C218" s="48"/>
      <c r="D218" s="49"/>
      <c r="E218" s="48"/>
      <c r="F218" s="48"/>
      <c r="G218" s="48"/>
      <c r="H218" s="48"/>
      <c r="I218" s="48"/>
      <c r="J218" s="48"/>
      <c r="K218" s="48"/>
      <c r="L218" s="50"/>
    </row>
    <row r="219" spans="1:12" ht="21.75" customHeight="1">
      <c r="A219" s="1028"/>
      <c r="B219" s="47"/>
      <c r="C219" s="48"/>
      <c r="D219" s="49"/>
      <c r="E219" s="48"/>
      <c r="F219" s="48"/>
      <c r="G219" s="48"/>
      <c r="H219" s="48"/>
      <c r="I219" s="48"/>
      <c r="J219" s="48"/>
      <c r="K219" s="48"/>
      <c r="L219" s="50"/>
    </row>
    <row r="220" spans="1:12" ht="21.75" customHeight="1">
      <c r="A220" s="1028"/>
      <c r="B220" s="47"/>
      <c r="C220" s="48"/>
      <c r="D220" s="49"/>
      <c r="E220" s="48"/>
      <c r="F220" s="48"/>
      <c r="G220" s="48"/>
      <c r="H220" s="48"/>
      <c r="I220" s="48"/>
      <c r="J220" s="48"/>
      <c r="K220" s="48"/>
      <c r="L220" s="50"/>
    </row>
    <row r="221" spans="1:12" ht="21.75" customHeight="1">
      <c r="A221" s="1028"/>
      <c r="B221" s="47"/>
      <c r="C221" s="48"/>
      <c r="D221" s="49"/>
      <c r="E221" s="48"/>
      <c r="F221" s="48"/>
      <c r="G221" s="48"/>
      <c r="H221" s="48"/>
      <c r="I221" s="48"/>
      <c r="J221" s="48"/>
      <c r="K221" s="48"/>
      <c r="L221" s="50"/>
    </row>
    <row r="222" spans="1:12" ht="21.75" customHeight="1" thickBot="1">
      <c r="A222" s="1029"/>
      <c r="B222" s="51"/>
      <c r="C222" s="52"/>
      <c r="D222" s="53"/>
      <c r="E222" s="52"/>
      <c r="F222" s="52"/>
      <c r="G222" s="52"/>
      <c r="H222" s="52"/>
      <c r="I222" s="52"/>
      <c r="J222" s="52"/>
      <c r="K222" s="52"/>
      <c r="L222" s="54"/>
    </row>
    <row r="223" spans="1:12" ht="21.75" customHeight="1" thickTop="1">
      <c r="A223" s="1024">
        <f>A213+1</f>
        <v>46196</v>
      </c>
      <c r="B223" s="33"/>
      <c r="C223" s="34"/>
      <c r="D223" s="35"/>
      <c r="E223" s="34"/>
      <c r="F223" s="34"/>
      <c r="G223" s="34"/>
      <c r="H223" s="36"/>
      <c r="I223" s="36"/>
      <c r="J223" s="36"/>
      <c r="K223" s="36"/>
      <c r="L223" s="57"/>
    </row>
    <row r="224" spans="1:12" ht="21.75" customHeight="1">
      <c r="A224" s="1025"/>
      <c r="B224" s="33"/>
      <c r="C224" s="61"/>
      <c r="D224" s="64"/>
      <c r="E224" s="58"/>
      <c r="F224" s="61"/>
      <c r="G224" s="58"/>
      <c r="H224" s="34"/>
      <c r="I224" s="34"/>
      <c r="J224" s="36"/>
      <c r="K224" s="36"/>
      <c r="L224" s="37"/>
    </row>
    <row r="225" spans="1:12" ht="21.75" customHeight="1">
      <c r="A225" s="1025"/>
      <c r="B225" s="33"/>
      <c r="C225" s="36"/>
      <c r="D225" s="35"/>
      <c r="E225" s="34"/>
      <c r="F225" s="34"/>
      <c r="G225" s="34"/>
      <c r="H225" s="34"/>
      <c r="I225" s="34"/>
      <c r="J225" s="36"/>
      <c r="K225" s="36"/>
      <c r="L225" s="37"/>
    </row>
    <row r="226" spans="1:12" ht="21.75" customHeight="1">
      <c r="A226" s="1025"/>
      <c r="B226" s="33"/>
      <c r="C226" s="36"/>
      <c r="D226" s="35"/>
      <c r="E226" s="34"/>
      <c r="F226" s="34"/>
      <c r="G226" s="34"/>
      <c r="H226" s="34"/>
      <c r="I226" s="34"/>
      <c r="J226" s="36"/>
      <c r="K226" s="36"/>
      <c r="L226" s="37"/>
    </row>
    <row r="227" spans="1:12" ht="21.75" customHeight="1">
      <c r="A227" s="1025"/>
      <c r="B227" s="33"/>
      <c r="C227" s="36"/>
      <c r="D227" s="35"/>
      <c r="E227" s="34"/>
      <c r="F227" s="34"/>
      <c r="G227" s="34"/>
      <c r="H227" s="34"/>
      <c r="I227" s="34"/>
      <c r="J227" s="36"/>
      <c r="K227" s="36"/>
      <c r="L227" s="37"/>
    </row>
    <row r="228" spans="1:12" ht="21.75" customHeight="1">
      <c r="A228" s="1025"/>
      <c r="B228" s="33"/>
      <c r="C228" s="34"/>
      <c r="D228" s="35"/>
      <c r="E228" s="34"/>
      <c r="F228" s="34"/>
      <c r="G228" s="34"/>
      <c r="H228" s="34"/>
      <c r="I228" s="34"/>
      <c r="J228" s="34"/>
      <c r="K228" s="34"/>
      <c r="L228" s="37"/>
    </row>
    <row r="229" spans="1:12" ht="21.75" customHeight="1">
      <c r="A229" s="1025"/>
      <c r="B229" s="33"/>
      <c r="C229" s="34"/>
      <c r="D229" s="35"/>
      <c r="E229" s="34"/>
      <c r="F229" s="34"/>
      <c r="G229" s="34"/>
      <c r="H229" s="34"/>
      <c r="I229" s="34"/>
      <c r="J229" s="34"/>
      <c r="K229" s="34"/>
      <c r="L229" s="37"/>
    </row>
    <row r="230" spans="1:12" ht="21.75" customHeight="1">
      <c r="A230" s="1025"/>
      <c r="B230" s="33"/>
      <c r="C230" s="34"/>
      <c r="D230" s="35"/>
      <c r="E230" s="34"/>
      <c r="F230" s="34"/>
      <c r="G230" s="34"/>
      <c r="H230" s="34"/>
      <c r="I230" s="34"/>
      <c r="J230" s="34"/>
      <c r="K230" s="34"/>
      <c r="L230" s="37"/>
    </row>
    <row r="231" spans="1:12" ht="21.75" customHeight="1">
      <c r="A231" s="1025"/>
      <c r="B231" s="33"/>
      <c r="C231" s="34"/>
      <c r="D231" s="35"/>
      <c r="E231" s="34"/>
      <c r="F231" s="34"/>
      <c r="G231" s="34"/>
      <c r="H231" s="34"/>
      <c r="I231" s="34"/>
      <c r="J231" s="34"/>
      <c r="K231" s="34"/>
      <c r="L231" s="37"/>
    </row>
    <row r="232" spans="1:12" ht="21.75" customHeight="1" thickBot="1">
      <c r="A232" s="1026"/>
      <c r="B232" s="38"/>
      <c r="C232" s="41"/>
      <c r="D232" s="40"/>
      <c r="E232" s="41"/>
      <c r="F232" s="41"/>
      <c r="G232" s="41"/>
      <c r="H232" s="41"/>
      <c r="I232" s="41"/>
      <c r="J232" s="41"/>
      <c r="K232" s="41"/>
      <c r="L232" s="42"/>
    </row>
    <row r="233" spans="1:12" ht="21.75" customHeight="1" thickTop="1">
      <c r="A233" s="1030">
        <f>A223+1</f>
        <v>46197</v>
      </c>
      <c r="B233" s="43"/>
      <c r="C233" s="44"/>
      <c r="D233" s="45"/>
      <c r="E233" s="44"/>
      <c r="F233" s="44"/>
      <c r="G233" s="44"/>
      <c r="H233" s="44"/>
      <c r="I233" s="44"/>
      <c r="J233" s="44"/>
      <c r="K233" s="44"/>
      <c r="L233" s="46"/>
    </row>
    <row r="234" spans="1:12" ht="21.75" customHeight="1">
      <c r="A234" s="1028"/>
      <c r="B234" s="47"/>
      <c r="C234" s="44"/>
      <c r="D234" s="49"/>
      <c r="E234" s="48"/>
      <c r="F234" s="48"/>
      <c r="G234" s="48"/>
      <c r="H234" s="48"/>
      <c r="I234" s="48"/>
      <c r="J234" s="44"/>
      <c r="K234" s="44"/>
      <c r="L234" s="50"/>
    </row>
    <row r="235" spans="1:12" ht="21.75" customHeight="1">
      <c r="A235" s="1028"/>
      <c r="B235" s="47"/>
      <c r="C235" s="44"/>
      <c r="D235" s="49"/>
      <c r="E235" s="48"/>
      <c r="F235" s="48"/>
      <c r="G235" s="48"/>
      <c r="H235" s="48"/>
      <c r="I235" s="48"/>
      <c r="J235" s="44"/>
      <c r="K235" s="44"/>
      <c r="L235" s="50"/>
    </row>
    <row r="236" spans="1:12" ht="21.75" customHeight="1">
      <c r="A236" s="1028"/>
      <c r="B236" s="47"/>
      <c r="C236" s="44"/>
      <c r="D236" s="49"/>
      <c r="E236" s="48"/>
      <c r="F236" s="48"/>
      <c r="G236" s="48"/>
      <c r="H236" s="48"/>
      <c r="I236" s="48"/>
      <c r="J236" s="44"/>
      <c r="K236" s="44"/>
      <c r="L236" s="50"/>
    </row>
    <row r="237" spans="1:12" ht="21.75" customHeight="1">
      <c r="A237" s="1028"/>
      <c r="B237" s="47"/>
      <c r="C237" s="44"/>
      <c r="D237" s="49"/>
      <c r="E237" s="48"/>
      <c r="F237" s="48"/>
      <c r="G237" s="48"/>
      <c r="H237" s="48"/>
      <c r="I237" s="48"/>
      <c r="J237" s="48"/>
      <c r="K237" s="48"/>
      <c r="L237" s="50"/>
    </row>
    <row r="238" spans="1:12" ht="21.75" customHeight="1">
      <c r="A238" s="1028"/>
      <c r="B238" s="47"/>
      <c r="C238" s="48"/>
      <c r="D238" s="49"/>
      <c r="E238" s="48"/>
      <c r="F238" s="48"/>
      <c r="G238" s="48"/>
      <c r="H238" s="48"/>
      <c r="I238" s="48"/>
      <c r="J238" s="48"/>
      <c r="K238" s="48"/>
      <c r="L238" s="50"/>
    </row>
    <row r="239" spans="1:12" ht="21.75" customHeight="1">
      <c r="A239" s="1028"/>
      <c r="B239" s="47"/>
      <c r="C239" s="48"/>
      <c r="D239" s="49"/>
      <c r="E239" s="48"/>
      <c r="F239" s="48"/>
      <c r="G239" s="48"/>
      <c r="H239" s="48"/>
      <c r="I239" s="48"/>
      <c r="J239" s="48"/>
      <c r="K239" s="48"/>
      <c r="L239" s="50"/>
    </row>
    <row r="240" spans="1:12" ht="21.75" customHeight="1">
      <c r="A240" s="1028"/>
      <c r="B240" s="47"/>
      <c r="C240" s="48"/>
      <c r="D240" s="49"/>
      <c r="E240" s="48"/>
      <c r="F240" s="48"/>
      <c r="G240" s="48"/>
      <c r="H240" s="48"/>
      <c r="I240" s="48"/>
      <c r="J240" s="48"/>
      <c r="K240" s="48"/>
      <c r="L240" s="50"/>
    </row>
    <row r="241" spans="1:12" ht="21.75" customHeight="1">
      <c r="A241" s="1028"/>
      <c r="B241" s="47"/>
      <c r="C241" s="48"/>
      <c r="D241" s="49"/>
      <c r="E241" s="48"/>
      <c r="F241" s="48"/>
      <c r="G241" s="48"/>
      <c r="H241" s="48"/>
      <c r="I241" s="48"/>
      <c r="J241" s="48"/>
      <c r="K241" s="48"/>
      <c r="L241" s="50"/>
    </row>
    <row r="242" spans="1:12" ht="21.75" customHeight="1" thickBot="1">
      <c r="A242" s="1029"/>
      <c r="B242" s="51"/>
      <c r="C242" s="52"/>
      <c r="D242" s="53"/>
      <c r="E242" s="52"/>
      <c r="F242" s="52"/>
      <c r="G242" s="52"/>
      <c r="H242" s="52"/>
      <c r="I242" s="52"/>
      <c r="J242" s="52"/>
      <c r="K242" s="52"/>
      <c r="L242" s="54"/>
    </row>
    <row r="243" spans="1:12" ht="21.75" customHeight="1" thickTop="1">
      <c r="A243" s="1024">
        <f>A233+1</f>
        <v>46198</v>
      </c>
      <c r="B243" s="33"/>
      <c r="C243" s="34"/>
      <c r="D243" s="35"/>
      <c r="E243" s="34"/>
      <c r="F243" s="34"/>
      <c r="G243" s="34"/>
      <c r="H243" s="36"/>
      <c r="I243" s="36"/>
      <c r="J243" s="36"/>
      <c r="K243" s="36"/>
      <c r="L243" s="57"/>
    </row>
    <row r="244" spans="1:12" ht="21.75" customHeight="1">
      <c r="A244" s="1025"/>
      <c r="B244" s="33"/>
      <c r="C244" s="61"/>
      <c r="D244" s="64"/>
      <c r="E244" s="58"/>
      <c r="F244" s="61"/>
      <c r="G244" s="58"/>
      <c r="H244" s="34"/>
      <c r="I244" s="34"/>
      <c r="J244" s="34"/>
      <c r="K244" s="34"/>
      <c r="L244" s="37"/>
    </row>
    <row r="245" spans="1:12" ht="21.75" customHeight="1">
      <c r="A245" s="1025"/>
      <c r="B245" s="33"/>
      <c r="C245" s="36"/>
      <c r="D245" s="35"/>
      <c r="E245" s="34"/>
      <c r="F245" s="34"/>
      <c r="G245" s="34"/>
      <c r="H245" s="34"/>
      <c r="I245" s="34"/>
      <c r="J245" s="34"/>
      <c r="K245" s="34"/>
      <c r="L245" s="37"/>
    </row>
    <row r="246" spans="1:12" ht="21.75" customHeight="1">
      <c r="A246" s="1025"/>
      <c r="B246" s="33"/>
      <c r="C246" s="36"/>
      <c r="D246" s="35"/>
      <c r="E246" s="34"/>
      <c r="F246" s="34"/>
      <c r="G246" s="34"/>
      <c r="H246" s="34"/>
      <c r="I246" s="34"/>
      <c r="J246" s="34"/>
      <c r="K246" s="34"/>
      <c r="L246" s="37"/>
    </row>
    <row r="247" spans="1:12" ht="21.75" customHeight="1">
      <c r="A247" s="1025"/>
      <c r="B247" s="33"/>
      <c r="C247" s="36"/>
      <c r="D247" s="35"/>
      <c r="E247" s="34"/>
      <c r="F247" s="34"/>
      <c r="G247" s="34"/>
      <c r="H247" s="34"/>
      <c r="I247" s="34"/>
      <c r="J247" s="34"/>
      <c r="K247" s="34"/>
      <c r="L247" s="37"/>
    </row>
    <row r="248" spans="1:12" ht="21.75" customHeight="1">
      <c r="A248" s="1025"/>
      <c r="B248" s="33"/>
      <c r="C248" s="34"/>
      <c r="D248" s="35"/>
      <c r="E248" s="34"/>
      <c r="F248" s="34"/>
      <c r="G248" s="34"/>
      <c r="H248" s="34"/>
      <c r="I248" s="34"/>
      <c r="J248" s="34"/>
      <c r="K248" s="34"/>
      <c r="L248" s="37"/>
    </row>
    <row r="249" spans="1:12" ht="21.75" customHeight="1">
      <c r="A249" s="1025"/>
      <c r="B249" s="33"/>
      <c r="C249" s="34"/>
      <c r="D249" s="35"/>
      <c r="E249" s="34"/>
      <c r="F249" s="34"/>
      <c r="G249" s="34"/>
      <c r="H249" s="34"/>
      <c r="I249" s="34"/>
      <c r="J249" s="34"/>
      <c r="K249" s="34"/>
      <c r="L249" s="37"/>
    </row>
    <row r="250" spans="1:12" ht="21.75" customHeight="1">
      <c r="A250" s="1025"/>
      <c r="B250" s="33"/>
      <c r="C250" s="34"/>
      <c r="D250" s="35"/>
      <c r="E250" s="34"/>
      <c r="F250" s="34"/>
      <c r="G250" s="34"/>
      <c r="H250" s="34"/>
      <c r="I250" s="34"/>
      <c r="J250" s="34"/>
      <c r="K250" s="34"/>
      <c r="L250" s="37"/>
    </row>
    <row r="251" spans="1:12" ht="21.75" customHeight="1">
      <c r="A251" s="1025"/>
      <c r="B251" s="33"/>
      <c r="C251" s="34"/>
      <c r="D251" s="35"/>
      <c r="E251" s="34"/>
      <c r="F251" s="34"/>
      <c r="G251" s="34"/>
      <c r="H251" s="34"/>
      <c r="I251" s="34"/>
      <c r="J251" s="34"/>
      <c r="K251" s="34"/>
      <c r="L251" s="37"/>
    </row>
    <row r="252" spans="1:12" ht="21.75" customHeight="1" thickBot="1">
      <c r="A252" s="1026"/>
      <c r="B252" s="38"/>
      <c r="C252" s="41"/>
      <c r="D252" s="40"/>
      <c r="E252" s="41"/>
      <c r="F252" s="41"/>
      <c r="G252" s="41"/>
      <c r="H252" s="41"/>
      <c r="I252" s="41"/>
      <c r="J252" s="41"/>
      <c r="K252" s="41"/>
      <c r="L252" s="42"/>
    </row>
    <row r="253" spans="1:12" ht="21.75" customHeight="1" thickTop="1">
      <c r="A253" s="1030">
        <f>A243+1</f>
        <v>46199</v>
      </c>
      <c r="B253" s="43"/>
      <c r="C253" s="44"/>
      <c r="D253" s="45"/>
      <c r="E253" s="44"/>
      <c r="F253" s="44"/>
      <c r="G253" s="44"/>
      <c r="H253" s="44"/>
      <c r="I253" s="44"/>
      <c r="J253" s="44"/>
      <c r="K253" s="44"/>
      <c r="L253" s="46"/>
    </row>
    <row r="254" spans="1:12" ht="21.75" customHeight="1">
      <c r="A254" s="1028"/>
      <c r="B254" s="47"/>
      <c r="C254" s="44"/>
      <c r="D254" s="49"/>
      <c r="E254" s="48"/>
      <c r="F254" s="48"/>
      <c r="G254" s="48"/>
      <c r="H254" s="48"/>
      <c r="I254" s="48"/>
      <c r="J254" s="44"/>
      <c r="K254" s="44"/>
      <c r="L254" s="50"/>
    </row>
    <row r="255" spans="1:12" ht="21.75" customHeight="1">
      <c r="A255" s="1028"/>
      <c r="B255" s="47"/>
      <c r="C255" s="44"/>
      <c r="D255" s="49"/>
      <c r="E255" s="48"/>
      <c r="F255" s="48"/>
      <c r="G255" s="48"/>
      <c r="H255" s="48"/>
      <c r="I255" s="48"/>
      <c r="J255" s="44"/>
      <c r="K255" s="44"/>
      <c r="L255" s="50"/>
    </row>
    <row r="256" spans="1:12" ht="21.75" customHeight="1">
      <c r="A256" s="1028"/>
      <c r="B256" s="47"/>
      <c r="C256" s="44"/>
      <c r="D256" s="49"/>
      <c r="E256" s="48"/>
      <c r="F256" s="48"/>
      <c r="G256" s="48"/>
      <c r="H256" s="48"/>
      <c r="I256" s="48"/>
      <c r="J256" s="44"/>
      <c r="K256" s="44"/>
      <c r="L256" s="50"/>
    </row>
    <row r="257" spans="1:12" ht="21.75" customHeight="1">
      <c r="A257" s="1028"/>
      <c r="B257" s="47"/>
      <c r="C257" s="44"/>
      <c r="D257" s="49"/>
      <c r="E257" s="48"/>
      <c r="F257" s="48"/>
      <c r="G257" s="48"/>
      <c r="H257" s="48"/>
      <c r="I257" s="48"/>
      <c r="J257" s="48"/>
      <c r="K257" s="48"/>
      <c r="L257" s="50"/>
    </row>
    <row r="258" spans="1:12" ht="21.75" customHeight="1">
      <c r="A258" s="1028"/>
      <c r="B258" s="47"/>
      <c r="C258" s="48"/>
      <c r="D258" s="49"/>
      <c r="E258" s="48"/>
      <c r="F258" s="48"/>
      <c r="G258" s="48"/>
      <c r="H258" s="48"/>
      <c r="I258" s="48"/>
      <c r="J258" s="48"/>
      <c r="K258" s="48"/>
      <c r="L258" s="50"/>
    </row>
    <row r="259" spans="1:12" ht="21.75" customHeight="1">
      <c r="A259" s="1028"/>
      <c r="B259" s="47"/>
      <c r="C259" s="48"/>
      <c r="D259" s="49"/>
      <c r="E259" s="48"/>
      <c r="F259" s="48"/>
      <c r="G259" s="48"/>
      <c r="H259" s="48"/>
      <c r="I259" s="48"/>
      <c r="J259" s="48"/>
      <c r="K259" s="48"/>
      <c r="L259" s="50"/>
    </row>
    <row r="260" spans="1:12" ht="21.75" customHeight="1">
      <c r="A260" s="1028"/>
      <c r="B260" s="47"/>
      <c r="C260" s="48"/>
      <c r="D260" s="49"/>
      <c r="E260" s="48"/>
      <c r="F260" s="48"/>
      <c r="G260" s="48"/>
      <c r="H260" s="48"/>
      <c r="I260" s="48"/>
      <c r="J260" s="48"/>
      <c r="K260" s="48"/>
      <c r="L260" s="50"/>
    </row>
    <row r="261" spans="1:12" ht="21.75" customHeight="1">
      <c r="A261" s="1028"/>
      <c r="B261" s="47"/>
      <c r="C261" s="48"/>
      <c r="D261" s="49"/>
      <c r="E261" s="48"/>
      <c r="F261" s="48"/>
      <c r="G261" s="48"/>
      <c r="H261" s="48"/>
      <c r="I261" s="48"/>
      <c r="J261" s="48"/>
      <c r="K261" s="48"/>
      <c r="L261" s="50"/>
    </row>
    <row r="262" spans="1:12" ht="21.75" customHeight="1" thickBot="1">
      <c r="A262" s="1029"/>
      <c r="B262" s="51"/>
      <c r="C262" s="52"/>
      <c r="D262" s="53"/>
      <c r="E262" s="52"/>
      <c r="F262" s="52"/>
      <c r="G262" s="52"/>
      <c r="H262" s="52"/>
      <c r="I262" s="52"/>
      <c r="J262" s="52"/>
      <c r="K262" s="52"/>
      <c r="L262" s="54"/>
    </row>
    <row r="263" spans="1:12" ht="21.75" customHeight="1" thickTop="1">
      <c r="A263" s="1031">
        <f>A253+1</f>
        <v>46200</v>
      </c>
      <c r="B263" s="55"/>
      <c r="C263" s="36"/>
      <c r="D263" s="56"/>
      <c r="E263" s="36"/>
      <c r="F263" s="36"/>
      <c r="G263" s="36"/>
      <c r="H263" s="36"/>
      <c r="I263" s="36"/>
      <c r="J263" s="36"/>
      <c r="K263" s="36"/>
      <c r="L263" s="57"/>
    </row>
    <row r="264" spans="1:12" ht="21.75" customHeight="1">
      <c r="A264" s="1032"/>
      <c r="B264" s="33"/>
      <c r="C264" s="36"/>
      <c r="D264" s="35"/>
      <c r="E264" s="34"/>
      <c r="F264" s="34"/>
      <c r="G264" s="34"/>
      <c r="H264" s="34"/>
      <c r="I264" s="34"/>
      <c r="J264" s="36"/>
      <c r="K264" s="36"/>
      <c r="L264" s="37"/>
    </row>
    <row r="265" spans="1:12" ht="21.75" customHeight="1">
      <c r="A265" s="1032"/>
      <c r="B265" s="33"/>
      <c r="C265" s="36"/>
      <c r="D265" s="35"/>
      <c r="E265" s="34"/>
      <c r="F265" s="34"/>
      <c r="G265" s="34"/>
      <c r="H265" s="34"/>
      <c r="I265" s="34"/>
      <c r="J265" s="36"/>
      <c r="K265" s="36"/>
      <c r="L265" s="37"/>
    </row>
    <row r="266" spans="1:12" ht="21.75" customHeight="1">
      <c r="A266" s="1032"/>
      <c r="B266" s="33"/>
      <c r="C266" s="36"/>
      <c r="D266" s="35"/>
      <c r="E266" s="34"/>
      <c r="F266" s="34"/>
      <c r="G266" s="34"/>
      <c r="H266" s="34"/>
      <c r="I266" s="34"/>
      <c r="J266" s="36"/>
      <c r="K266" s="36"/>
      <c r="L266" s="37"/>
    </row>
    <row r="267" spans="1:12" ht="21.75" customHeight="1">
      <c r="A267" s="1032"/>
      <c r="B267" s="33"/>
      <c r="C267" s="36"/>
      <c r="D267" s="35"/>
      <c r="E267" s="34"/>
      <c r="F267" s="34"/>
      <c r="G267" s="34"/>
      <c r="H267" s="34"/>
      <c r="I267" s="34"/>
      <c r="J267" s="34"/>
      <c r="K267" s="34"/>
      <c r="L267" s="37"/>
    </row>
    <row r="268" spans="1:12" ht="21.75" customHeight="1">
      <c r="A268" s="1032"/>
      <c r="B268" s="33"/>
      <c r="C268" s="34"/>
      <c r="D268" s="35"/>
      <c r="E268" s="34"/>
      <c r="F268" s="34"/>
      <c r="G268" s="34"/>
      <c r="H268" s="34"/>
      <c r="I268" s="34"/>
      <c r="J268" s="34"/>
      <c r="K268" s="34"/>
      <c r="L268" s="37"/>
    </row>
    <row r="269" spans="1:12" ht="21.75" customHeight="1">
      <c r="A269" s="1032"/>
      <c r="B269" s="33"/>
      <c r="C269" s="34"/>
      <c r="D269" s="35"/>
      <c r="E269" s="34"/>
      <c r="F269" s="34"/>
      <c r="G269" s="34"/>
      <c r="H269" s="34"/>
      <c r="I269" s="34"/>
      <c r="J269" s="34"/>
      <c r="K269" s="34"/>
      <c r="L269" s="37"/>
    </row>
    <row r="270" spans="1:12" ht="21.75" customHeight="1">
      <c r="A270" s="1032"/>
      <c r="B270" s="33"/>
      <c r="C270" s="34"/>
      <c r="D270" s="35"/>
      <c r="E270" s="34"/>
      <c r="F270" s="34"/>
      <c r="G270" s="34"/>
      <c r="H270" s="34"/>
      <c r="I270" s="34"/>
      <c r="J270" s="34"/>
      <c r="K270" s="34"/>
      <c r="L270" s="37"/>
    </row>
    <row r="271" spans="1:12" ht="21.75" customHeight="1">
      <c r="A271" s="1032"/>
      <c r="B271" s="33"/>
      <c r="C271" s="34"/>
      <c r="D271" s="35"/>
      <c r="E271" s="34"/>
      <c r="F271" s="34"/>
      <c r="G271" s="34"/>
      <c r="H271" s="34"/>
      <c r="I271" s="34"/>
      <c r="J271" s="34"/>
      <c r="K271" s="34"/>
      <c r="L271" s="37"/>
    </row>
    <row r="272" spans="1:12" ht="21.75" customHeight="1" thickBot="1">
      <c r="A272" s="1033"/>
      <c r="B272" s="38"/>
      <c r="C272" s="41"/>
      <c r="D272" s="40"/>
      <c r="E272" s="41"/>
      <c r="F272" s="41"/>
      <c r="G272" s="41"/>
      <c r="H272" s="41"/>
      <c r="I272" s="41"/>
      <c r="J272" s="41"/>
      <c r="K272" s="41"/>
      <c r="L272" s="42"/>
    </row>
    <row r="273" spans="1:12" ht="21.75" customHeight="1" thickTop="1">
      <c r="A273" s="1030">
        <f>A263+1</f>
        <v>46201</v>
      </c>
      <c r="B273" s="43"/>
      <c r="C273" s="44"/>
      <c r="D273" s="45"/>
      <c r="E273" s="44"/>
      <c r="F273" s="44"/>
      <c r="G273" s="44"/>
      <c r="H273" s="44"/>
      <c r="I273" s="44"/>
      <c r="J273" s="44"/>
      <c r="K273" s="44"/>
      <c r="L273" s="46"/>
    </row>
    <row r="274" spans="1:12" ht="21.75" customHeight="1">
      <c r="A274" s="1028"/>
      <c r="B274" s="47"/>
      <c r="C274" s="48"/>
      <c r="D274" s="49"/>
      <c r="E274" s="48"/>
      <c r="F274" s="48"/>
      <c r="G274" s="48"/>
      <c r="H274" s="48"/>
      <c r="I274" s="48"/>
      <c r="J274" s="44"/>
      <c r="K274" s="44"/>
      <c r="L274" s="50"/>
    </row>
    <row r="275" spans="1:12" ht="21.75" customHeight="1">
      <c r="A275" s="1028"/>
      <c r="B275" s="47"/>
      <c r="C275" s="44"/>
      <c r="D275" s="49"/>
      <c r="E275" s="48"/>
      <c r="F275" s="48"/>
      <c r="G275" s="48"/>
      <c r="H275" s="48"/>
      <c r="I275" s="48"/>
      <c r="J275" s="44"/>
      <c r="K275" s="44"/>
      <c r="L275" s="50"/>
    </row>
    <row r="276" spans="1:12" ht="21.75" customHeight="1">
      <c r="A276" s="1028"/>
      <c r="B276" s="47"/>
      <c r="C276" s="48"/>
      <c r="D276" s="49"/>
      <c r="E276" s="48"/>
      <c r="F276" s="48"/>
      <c r="G276" s="48"/>
      <c r="H276" s="48"/>
      <c r="I276" s="48"/>
      <c r="J276" s="48"/>
      <c r="K276" s="48"/>
      <c r="L276" s="50"/>
    </row>
    <row r="277" spans="1:12" ht="21.75" customHeight="1">
      <c r="A277" s="1028"/>
      <c r="B277" s="47"/>
      <c r="C277" s="48"/>
      <c r="D277" s="49"/>
      <c r="E277" s="48"/>
      <c r="F277" s="48"/>
      <c r="G277" s="48"/>
      <c r="H277" s="48"/>
      <c r="I277" s="48"/>
      <c r="J277" s="48"/>
      <c r="K277" s="48"/>
      <c r="L277" s="50"/>
    </row>
    <row r="278" spans="1:12" ht="21.75" customHeight="1">
      <c r="A278" s="1028"/>
      <c r="B278" s="47"/>
      <c r="C278" s="48"/>
      <c r="D278" s="49"/>
      <c r="E278" s="48"/>
      <c r="F278" s="48"/>
      <c r="G278" s="48"/>
      <c r="H278" s="48"/>
      <c r="I278" s="48"/>
      <c r="J278" s="48"/>
      <c r="K278" s="48"/>
      <c r="L278" s="50"/>
    </row>
    <row r="279" spans="1:12" ht="21.75" customHeight="1">
      <c r="A279" s="1028"/>
      <c r="B279" s="47"/>
      <c r="C279" s="48"/>
      <c r="D279" s="49"/>
      <c r="E279" s="48"/>
      <c r="F279" s="48"/>
      <c r="G279" s="48"/>
      <c r="H279" s="48"/>
      <c r="I279" s="48"/>
      <c r="J279" s="48"/>
      <c r="K279" s="48"/>
      <c r="L279" s="50"/>
    </row>
    <row r="280" spans="1:12" ht="21.75" customHeight="1">
      <c r="A280" s="1028"/>
      <c r="B280" s="47"/>
      <c r="C280" s="48"/>
      <c r="D280" s="49"/>
      <c r="E280" s="48"/>
      <c r="F280" s="48"/>
      <c r="G280" s="48"/>
      <c r="H280" s="48"/>
      <c r="I280" s="48"/>
      <c r="J280" s="48"/>
      <c r="K280" s="48"/>
      <c r="L280" s="50"/>
    </row>
    <row r="281" spans="1:12" ht="21.75" customHeight="1">
      <c r="A281" s="1028"/>
      <c r="B281" s="47"/>
      <c r="C281" s="48"/>
      <c r="D281" s="49"/>
      <c r="E281" s="48"/>
      <c r="F281" s="48"/>
      <c r="G281" s="48"/>
      <c r="H281" s="48"/>
      <c r="I281" s="48"/>
      <c r="J281" s="48"/>
      <c r="K281" s="48"/>
      <c r="L281" s="50"/>
    </row>
    <row r="282" spans="1:12" ht="21.75" customHeight="1" thickBot="1">
      <c r="A282" s="1029"/>
      <c r="B282" s="51"/>
      <c r="C282" s="52"/>
      <c r="D282" s="53"/>
      <c r="E282" s="52"/>
      <c r="F282" s="52"/>
      <c r="G282" s="52"/>
      <c r="H282" s="52"/>
      <c r="I282" s="52"/>
      <c r="J282" s="52"/>
      <c r="K282" s="52"/>
      <c r="L282" s="54"/>
    </row>
    <row r="283" spans="1:12" ht="21.75" customHeight="1" thickTop="1">
      <c r="A283" s="1031">
        <f>A273+1</f>
        <v>46202</v>
      </c>
      <c r="B283" s="55"/>
      <c r="C283" s="36"/>
      <c r="D283" s="56"/>
      <c r="E283" s="36"/>
      <c r="F283" s="36"/>
      <c r="G283" s="36"/>
      <c r="H283" s="36"/>
      <c r="I283" s="36"/>
      <c r="J283" s="36"/>
      <c r="K283" s="36"/>
      <c r="L283" s="57"/>
    </row>
    <row r="284" spans="1:12" ht="21.75" customHeight="1">
      <c r="A284" s="1032"/>
      <c r="B284" s="33"/>
      <c r="C284" s="34"/>
      <c r="D284" s="35"/>
      <c r="E284" s="34"/>
      <c r="F284" s="34"/>
      <c r="G284" s="34"/>
      <c r="H284" s="34"/>
      <c r="I284" s="34"/>
      <c r="J284" s="36"/>
      <c r="K284" s="36"/>
      <c r="L284" s="37"/>
    </row>
    <row r="285" spans="1:12" ht="21.75" customHeight="1">
      <c r="A285" s="1032"/>
      <c r="B285" s="33"/>
      <c r="C285" s="34"/>
      <c r="D285" s="35"/>
      <c r="E285" s="34"/>
      <c r="F285" s="34"/>
      <c r="G285" s="34"/>
      <c r="H285" s="34"/>
      <c r="I285" s="34"/>
      <c r="J285" s="36"/>
      <c r="K285" s="36"/>
      <c r="L285" s="37"/>
    </row>
    <row r="286" spans="1:12" ht="21.75" customHeight="1">
      <c r="A286" s="1032"/>
      <c r="B286" s="33"/>
      <c r="C286" s="34"/>
      <c r="D286" s="35"/>
      <c r="E286" s="34"/>
      <c r="F286" s="34"/>
      <c r="G286" s="34"/>
      <c r="H286" s="34"/>
      <c r="I286" s="34"/>
      <c r="J286" s="36"/>
      <c r="K286" s="36"/>
      <c r="L286" s="37"/>
    </row>
    <row r="287" spans="1:12" ht="21.75" customHeight="1">
      <c r="A287" s="1032"/>
      <c r="B287" s="33"/>
      <c r="C287" s="34"/>
      <c r="D287" s="35"/>
      <c r="E287" s="34"/>
      <c r="F287" s="34"/>
      <c r="G287" s="34"/>
      <c r="H287" s="34"/>
      <c r="I287" s="34"/>
      <c r="J287" s="34"/>
      <c r="K287" s="34"/>
      <c r="L287" s="37"/>
    </row>
    <row r="288" spans="1:12" ht="21.75" customHeight="1">
      <c r="A288" s="1032"/>
      <c r="B288" s="33"/>
      <c r="C288" s="34"/>
      <c r="D288" s="35"/>
      <c r="E288" s="34"/>
      <c r="F288" s="34"/>
      <c r="G288" s="34"/>
      <c r="H288" s="34"/>
      <c r="I288" s="34"/>
      <c r="J288" s="34"/>
      <c r="K288" s="34"/>
      <c r="L288" s="37"/>
    </row>
    <row r="289" spans="1:12" ht="21.75" customHeight="1">
      <c r="A289" s="1032"/>
      <c r="B289" s="33"/>
      <c r="C289" s="34"/>
      <c r="D289" s="35"/>
      <c r="E289" s="34"/>
      <c r="F289" s="34"/>
      <c r="G289" s="34"/>
      <c r="H289" s="34"/>
      <c r="I289" s="34"/>
      <c r="J289" s="34"/>
      <c r="K289" s="34"/>
      <c r="L289" s="37"/>
    </row>
    <row r="290" spans="1:12" ht="21.75" customHeight="1">
      <c r="A290" s="1032"/>
      <c r="B290" s="33"/>
      <c r="C290" s="34"/>
      <c r="D290" s="35"/>
      <c r="E290" s="34"/>
      <c r="F290" s="34"/>
      <c r="G290" s="34"/>
      <c r="H290" s="34"/>
      <c r="I290" s="34"/>
      <c r="J290" s="34"/>
      <c r="K290" s="34"/>
      <c r="L290" s="37"/>
    </row>
    <row r="291" spans="1:12" ht="21.75" customHeight="1">
      <c r="A291" s="1032"/>
      <c r="B291" s="33"/>
      <c r="C291" s="34"/>
      <c r="D291" s="35"/>
      <c r="E291" s="34"/>
      <c r="F291" s="34"/>
      <c r="G291" s="34"/>
      <c r="H291" s="34"/>
      <c r="I291" s="34"/>
      <c r="J291" s="34"/>
      <c r="K291" s="34"/>
      <c r="L291" s="37"/>
    </row>
    <row r="292" spans="1:12" ht="21.75" customHeight="1" thickBot="1">
      <c r="A292" s="1033"/>
      <c r="B292" s="38"/>
      <c r="C292" s="41"/>
      <c r="D292" s="40"/>
      <c r="E292" s="41"/>
      <c r="F292" s="41"/>
      <c r="G292" s="41"/>
      <c r="H292" s="41"/>
      <c r="I292" s="41"/>
      <c r="J292" s="41"/>
      <c r="K292" s="41"/>
      <c r="L292" s="42"/>
    </row>
    <row r="293" spans="1:12" ht="21.75" customHeight="1" thickTop="1">
      <c r="A293" s="1030">
        <f>A283+1</f>
        <v>46203</v>
      </c>
      <c r="B293" s="43"/>
      <c r="C293" s="44"/>
      <c r="D293" s="45"/>
      <c r="E293" s="44"/>
      <c r="F293" s="44"/>
      <c r="G293" s="44"/>
      <c r="H293" s="44"/>
      <c r="I293" s="44"/>
      <c r="J293" s="44"/>
      <c r="K293" s="44"/>
      <c r="L293" s="46"/>
    </row>
    <row r="294" spans="1:12" ht="21.75" customHeight="1">
      <c r="A294" s="1028"/>
      <c r="B294" s="47"/>
      <c r="C294" s="48"/>
      <c r="D294" s="49"/>
      <c r="E294" s="48"/>
      <c r="F294" s="48"/>
      <c r="G294" s="48"/>
      <c r="H294" s="48"/>
      <c r="I294" s="48"/>
      <c r="J294" s="48"/>
      <c r="K294" s="48"/>
      <c r="L294" s="50"/>
    </row>
    <row r="295" spans="1:12" ht="21.75" customHeight="1">
      <c r="A295" s="1028"/>
      <c r="B295" s="47"/>
      <c r="C295" s="48"/>
      <c r="D295" s="49"/>
      <c r="E295" s="48"/>
      <c r="F295" s="48"/>
      <c r="G295" s="48"/>
      <c r="H295" s="48"/>
      <c r="I295" s="48"/>
      <c r="J295" s="48"/>
      <c r="K295" s="48"/>
      <c r="L295" s="50"/>
    </row>
    <row r="296" spans="1:12" ht="21.75" customHeight="1">
      <c r="A296" s="1028"/>
      <c r="B296" s="47"/>
      <c r="C296" s="48"/>
      <c r="D296" s="49"/>
      <c r="E296" s="48"/>
      <c r="F296" s="48"/>
      <c r="G296" s="48"/>
      <c r="H296" s="48"/>
      <c r="I296" s="48"/>
      <c r="J296" s="48"/>
      <c r="K296" s="48"/>
      <c r="L296" s="50"/>
    </row>
    <row r="297" spans="1:12" ht="21.75" customHeight="1">
      <c r="A297" s="1028"/>
      <c r="B297" s="47"/>
      <c r="C297" s="48"/>
      <c r="D297" s="49"/>
      <c r="E297" s="48"/>
      <c r="F297" s="48"/>
      <c r="G297" s="48"/>
      <c r="H297" s="48"/>
      <c r="I297" s="48"/>
      <c r="J297" s="48"/>
      <c r="K297" s="48"/>
      <c r="L297" s="50"/>
    </row>
    <row r="298" spans="1:12" ht="21.75" customHeight="1">
      <c r="A298" s="1028"/>
      <c r="B298" s="47"/>
      <c r="C298" s="48"/>
      <c r="D298" s="49"/>
      <c r="E298" s="48"/>
      <c r="F298" s="48"/>
      <c r="G298" s="48"/>
      <c r="H298" s="48"/>
      <c r="I298" s="48"/>
      <c r="J298" s="48"/>
      <c r="K298" s="48"/>
      <c r="L298" s="50"/>
    </row>
    <row r="299" spans="1:12" ht="21.75" customHeight="1">
      <c r="A299" s="1028"/>
      <c r="B299" s="47"/>
      <c r="C299" s="48"/>
      <c r="D299" s="49"/>
      <c r="E299" s="48"/>
      <c r="F299" s="48"/>
      <c r="G299" s="48"/>
      <c r="H299" s="48"/>
      <c r="I299" s="48"/>
      <c r="J299" s="48"/>
      <c r="K299" s="48"/>
      <c r="L299" s="50"/>
    </row>
    <row r="300" spans="1:12" ht="21.75" customHeight="1">
      <c r="A300" s="1028"/>
      <c r="B300" s="47"/>
      <c r="C300" s="48"/>
      <c r="D300" s="49"/>
      <c r="E300" s="48"/>
      <c r="F300" s="48"/>
      <c r="G300" s="48"/>
      <c r="H300" s="48"/>
      <c r="I300" s="48"/>
      <c r="J300" s="48"/>
      <c r="K300" s="48"/>
      <c r="L300" s="50"/>
    </row>
    <row r="301" spans="1:12" ht="21.75" customHeight="1">
      <c r="A301" s="1028"/>
      <c r="B301" s="47"/>
      <c r="C301" s="48"/>
      <c r="D301" s="49"/>
      <c r="E301" s="48"/>
      <c r="F301" s="48"/>
      <c r="G301" s="48"/>
      <c r="H301" s="48"/>
      <c r="I301" s="48"/>
      <c r="J301" s="48"/>
      <c r="K301" s="48"/>
      <c r="L301" s="50"/>
    </row>
    <row r="302" spans="1:12" ht="21.75" customHeight="1" thickBot="1">
      <c r="A302" s="1029"/>
      <c r="B302" s="51"/>
      <c r="C302" s="52"/>
      <c r="D302" s="53"/>
      <c r="E302" s="52"/>
      <c r="F302" s="52"/>
      <c r="G302" s="52"/>
      <c r="H302" s="52"/>
      <c r="I302" s="52"/>
      <c r="J302" s="52"/>
      <c r="K302" s="52"/>
      <c r="L302" s="54"/>
    </row>
    <row r="303" spans="1:12" ht="21.75" customHeight="1" thickTop="1">
      <c r="A303" s="1031">
        <f>A293+1</f>
        <v>46204</v>
      </c>
      <c r="B303" s="55"/>
      <c r="C303" s="36"/>
      <c r="D303" s="56"/>
      <c r="E303" s="36"/>
      <c r="F303" s="36"/>
      <c r="G303" s="36"/>
      <c r="H303" s="36"/>
      <c r="I303" s="36"/>
      <c r="J303" s="36"/>
      <c r="K303" s="36"/>
      <c r="L303" s="57"/>
    </row>
    <row r="304" spans="1:12" ht="21.75" customHeight="1">
      <c r="A304" s="1032"/>
      <c r="B304" s="33"/>
      <c r="C304" s="34"/>
      <c r="D304" s="35"/>
      <c r="E304" s="34"/>
      <c r="F304" s="34"/>
      <c r="G304" s="34"/>
      <c r="H304" s="34"/>
      <c r="I304" s="34"/>
      <c r="J304" s="34"/>
      <c r="K304" s="34"/>
      <c r="L304" s="37"/>
    </row>
    <row r="305" spans="1:12" ht="21.75" customHeight="1">
      <c r="A305" s="1032"/>
      <c r="B305" s="33"/>
      <c r="C305" s="34"/>
      <c r="D305" s="35"/>
      <c r="E305" s="34"/>
      <c r="F305" s="34"/>
      <c r="G305" s="34"/>
      <c r="H305" s="34"/>
      <c r="I305" s="34"/>
      <c r="J305" s="34"/>
      <c r="K305" s="34"/>
      <c r="L305" s="37"/>
    </row>
    <row r="306" spans="1:12" ht="21.75" customHeight="1">
      <c r="A306" s="1032"/>
      <c r="B306" s="33"/>
      <c r="C306" s="34"/>
      <c r="D306" s="35"/>
      <c r="E306" s="34"/>
      <c r="F306" s="34"/>
      <c r="G306" s="34"/>
      <c r="H306" s="34"/>
      <c r="I306" s="34"/>
      <c r="J306" s="34"/>
      <c r="K306" s="34"/>
      <c r="L306" s="37"/>
    </row>
    <row r="307" spans="1:12" ht="21.75" customHeight="1">
      <c r="A307" s="1032"/>
      <c r="B307" s="33"/>
      <c r="C307" s="34"/>
      <c r="D307" s="35"/>
      <c r="E307" s="34"/>
      <c r="F307" s="34"/>
      <c r="G307" s="34"/>
      <c r="H307" s="34"/>
      <c r="I307" s="34"/>
      <c r="J307" s="34"/>
      <c r="K307" s="34"/>
      <c r="L307" s="37"/>
    </row>
    <row r="308" spans="1:12" ht="21.75" customHeight="1">
      <c r="A308" s="1032"/>
      <c r="B308" s="33"/>
      <c r="C308" s="34"/>
      <c r="D308" s="35"/>
      <c r="E308" s="34"/>
      <c r="F308" s="34"/>
      <c r="G308" s="34"/>
      <c r="H308" s="34"/>
      <c r="I308" s="34"/>
      <c r="J308" s="34"/>
      <c r="K308" s="34"/>
      <c r="L308" s="37"/>
    </row>
    <row r="309" spans="1:12" ht="21.75" customHeight="1">
      <c r="A309" s="1032"/>
      <c r="B309" s="33"/>
      <c r="C309" s="34"/>
      <c r="D309" s="35"/>
      <c r="E309" s="34"/>
      <c r="F309" s="34"/>
      <c r="G309" s="34"/>
      <c r="H309" s="34"/>
      <c r="I309" s="34"/>
      <c r="J309" s="34"/>
      <c r="K309" s="34"/>
      <c r="L309" s="37"/>
    </row>
    <row r="310" spans="1:12" ht="21.75" customHeight="1">
      <c r="A310" s="1032"/>
      <c r="B310" s="33"/>
      <c r="C310" s="34"/>
      <c r="D310" s="35"/>
      <c r="E310" s="34"/>
      <c r="F310" s="34"/>
      <c r="G310" s="34"/>
      <c r="H310" s="34"/>
      <c r="I310" s="34"/>
      <c r="J310" s="34"/>
      <c r="K310" s="34"/>
      <c r="L310" s="37"/>
    </row>
    <row r="311" spans="1:12" ht="21.75" customHeight="1">
      <c r="A311" s="1032"/>
      <c r="B311" s="33"/>
      <c r="C311" s="34"/>
      <c r="D311" s="35"/>
      <c r="E311" s="34"/>
      <c r="F311" s="34"/>
      <c r="G311" s="34"/>
      <c r="H311" s="34"/>
      <c r="I311" s="34"/>
      <c r="J311" s="34"/>
      <c r="K311" s="34"/>
      <c r="L311" s="37"/>
    </row>
    <row r="312" spans="1:12" ht="21.75" customHeight="1" thickBot="1">
      <c r="A312" s="1033"/>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1640</v>
      </c>
      <c r="G1" s="720" t="s">
        <v>1641</v>
      </c>
      <c r="H1" s="720" t="s">
        <v>1642</v>
      </c>
      <c r="I1" s="721" t="s">
        <v>130</v>
      </c>
    </row>
    <row r="2" spans="1:9" ht="20.25" customHeight="1">
      <c r="A2" s="775" t="s">
        <v>1736</v>
      </c>
      <c r="B2" s="776" t="s">
        <v>1643</v>
      </c>
      <c r="C2" s="776" t="s">
        <v>1644</v>
      </c>
      <c r="D2" s="776" t="s">
        <v>1623</v>
      </c>
      <c r="E2" s="776" t="s">
        <v>1737</v>
      </c>
      <c r="F2" s="776" t="s">
        <v>1738</v>
      </c>
      <c r="G2" s="776" t="s">
        <v>1739</v>
      </c>
      <c r="H2" s="779" t="s">
        <v>1740</v>
      </c>
      <c r="I2" s="777" t="s">
        <v>1741</v>
      </c>
    </row>
    <row r="3" spans="1:9" ht="20.25" customHeight="1">
      <c r="A3" s="723">
        <v>45761</v>
      </c>
      <c r="B3" s="724" t="s">
        <v>1047</v>
      </c>
      <c r="C3" s="724" t="s">
        <v>1645</v>
      </c>
      <c r="D3" s="724" t="s">
        <v>1623</v>
      </c>
      <c r="E3" s="724"/>
      <c r="F3" s="724">
        <v>620</v>
      </c>
      <c r="G3" s="724">
        <v>610</v>
      </c>
      <c r="H3" s="725">
        <v>0.19513888888888889</v>
      </c>
      <c r="I3" s="726" t="s">
        <v>1646</v>
      </c>
    </row>
    <row r="4" spans="1:9" ht="20.25" customHeight="1">
      <c r="A4" s="723">
        <v>45761</v>
      </c>
      <c r="B4" s="724" t="s">
        <v>1045</v>
      </c>
      <c r="C4" s="724" t="s">
        <v>1647</v>
      </c>
      <c r="D4" s="724" t="s">
        <v>1636</v>
      </c>
      <c r="E4" s="724"/>
      <c r="F4" s="724">
        <v>650</v>
      </c>
      <c r="G4" s="724">
        <v>660</v>
      </c>
      <c r="H4" s="724">
        <v>467</v>
      </c>
      <c r="I4" s="726"/>
    </row>
    <row r="5" spans="1:9" ht="20.25" customHeight="1">
      <c r="A5" s="723">
        <v>45761</v>
      </c>
      <c r="B5" s="724" t="s">
        <v>1040</v>
      </c>
      <c r="C5" s="724" t="s">
        <v>1648</v>
      </c>
      <c r="D5" s="724" t="s">
        <v>1636</v>
      </c>
      <c r="E5" s="724"/>
      <c r="F5" s="724">
        <v>670</v>
      </c>
      <c r="G5" s="724">
        <v>680</v>
      </c>
      <c r="H5" s="724">
        <v>455</v>
      </c>
      <c r="I5" s="726"/>
    </row>
    <row r="6" spans="1:9" ht="20.25" customHeight="1">
      <c r="A6" s="723">
        <v>45761</v>
      </c>
      <c r="B6" s="724" t="s">
        <v>1034</v>
      </c>
      <c r="C6" s="724" t="s">
        <v>1649</v>
      </c>
      <c r="D6" s="724" t="s">
        <v>1636</v>
      </c>
      <c r="E6" s="724"/>
      <c r="F6" s="724">
        <v>670</v>
      </c>
      <c r="G6" s="724">
        <v>680</v>
      </c>
      <c r="H6" s="724">
        <v>453</v>
      </c>
      <c r="I6" s="726" t="s">
        <v>1650</v>
      </c>
    </row>
    <row r="7" spans="1:9" ht="20.25" customHeight="1">
      <c r="A7" s="723">
        <v>45761</v>
      </c>
      <c r="B7" s="724" t="s">
        <v>1042</v>
      </c>
      <c r="C7" s="724" t="s">
        <v>1820</v>
      </c>
      <c r="D7" s="724" t="s">
        <v>1636</v>
      </c>
      <c r="E7" s="724"/>
      <c r="F7" s="724">
        <v>650</v>
      </c>
      <c r="G7" s="724">
        <v>660</v>
      </c>
      <c r="H7" s="724">
        <v>467</v>
      </c>
      <c r="I7" s="726"/>
    </row>
    <row r="8" spans="1:9" ht="20.25" customHeight="1">
      <c r="A8" s="723">
        <v>45762</v>
      </c>
      <c r="B8" s="724" t="s">
        <v>1047</v>
      </c>
      <c r="C8" s="724" t="s">
        <v>1645</v>
      </c>
      <c r="D8" s="724" t="s">
        <v>1623</v>
      </c>
      <c r="E8" s="724"/>
      <c r="F8" s="724">
        <v>610</v>
      </c>
      <c r="G8" s="724">
        <v>600</v>
      </c>
      <c r="H8" s="725">
        <v>0.19236111111111112</v>
      </c>
      <c r="I8" s="726" t="s">
        <v>1821</v>
      </c>
    </row>
    <row r="9" spans="1:9" ht="20.25" customHeight="1">
      <c r="A9" s="723">
        <v>45768</v>
      </c>
      <c r="B9" s="724" t="s">
        <v>1042</v>
      </c>
      <c r="C9" s="724" t="s">
        <v>1820</v>
      </c>
      <c r="D9" s="724" t="s">
        <v>1636</v>
      </c>
      <c r="E9" s="724"/>
      <c r="F9" s="724">
        <v>660</v>
      </c>
      <c r="G9" s="724">
        <v>670</v>
      </c>
      <c r="H9" s="724">
        <v>460</v>
      </c>
      <c r="I9" s="726"/>
    </row>
    <row r="10" spans="1:9" ht="20.25" customHeight="1">
      <c r="A10" s="723">
        <v>45768</v>
      </c>
      <c r="B10" s="724" t="s">
        <v>1643</v>
      </c>
      <c r="C10" s="724" t="s">
        <v>1644</v>
      </c>
      <c r="D10" s="724" t="s">
        <v>1623</v>
      </c>
      <c r="E10" s="724"/>
      <c r="F10" s="724">
        <v>660</v>
      </c>
      <c r="G10" s="724">
        <v>670</v>
      </c>
      <c r="H10" s="725">
        <v>0.17986111111111111</v>
      </c>
      <c r="I10" s="726"/>
    </row>
    <row r="11" spans="1:9" ht="20.25" customHeight="1">
      <c r="A11" s="723">
        <v>45768</v>
      </c>
      <c r="B11" s="724" t="s">
        <v>1045</v>
      </c>
      <c r="C11" s="724" t="s">
        <v>1647</v>
      </c>
      <c r="D11" s="724" t="s">
        <v>1636</v>
      </c>
      <c r="E11" s="724"/>
      <c r="F11" s="724">
        <v>660</v>
      </c>
      <c r="G11" s="724">
        <v>670</v>
      </c>
      <c r="H11" s="724">
        <v>460</v>
      </c>
      <c r="I11" s="726"/>
    </row>
    <row r="12" spans="1:9" ht="20.25" customHeight="1">
      <c r="A12" s="723">
        <v>45768</v>
      </c>
      <c r="B12" s="724" t="s">
        <v>1040</v>
      </c>
      <c r="C12" s="724" t="s">
        <v>1648</v>
      </c>
      <c r="D12" s="724" t="s">
        <v>1636</v>
      </c>
      <c r="E12" s="724"/>
      <c r="F12" s="724">
        <v>680</v>
      </c>
      <c r="G12" s="724">
        <v>690</v>
      </c>
      <c r="H12" s="724">
        <v>449</v>
      </c>
      <c r="I12" s="726"/>
    </row>
    <row r="13" spans="1:9" ht="20.25" customHeight="1">
      <c r="A13" s="723">
        <v>45768</v>
      </c>
      <c r="B13" s="724" t="s">
        <v>1034</v>
      </c>
      <c r="C13" s="724" t="s">
        <v>1649</v>
      </c>
      <c r="D13" s="724" t="s">
        <v>1636</v>
      </c>
      <c r="E13" s="724"/>
      <c r="F13" s="724">
        <v>680</v>
      </c>
      <c r="G13" s="724">
        <v>690</v>
      </c>
      <c r="H13" s="724">
        <v>447</v>
      </c>
      <c r="I13" s="726"/>
    </row>
    <row r="14" spans="1:9" ht="20.25" customHeight="1">
      <c r="A14" s="723">
        <v>45888</v>
      </c>
      <c r="B14" s="724" t="s">
        <v>1822</v>
      </c>
      <c r="C14" s="724" t="s">
        <v>1823</v>
      </c>
      <c r="D14" s="724" t="s">
        <v>1659</v>
      </c>
      <c r="E14" s="724" t="s">
        <v>1824</v>
      </c>
      <c r="F14" s="724">
        <v>650</v>
      </c>
      <c r="G14" s="724">
        <v>640</v>
      </c>
      <c r="H14" s="725">
        <v>0.34236111111111112</v>
      </c>
      <c r="I14" s="726"/>
    </row>
    <row r="15" spans="1:9" ht="20.25" customHeight="1">
      <c r="A15" s="723">
        <v>45888</v>
      </c>
      <c r="B15" s="724" t="s">
        <v>1040</v>
      </c>
      <c r="C15" s="724" t="s">
        <v>1825</v>
      </c>
      <c r="D15" s="724" t="s">
        <v>1623</v>
      </c>
      <c r="E15" s="724" t="s">
        <v>1826</v>
      </c>
      <c r="F15" s="724">
        <v>600</v>
      </c>
      <c r="G15" s="724">
        <v>610</v>
      </c>
      <c r="H15" s="724">
        <v>261</v>
      </c>
      <c r="I15" s="726"/>
    </row>
    <row r="16" spans="1:9" ht="20.25" customHeight="1">
      <c r="A16" s="723">
        <v>45888</v>
      </c>
      <c r="B16" s="724" t="s">
        <v>1045</v>
      </c>
      <c r="C16" s="724" t="s">
        <v>1747</v>
      </c>
      <c r="D16" s="724" t="s">
        <v>1659</v>
      </c>
      <c r="E16" s="724" t="s">
        <v>1824</v>
      </c>
      <c r="F16" s="724">
        <v>600</v>
      </c>
      <c r="G16" s="724">
        <v>610</v>
      </c>
      <c r="H16" s="724">
        <v>509</v>
      </c>
      <c r="I16" s="726"/>
    </row>
    <row r="17" spans="1:9" ht="20.25" customHeight="1">
      <c r="A17" s="723">
        <v>45889</v>
      </c>
      <c r="B17" s="724" t="s">
        <v>1822</v>
      </c>
      <c r="C17" s="724" t="s">
        <v>1823</v>
      </c>
      <c r="D17" s="724" t="s">
        <v>1659</v>
      </c>
      <c r="E17" s="724" t="s">
        <v>1824</v>
      </c>
      <c r="F17" s="724">
        <v>640</v>
      </c>
      <c r="G17" s="724">
        <v>630</v>
      </c>
      <c r="H17" s="725">
        <v>0.34722222222222227</v>
      </c>
      <c r="I17" s="726"/>
    </row>
    <row r="18" spans="1:9" ht="20.25" customHeight="1">
      <c r="A18" s="723">
        <v>45894</v>
      </c>
      <c r="B18" s="724" t="s">
        <v>1827</v>
      </c>
      <c r="C18" s="724" t="s">
        <v>1828</v>
      </c>
      <c r="D18" s="724" t="s">
        <v>1674</v>
      </c>
      <c r="E18" s="724" t="s">
        <v>1829</v>
      </c>
      <c r="F18" s="724">
        <v>600</v>
      </c>
      <c r="G18" s="724">
        <v>610</v>
      </c>
      <c r="H18" s="724">
        <v>597</v>
      </c>
      <c r="I18" s="726" t="s">
        <v>1830</v>
      </c>
    </row>
    <row r="19" spans="1:9" ht="20.25" customHeight="1">
      <c r="A19" s="723">
        <v>45894</v>
      </c>
      <c r="B19" s="724" t="s">
        <v>1041</v>
      </c>
      <c r="C19" s="724" t="s">
        <v>1831</v>
      </c>
      <c r="D19" s="724" t="s">
        <v>1688</v>
      </c>
      <c r="E19" s="724" t="s">
        <v>1832</v>
      </c>
      <c r="F19" s="724">
        <v>500</v>
      </c>
      <c r="G19" s="724">
        <v>510</v>
      </c>
      <c r="H19" s="724">
        <v>475</v>
      </c>
      <c r="I19" s="726" t="s">
        <v>1833</v>
      </c>
    </row>
    <row r="20" spans="1:9" ht="20.25" customHeight="1">
      <c r="A20" s="723">
        <v>45894</v>
      </c>
      <c r="B20" s="724" t="s">
        <v>1745</v>
      </c>
      <c r="C20" s="724" t="s">
        <v>1746</v>
      </c>
      <c r="D20" s="724" t="s">
        <v>1632</v>
      </c>
      <c r="E20" s="724" t="s">
        <v>1753</v>
      </c>
      <c r="F20" s="724">
        <v>600</v>
      </c>
      <c r="G20" s="724">
        <v>610</v>
      </c>
      <c r="H20" s="724">
        <v>503</v>
      </c>
      <c r="I20" s="726"/>
    </row>
    <row r="21" spans="1:9" ht="20.25" customHeight="1">
      <c r="A21" s="723">
        <v>45894</v>
      </c>
      <c r="B21" s="724" t="s">
        <v>1040</v>
      </c>
      <c r="C21" s="724" t="s">
        <v>1825</v>
      </c>
      <c r="D21" s="724" t="s">
        <v>1623</v>
      </c>
      <c r="E21" s="724" t="s">
        <v>1826</v>
      </c>
      <c r="F21" s="724">
        <v>610</v>
      </c>
      <c r="G21" s="724">
        <v>620</v>
      </c>
      <c r="H21" s="724">
        <v>257</v>
      </c>
      <c r="I21" s="726"/>
    </row>
    <row r="22" spans="1:9" ht="20.25" customHeight="1">
      <c r="A22" s="723">
        <v>45894</v>
      </c>
      <c r="B22" s="724" t="s">
        <v>1045</v>
      </c>
      <c r="C22" s="724" t="s">
        <v>1747</v>
      </c>
      <c r="D22" s="724" t="s">
        <v>1659</v>
      </c>
      <c r="E22" s="724" t="s">
        <v>1824</v>
      </c>
      <c r="F22" s="724">
        <v>610</v>
      </c>
      <c r="G22" s="724">
        <v>620</v>
      </c>
      <c r="H22" s="724">
        <v>501</v>
      </c>
      <c r="I22" s="726"/>
    </row>
    <row r="23" spans="1:9" ht="20.25" customHeight="1">
      <c r="A23" s="723">
        <v>45894</v>
      </c>
      <c r="B23" s="724" t="s">
        <v>1027</v>
      </c>
      <c r="C23" s="724" t="s">
        <v>1834</v>
      </c>
      <c r="D23" s="724" t="s">
        <v>1637</v>
      </c>
      <c r="E23" s="724" t="s">
        <v>1835</v>
      </c>
      <c r="F23" s="724">
        <v>700</v>
      </c>
      <c r="G23" s="724">
        <v>710</v>
      </c>
      <c r="H23" s="724">
        <v>865</v>
      </c>
      <c r="I23" s="726"/>
    </row>
    <row r="24" spans="1:9" ht="20.25" customHeight="1">
      <c r="A24" s="723">
        <v>45894</v>
      </c>
      <c r="B24" s="724" t="s">
        <v>1048</v>
      </c>
      <c r="C24" s="724" t="s">
        <v>1836</v>
      </c>
      <c r="D24" s="724" t="s">
        <v>1495</v>
      </c>
      <c r="E24" s="724" t="s">
        <v>1495</v>
      </c>
      <c r="F24" s="724">
        <v>500</v>
      </c>
      <c r="G24" s="724">
        <v>510</v>
      </c>
      <c r="H24" s="725">
        <v>0.3298611111111111</v>
      </c>
      <c r="I24" s="726"/>
    </row>
    <row r="25" spans="1:9" ht="20.25" customHeight="1">
      <c r="A25" s="723">
        <v>45894</v>
      </c>
      <c r="B25" s="724" t="s">
        <v>1822</v>
      </c>
      <c r="C25" s="724" t="s">
        <v>1823</v>
      </c>
      <c r="D25" s="724" t="s">
        <v>1659</v>
      </c>
      <c r="E25" s="724" t="s">
        <v>1824</v>
      </c>
      <c r="F25" s="724">
        <v>630</v>
      </c>
      <c r="G25" s="724">
        <v>620</v>
      </c>
      <c r="H25" s="725">
        <v>0.3527777777777778</v>
      </c>
      <c r="I25" s="726"/>
    </row>
    <row r="26" spans="1:9" ht="20.25" customHeight="1">
      <c r="A26" s="723">
        <v>45894</v>
      </c>
      <c r="B26" s="724" t="s">
        <v>1043</v>
      </c>
      <c r="C26" s="724" t="s">
        <v>1837</v>
      </c>
      <c r="D26" s="724" t="s">
        <v>1626</v>
      </c>
      <c r="E26" s="724" t="s">
        <v>1838</v>
      </c>
      <c r="F26" s="724">
        <v>750</v>
      </c>
      <c r="G26" s="724">
        <v>760</v>
      </c>
      <c r="H26" s="724">
        <v>832</v>
      </c>
      <c r="I26" s="726"/>
    </row>
    <row r="27" spans="1:9" ht="20.25" customHeight="1">
      <c r="A27" s="723">
        <v>45897</v>
      </c>
      <c r="B27" s="724" t="s">
        <v>1827</v>
      </c>
      <c r="C27" s="724" t="s">
        <v>1828</v>
      </c>
      <c r="D27" s="724" t="s">
        <v>1674</v>
      </c>
      <c r="E27" s="724" t="s">
        <v>1829</v>
      </c>
      <c r="F27" s="724">
        <v>610</v>
      </c>
      <c r="G27" s="724">
        <v>620</v>
      </c>
      <c r="H27" s="724">
        <v>588</v>
      </c>
      <c r="I27" s="726" t="s">
        <v>1839</v>
      </c>
    </row>
    <row r="28" spans="1:9" ht="20.25" customHeight="1">
      <c r="A28" s="723">
        <v>45897</v>
      </c>
      <c r="B28" s="724" t="s">
        <v>1041</v>
      </c>
      <c r="C28" s="724" t="s">
        <v>1831</v>
      </c>
      <c r="D28" s="724" t="s">
        <v>1688</v>
      </c>
      <c r="E28" s="724" t="s">
        <v>1832</v>
      </c>
      <c r="F28" s="724">
        <v>510</v>
      </c>
      <c r="G28" s="724">
        <v>520</v>
      </c>
      <c r="H28" s="724">
        <v>466</v>
      </c>
      <c r="I28" s="726" t="s">
        <v>1840</v>
      </c>
    </row>
    <row r="29" spans="1:9" ht="20.25" customHeight="1">
      <c r="A29" s="723">
        <v>45897</v>
      </c>
      <c r="B29" s="724" t="s">
        <v>1745</v>
      </c>
      <c r="C29" s="724" t="s">
        <v>1746</v>
      </c>
      <c r="D29" s="724" t="s">
        <v>1632</v>
      </c>
      <c r="E29" s="724" t="s">
        <v>1753</v>
      </c>
      <c r="F29" s="724">
        <v>610</v>
      </c>
      <c r="G29" s="724">
        <v>620</v>
      </c>
      <c r="H29" s="724">
        <v>495</v>
      </c>
      <c r="I29" s="726"/>
    </row>
    <row r="30" spans="1:9" ht="20.25" customHeight="1">
      <c r="A30" s="723">
        <v>45897</v>
      </c>
      <c r="B30" s="724" t="s">
        <v>1040</v>
      </c>
      <c r="C30" s="724" t="s">
        <v>1825</v>
      </c>
      <c r="D30" s="724" t="s">
        <v>1623</v>
      </c>
      <c r="E30" s="724" t="s">
        <v>1826</v>
      </c>
      <c r="F30" s="724">
        <v>620</v>
      </c>
      <c r="G30" s="724">
        <v>630</v>
      </c>
      <c r="H30" s="724">
        <v>253</v>
      </c>
      <c r="I30" s="726" t="s">
        <v>1841</v>
      </c>
    </row>
    <row r="31" spans="1:9" ht="20.25" customHeight="1">
      <c r="A31" s="723">
        <v>45897</v>
      </c>
      <c r="B31" s="724" t="s">
        <v>1045</v>
      </c>
      <c r="C31" s="724" t="s">
        <v>1747</v>
      </c>
      <c r="D31" s="724" t="s">
        <v>1659</v>
      </c>
      <c r="E31" s="724" t="s">
        <v>1824</v>
      </c>
      <c r="F31" s="724">
        <v>620</v>
      </c>
      <c r="G31" s="724">
        <v>630</v>
      </c>
      <c r="H31" s="724">
        <v>493</v>
      </c>
      <c r="I31" s="726"/>
    </row>
    <row r="32" spans="1:9" ht="20.25" customHeight="1">
      <c r="A32" s="723">
        <v>45897</v>
      </c>
      <c r="B32" s="724" t="s">
        <v>1027</v>
      </c>
      <c r="C32" s="724" t="s">
        <v>1834</v>
      </c>
      <c r="D32" s="724" t="s">
        <v>1637</v>
      </c>
      <c r="E32" s="724" t="s">
        <v>1835</v>
      </c>
      <c r="F32" s="724">
        <v>710</v>
      </c>
      <c r="G32" s="724">
        <v>720</v>
      </c>
      <c r="H32" s="724">
        <v>854</v>
      </c>
      <c r="I32" s="726"/>
    </row>
    <row r="33" spans="1:9" ht="20.25" customHeight="1">
      <c r="A33" s="723">
        <v>45897</v>
      </c>
      <c r="B33" s="724" t="s">
        <v>1048</v>
      </c>
      <c r="C33" s="724" t="s">
        <v>1836</v>
      </c>
      <c r="D33" s="724" t="s">
        <v>1495</v>
      </c>
      <c r="E33" s="724" t="s">
        <v>1495</v>
      </c>
      <c r="F33" s="724">
        <v>510</v>
      </c>
      <c r="G33" s="724">
        <v>520</v>
      </c>
      <c r="H33" s="725">
        <v>0.32361111111111113</v>
      </c>
      <c r="I33" s="726"/>
    </row>
    <row r="34" spans="1:9" ht="20.25" customHeight="1">
      <c r="A34" s="723">
        <v>45897</v>
      </c>
      <c r="B34" s="724" t="s">
        <v>1043</v>
      </c>
      <c r="C34" s="724" t="s">
        <v>1837</v>
      </c>
      <c r="D34" s="724" t="s">
        <v>1626</v>
      </c>
      <c r="E34" s="724" t="s">
        <v>1838</v>
      </c>
      <c r="F34" s="724">
        <v>760</v>
      </c>
      <c r="G34" s="724">
        <v>770</v>
      </c>
      <c r="H34" s="724">
        <v>821</v>
      </c>
      <c r="I34" s="726"/>
    </row>
    <row r="35" spans="1:9" ht="20.25" customHeight="1">
      <c r="A35" s="723">
        <v>45897</v>
      </c>
      <c r="B35" s="724" t="s">
        <v>1822</v>
      </c>
      <c r="C35" s="724" t="s">
        <v>1823</v>
      </c>
      <c r="D35" s="724" t="s">
        <v>1659</v>
      </c>
      <c r="E35" s="724" t="s">
        <v>1824</v>
      </c>
      <c r="F35" s="724">
        <v>620</v>
      </c>
      <c r="G35" s="724">
        <v>610</v>
      </c>
      <c r="H35" s="725">
        <v>0.35902777777777778</v>
      </c>
      <c r="I35" s="726"/>
    </row>
    <row r="36" spans="1:9" ht="20.25" customHeight="1">
      <c r="A36" s="775">
        <v>45901</v>
      </c>
      <c r="B36" s="776" t="s">
        <v>1745</v>
      </c>
      <c r="C36" s="776" t="s">
        <v>1746</v>
      </c>
      <c r="D36" s="724" t="s">
        <v>1632</v>
      </c>
      <c r="E36" s="724" t="s">
        <v>1753</v>
      </c>
      <c r="F36" s="776">
        <v>620</v>
      </c>
      <c r="G36" s="776">
        <v>630</v>
      </c>
      <c r="H36" s="776">
        <v>487</v>
      </c>
      <c r="I36" s="777"/>
    </row>
    <row r="37" spans="1:9" ht="20.25" customHeight="1">
      <c r="A37" s="775">
        <v>45901</v>
      </c>
      <c r="B37" s="776" t="s">
        <v>1040</v>
      </c>
      <c r="C37" s="776" t="s">
        <v>1825</v>
      </c>
      <c r="D37" s="724" t="s">
        <v>1623</v>
      </c>
      <c r="E37" s="724" t="s">
        <v>1826</v>
      </c>
      <c r="F37" s="776">
        <v>630</v>
      </c>
      <c r="G37" s="776">
        <v>640</v>
      </c>
      <c r="H37" s="776">
        <v>248</v>
      </c>
      <c r="I37" s="777"/>
    </row>
    <row r="38" spans="1:9" ht="20.25" customHeight="1">
      <c r="A38" s="775">
        <v>45901</v>
      </c>
      <c r="B38" s="776" t="s">
        <v>1045</v>
      </c>
      <c r="C38" s="776" t="s">
        <v>1747</v>
      </c>
      <c r="D38" s="724" t="s">
        <v>1659</v>
      </c>
      <c r="E38" s="724" t="s">
        <v>1824</v>
      </c>
      <c r="F38" s="776">
        <v>630</v>
      </c>
      <c r="G38" s="776">
        <v>640</v>
      </c>
      <c r="H38" s="776">
        <v>486</v>
      </c>
      <c r="I38" s="777"/>
    </row>
    <row r="39" spans="1:9" ht="20.25" customHeight="1">
      <c r="A39" s="775">
        <v>45901</v>
      </c>
      <c r="B39" s="776" t="s">
        <v>1027</v>
      </c>
      <c r="C39" s="776" t="s">
        <v>1834</v>
      </c>
      <c r="D39" s="724" t="s">
        <v>1637</v>
      </c>
      <c r="E39" s="724" t="s">
        <v>1835</v>
      </c>
      <c r="F39" s="776">
        <v>720</v>
      </c>
      <c r="G39" s="776">
        <v>730</v>
      </c>
      <c r="H39" s="776">
        <v>843</v>
      </c>
      <c r="I39" s="777"/>
    </row>
    <row r="40" spans="1:9" ht="20.25" customHeight="1">
      <c r="A40" s="775">
        <v>45901</v>
      </c>
      <c r="B40" s="776" t="s">
        <v>1048</v>
      </c>
      <c r="C40" s="776" t="s">
        <v>1836</v>
      </c>
      <c r="D40" s="724" t="s">
        <v>1495</v>
      </c>
      <c r="E40" s="724" t="s">
        <v>1495</v>
      </c>
      <c r="F40" s="776">
        <v>520</v>
      </c>
      <c r="G40" s="776">
        <v>530</v>
      </c>
      <c r="H40" s="779">
        <v>0.31805555555555554</v>
      </c>
      <c r="I40" s="777"/>
    </row>
    <row r="41" spans="1:9" ht="20.25" customHeight="1">
      <c r="A41" s="775">
        <v>45901</v>
      </c>
      <c r="B41" s="776" t="s">
        <v>1043</v>
      </c>
      <c r="C41" s="776" t="s">
        <v>1837</v>
      </c>
      <c r="D41" s="724" t="s">
        <v>1626</v>
      </c>
      <c r="E41" s="724" t="s">
        <v>1838</v>
      </c>
      <c r="F41" s="776">
        <v>770</v>
      </c>
      <c r="G41" s="776">
        <v>780</v>
      </c>
      <c r="H41" s="776">
        <v>811</v>
      </c>
      <c r="I41" s="777"/>
    </row>
    <row r="42" spans="1:9" ht="20.25" customHeight="1">
      <c r="A42" s="775">
        <v>45901</v>
      </c>
      <c r="B42" s="776" t="s">
        <v>1822</v>
      </c>
      <c r="C42" s="776" t="s">
        <v>1823</v>
      </c>
      <c r="D42" s="724" t="s">
        <v>1659</v>
      </c>
      <c r="E42" s="724" t="s">
        <v>1824</v>
      </c>
      <c r="F42" s="776">
        <v>610</v>
      </c>
      <c r="G42" s="776">
        <v>600</v>
      </c>
      <c r="H42" s="779">
        <v>0.36527777777777781</v>
      </c>
      <c r="I42" s="777"/>
    </row>
    <row r="43" spans="1:9" ht="20.25" customHeight="1">
      <c r="A43" s="775">
        <v>45901</v>
      </c>
      <c r="B43" s="776" t="s">
        <v>1842</v>
      </c>
      <c r="C43" s="776" t="s">
        <v>1823</v>
      </c>
      <c r="D43" s="724" t="s">
        <v>1659</v>
      </c>
      <c r="E43" s="724" t="s">
        <v>1824</v>
      </c>
      <c r="F43" s="776">
        <v>600</v>
      </c>
      <c r="G43" s="776">
        <v>590</v>
      </c>
      <c r="H43" s="779">
        <v>0.37013888888888885</v>
      </c>
      <c r="I43" s="777"/>
    </row>
    <row r="44" spans="1:9" ht="20.25" customHeight="1">
      <c r="A44" s="775">
        <v>45903</v>
      </c>
      <c r="B44" s="724" t="s">
        <v>1843</v>
      </c>
      <c r="C44" s="724" t="s">
        <v>1844</v>
      </c>
      <c r="D44" s="724" t="s">
        <v>1637</v>
      </c>
      <c r="E44" s="724" t="s">
        <v>1845</v>
      </c>
      <c r="F44" s="724">
        <v>650</v>
      </c>
      <c r="G44" s="724">
        <v>670</v>
      </c>
      <c r="H44" s="776">
        <v>918</v>
      </c>
      <c r="I44" s="726" t="s">
        <v>1846</v>
      </c>
    </row>
    <row r="45" spans="1:9" ht="20.25" customHeight="1">
      <c r="A45" s="723">
        <v>45904</v>
      </c>
      <c r="B45" s="724" t="s">
        <v>1034</v>
      </c>
      <c r="C45" s="724" t="s">
        <v>1744</v>
      </c>
      <c r="D45" s="724" t="s">
        <v>1719</v>
      </c>
      <c r="E45" s="724" t="s">
        <v>1847</v>
      </c>
      <c r="F45" s="724">
        <v>600</v>
      </c>
      <c r="G45" s="724">
        <v>610</v>
      </c>
      <c r="H45" s="724">
        <v>811</v>
      </c>
      <c r="I45" s="726"/>
    </row>
    <row r="46" spans="1:9" ht="20.25" customHeight="1">
      <c r="A46" s="775">
        <v>45904</v>
      </c>
      <c r="B46" s="776" t="s">
        <v>1745</v>
      </c>
      <c r="C46" s="776" t="s">
        <v>1746</v>
      </c>
      <c r="D46" s="724" t="s">
        <v>1632</v>
      </c>
      <c r="E46" s="724" t="s">
        <v>1753</v>
      </c>
      <c r="F46" s="776">
        <v>630</v>
      </c>
      <c r="G46" s="776">
        <v>640</v>
      </c>
      <c r="H46" s="776">
        <v>480</v>
      </c>
      <c r="I46" s="726"/>
    </row>
    <row r="47" spans="1:9" ht="20.25" customHeight="1">
      <c r="A47" s="775">
        <v>45904</v>
      </c>
      <c r="B47" s="776" t="s">
        <v>1045</v>
      </c>
      <c r="C47" s="776" t="s">
        <v>1747</v>
      </c>
      <c r="D47" s="724" t="s">
        <v>1659</v>
      </c>
      <c r="E47" s="724" t="s">
        <v>1824</v>
      </c>
      <c r="F47" s="776">
        <v>640</v>
      </c>
      <c r="G47" s="776">
        <v>650</v>
      </c>
      <c r="H47" s="776">
        <v>479</v>
      </c>
      <c r="I47" s="726"/>
    </row>
    <row r="48" spans="1:9" ht="20.25" customHeight="1">
      <c r="A48" s="775">
        <v>45904</v>
      </c>
      <c r="B48" s="776" t="s">
        <v>1048</v>
      </c>
      <c r="C48" s="776" t="s">
        <v>1749</v>
      </c>
      <c r="D48" s="724" t="s">
        <v>1688</v>
      </c>
      <c r="E48" s="724" t="s">
        <v>1848</v>
      </c>
      <c r="F48" s="776">
        <v>530</v>
      </c>
      <c r="G48" s="776">
        <v>650</v>
      </c>
      <c r="H48" s="779">
        <v>0.25972222222222224</v>
      </c>
      <c r="I48" s="726" t="s">
        <v>1849</v>
      </c>
    </row>
    <row r="49" spans="1:9" ht="20.25" customHeight="1">
      <c r="A49" s="775">
        <v>45905</v>
      </c>
      <c r="B49" s="776" t="s">
        <v>1842</v>
      </c>
      <c r="C49" s="776" t="s">
        <v>1823</v>
      </c>
      <c r="D49" s="724" t="s">
        <v>1659</v>
      </c>
      <c r="E49" s="724" t="s">
        <v>1824</v>
      </c>
      <c r="F49" s="776">
        <v>590</v>
      </c>
      <c r="G49" s="776">
        <v>580</v>
      </c>
      <c r="H49" s="779">
        <v>0.37708333333333338</v>
      </c>
      <c r="I49" s="726"/>
    </row>
    <row r="50" spans="1:9" ht="20.25" customHeight="1">
      <c r="A50" s="775">
        <v>45905</v>
      </c>
      <c r="B50" s="776" t="s">
        <v>1822</v>
      </c>
      <c r="C50" s="776" t="s">
        <v>1823</v>
      </c>
      <c r="D50" s="724" t="s">
        <v>1659</v>
      </c>
      <c r="E50" s="724" t="s">
        <v>1824</v>
      </c>
      <c r="F50" s="776">
        <v>600</v>
      </c>
      <c r="G50" s="776">
        <v>590</v>
      </c>
      <c r="H50" s="779">
        <v>0.37152777777777773</v>
      </c>
      <c r="I50" s="726"/>
    </row>
    <row r="51" spans="1:9" ht="20.25" customHeight="1">
      <c r="A51" s="775">
        <v>45908</v>
      </c>
      <c r="B51" s="724" t="s">
        <v>1843</v>
      </c>
      <c r="C51" s="724" t="s">
        <v>1844</v>
      </c>
      <c r="D51" s="724" t="s">
        <v>1637</v>
      </c>
      <c r="E51" s="724" t="s">
        <v>1845</v>
      </c>
      <c r="F51" s="724">
        <v>670</v>
      </c>
      <c r="G51" s="724">
        <v>680</v>
      </c>
      <c r="H51" s="776">
        <v>905</v>
      </c>
      <c r="I51" s="726" t="s">
        <v>1850</v>
      </c>
    </row>
    <row r="52" spans="1:9" ht="20.25" customHeight="1">
      <c r="A52" s="723">
        <v>45909</v>
      </c>
      <c r="B52" s="724" t="s">
        <v>1034</v>
      </c>
      <c r="C52" s="724" t="s">
        <v>1744</v>
      </c>
      <c r="D52" s="724" t="s">
        <v>1719</v>
      </c>
      <c r="E52" s="724" t="s">
        <v>1847</v>
      </c>
      <c r="F52" s="724">
        <v>610</v>
      </c>
      <c r="G52" s="724">
        <v>620</v>
      </c>
      <c r="H52" s="724">
        <v>798</v>
      </c>
      <c r="I52" s="726"/>
    </row>
    <row r="53" spans="1:9" ht="20.25" customHeight="1">
      <c r="A53" s="775">
        <v>45909</v>
      </c>
      <c r="B53" s="776" t="s">
        <v>1745</v>
      </c>
      <c r="C53" s="776" t="s">
        <v>1746</v>
      </c>
      <c r="D53" s="724" t="s">
        <v>1632</v>
      </c>
      <c r="E53" s="724" t="s">
        <v>1753</v>
      </c>
      <c r="F53" s="776">
        <v>640</v>
      </c>
      <c r="G53" s="776">
        <v>650</v>
      </c>
      <c r="H53" s="776">
        <v>473</v>
      </c>
      <c r="I53" s="726" t="s">
        <v>1851</v>
      </c>
    </row>
    <row r="54" spans="1:9" ht="20.25" customHeight="1">
      <c r="A54" s="775">
        <v>45909</v>
      </c>
      <c r="B54" s="776" t="s">
        <v>1045</v>
      </c>
      <c r="C54" s="776" t="s">
        <v>1747</v>
      </c>
      <c r="D54" s="724" t="s">
        <v>1659</v>
      </c>
      <c r="E54" s="724" t="s">
        <v>1824</v>
      </c>
      <c r="F54" s="776">
        <v>650</v>
      </c>
      <c r="G54" s="776">
        <v>660</v>
      </c>
      <c r="H54" s="776">
        <v>472</v>
      </c>
      <c r="I54" s="726" t="s">
        <v>1757</v>
      </c>
    </row>
    <row r="55" spans="1:9" ht="20.25" customHeight="1">
      <c r="A55" s="775">
        <v>45909</v>
      </c>
      <c r="B55" s="776" t="s">
        <v>1038</v>
      </c>
      <c r="C55" s="776" t="s">
        <v>1852</v>
      </c>
      <c r="D55" s="724" t="s">
        <v>1673</v>
      </c>
      <c r="E55" s="724" t="s">
        <v>1853</v>
      </c>
      <c r="F55" s="776">
        <v>650</v>
      </c>
      <c r="G55" s="776">
        <v>660</v>
      </c>
      <c r="H55" s="776">
        <v>932</v>
      </c>
      <c r="I55" s="726"/>
    </row>
    <row r="56" spans="1:9" ht="20.25" customHeight="1">
      <c r="A56" s="775">
        <v>45911</v>
      </c>
      <c r="B56" s="724" t="s">
        <v>1843</v>
      </c>
      <c r="C56" s="724" t="s">
        <v>1844</v>
      </c>
      <c r="D56" s="724" t="s">
        <v>1637</v>
      </c>
      <c r="E56" s="724" t="s">
        <v>1845</v>
      </c>
      <c r="F56" s="724">
        <v>680</v>
      </c>
      <c r="G56" s="724">
        <v>690</v>
      </c>
      <c r="H56" s="776">
        <v>890</v>
      </c>
      <c r="I56" s="726"/>
    </row>
    <row r="57" spans="1:9" ht="20.25" customHeight="1">
      <c r="A57" s="723">
        <v>45911</v>
      </c>
      <c r="B57" s="724" t="s">
        <v>1034</v>
      </c>
      <c r="C57" s="724" t="s">
        <v>1744</v>
      </c>
      <c r="D57" s="724" t="s">
        <v>1719</v>
      </c>
      <c r="E57" s="724" t="s">
        <v>1847</v>
      </c>
      <c r="F57" s="724">
        <v>620</v>
      </c>
      <c r="G57" s="724">
        <v>630</v>
      </c>
      <c r="H57" s="724">
        <v>786</v>
      </c>
      <c r="I57" s="726"/>
    </row>
    <row r="58" spans="1:9" ht="20.25" customHeight="1">
      <c r="A58" s="775">
        <v>45911</v>
      </c>
      <c r="B58" s="776" t="s">
        <v>1745</v>
      </c>
      <c r="C58" s="776" t="s">
        <v>1746</v>
      </c>
      <c r="D58" s="724" t="s">
        <v>1632</v>
      </c>
      <c r="E58" s="724" t="s">
        <v>1753</v>
      </c>
      <c r="F58" s="776">
        <v>650</v>
      </c>
      <c r="G58" s="776">
        <v>660</v>
      </c>
      <c r="H58" s="776">
        <v>466</v>
      </c>
      <c r="I58" s="726"/>
    </row>
    <row r="59" spans="1:9" ht="20.25" customHeight="1">
      <c r="A59" s="775">
        <v>45911</v>
      </c>
      <c r="B59" s="776" t="s">
        <v>1045</v>
      </c>
      <c r="C59" s="776" t="s">
        <v>1747</v>
      </c>
      <c r="D59" s="724" t="s">
        <v>1659</v>
      </c>
      <c r="E59" s="724" t="s">
        <v>1824</v>
      </c>
      <c r="F59" s="776">
        <v>660</v>
      </c>
      <c r="G59" s="776">
        <v>670</v>
      </c>
      <c r="H59" s="776">
        <v>465</v>
      </c>
      <c r="I59" s="726"/>
    </row>
    <row r="60" spans="1:9" ht="20.25" customHeight="1">
      <c r="A60" s="723">
        <v>45916</v>
      </c>
      <c r="B60" s="724" t="s">
        <v>1034</v>
      </c>
      <c r="C60" s="724" t="s">
        <v>1744</v>
      </c>
      <c r="D60" s="724" t="s">
        <v>1719</v>
      </c>
      <c r="E60" s="724" t="s">
        <v>1847</v>
      </c>
      <c r="F60" s="724">
        <v>630</v>
      </c>
      <c r="G60" s="724">
        <v>640</v>
      </c>
      <c r="H60" s="724">
        <v>774</v>
      </c>
      <c r="I60" s="726" t="s">
        <v>1854</v>
      </c>
    </row>
    <row r="61" spans="1:9" ht="20.25" customHeight="1">
      <c r="A61" s="775">
        <v>45916</v>
      </c>
      <c r="B61" s="776" t="s">
        <v>1745</v>
      </c>
      <c r="C61" s="776" t="s">
        <v>1746</v>
      </c>
      <c r="D61" s="724" t="s">
        <v>1632</v>
      </c>
      <c r="E61" s="724" t="s">
        <v>1753</v>
      </c>
      <c r="F61" s="776">
        <v>660</v>
      </c>
      <c r="G61" s="776">
        <v>670</v>
      </c>
      <c r="H61" s="776">
        <v>461</v>
      </c>
      <c r="I61" s="726"/>
    </row>
    <row r="62" spans="1:9" ht="20.25" customHeight="1">
      <c r="A62" s="775">
        <v>45916</v>
      </c>
      <c r="B62" s="776" t="s">
        <v>1045</v>
      </c>
      <c r="C62" s="776" t="s">
        <v>1747</v>
      </c>
      <c r="D62" s="724" t="s">
        <v>1659</v>
      </c>
      <c r="E62" s="724" t="s">
        <v>1824</v>
      </c>
      <c r="F62" s="776">
        <v>670</v>
      </c>
      <c r="G62" s="776">
        <v>680</v>
      </c>
      <c r="H62" s="776">
        <v>459</v>
      </c>
      <c r="I62" s="726" t="s">
        <v>1748</v>
      </c>
    </row>
    <row r="63" spans="1:9" ht="20.25" customHeight="1">
      <c r="A63" s="775">
        <v>45916</v>
      </c>
      <c r="B63" s="776" t="s">
        <v>1048</v>
      </c>
      <c r="C63" s="776" t="s">
        <v>1749</v>
      </c>
      <c r="D63" s="724" t="s">
        <v>1688</v>
      </c>
      <c r="E63" s="724" t="s">
        <v>1848</v>
      </c>
      <c r="F63" s="776">
        <v>650</v>
      </c>
      <c r="G63" s="776">
        <v>660</v>
      </c>
      <c r="H63" s="779">
        <v>0.25555555555555559</v>
      </c>
      <c r="I63" s="726"/>
    </row>
    <row r="64" spans="1:9" ht="20.25" customHeight="1">
      <c r="A64" s="775">
        <v>45917</v>
      </c>
      <c r="B64" s="724" t="s">
        <v>1031</v>
      </c>
      <c r="C64" s="724" t="s">
        <v>1855</v>
      </c>
      <c r="D64" s="724" t="s">
        <v>1674</v>
      </c>
      <c r="E64" s="724" t="s">
        <v>1856</v>
      </c>
      <c r="F64" s="724">
        <v>620</v>
      </c>
      <c r="G64" s="724">
        <v>650</v>
      </c>
      <c r="H64" s="724">
        <v>561</v>
      </c>
      <c r="I64" s="726" t="s">
        <v>1857</v>
      </c>
    </row>
    <row r="65" spans="1:9" ht="20.25" customHeight="1">
      <c r="A65" s="775">
        <v>45918</v>
      </c>
      <c r="B65" s="724" t="s">
        <v>1034</v>
      </c>
      <c r="C65" s="724" t="s">
        <v>1744</v>
      </c>
      <c r="D65" s="724" t="s">
        <v>1719</v>
      </c>
      <c r="E65" s="724" t="s">
        <v>1847</v>
      </c>
      <c r="F65" s="724">
        <v>640</v>
      </c>
      <c r="G65" s="724">
        <v>650</v>
      </c>
      <c r="H65" s="724">
        <v>762</v>
      </c>
      <c r="I65" s="726" t="s">
        <v>1858</v>
      </c>
    </row>
    <row r="66" spans="1:9" ht="20.25" customHeight="1">
      <c r="A66" s="775">
        <v>45918</v>
      </c>
      <c r="B66" s="724" t="s">
        <v>1745</v>
      </c>
      <c r="C66" s="724" t="s">
        <v>1746</v>
      </c>
      <c r="D66" s="724" t="s">
        <v>1632</v>
      </c>
      <c r="E66" s="724" t="s">
        <v>1753</v>
      </c>
      <c r="F66" s="724">
        <v>670</v>
      </c>
      <c r="G66" s="724">
        <v>680</v>
      </c>
      <c r="H66" s="724">
        <v>454</v>
      </c>
      <c r="I66" s="726" t="s">
        <v>1859</v>
      </c>
    </row>
    <row r="67" spans="1:9" ht="20.25" customHeight="1">
      <c r="A67" s="775">
        <v>45918</v>
      </c>
      <c r="B67" s="724" t="s">
        <v>1045</v>
      </c>
      <c r="C67" s="724" t="s">
        <v>1747</v>
      </c>
      <c r="D67" s="724" t="s">
        <v>1659</v>
      </c>
      <c r="E67" s="724" t="s">
        <v>1824</v>
      </c>
      <c r="F67" s="724">
        <v>680</v>
      </c>
      <c r="G67" s="724">
        <v>690</v>
      </c>
      <c r="H67" s="724">
        <v>452</v>
      </c>
      <c r="I67" s="726" t="s">
        <v>1748</v>
      </c>
    </row>
    <row r="68" spans="1:9" ht="20.25" customHeight="1">
      <c r="A68" s="775">
        <v>45918</v>
      </c>
      <c r="B68" s="724" t="s">
        <v>1048</v>
      </c>
      <c r="C68" s="724" t="s">
        <v>1749</v>
      </c>
      <c r="D68" s="724" t="s">
        <v>1688</v>
      </c>
      <c r="E68" s="724" t="s">
        <v>1848</v>
      </c>
      <c r="F68" s="724">
        <v>660</v>
      </c>
      <c r="G68" s="724">
        <v>670</v>
      </c>
      <c r="H68" s="725">
        <v>0.25208333333333333</v>
      </c>
      <c r="I68" s="726"/>
    </row>
    <row r="69" spans="1:9" ht="20.25" customHeight="1">
      <c r="A69" s="775">
        <v>45922</v>
      </c>
      <c r="B69" s="724" t="s">
        <v>1745</v>
      </c>
      <c r="C69" s="724" t="s">
        <v>1746</v>
      </c>
      <c r="D69" s="724" t="s">
        <v>1632</v>
      </c>
      <c r="E69" s="724" t="s">
        <v>1753</v>
      </c>
      <c r="F69" s="724">
        <v>680</v>
      </c>
      <c r="G69" s="724">
        <v>690</v>
      </c>
      <c r="H69" s="724">
        <v>448</v>
      </c>
      <c r="I69" s="726"/>
    </row>
    <row r="70" spans="1:9" ht="20.25" customHeight="1">
      <c r="A70" s="775">
        <v>45922</v>
      </c>
      <c r="B70" s="724" t="s">
        <v>1045</v>
      </c>
      <c r="C70" s="724" t="s">
        <v>1747</v>
      </c>
      <c r="D70" s="724" t="s">
        <v>1659</v>
      </c>
      <c r="E70" s="724" t="s">
        <v>1824</v>
      </c>
      <c r="F70" s="724">
        <v>690</v>
      </c>
      <c r="G70" s="724">
        <v>700</v>
      </c>
      <c r="H70" s="724">
        <v>446</v>
      </c>
      <c r="I70" s="726" t="s">
        <v>1860</v>
      </c>
    </row>
    <row r="71" spans="1:9" ht="20.25" customHeight="1">
      <c r="A71" s="775">
        <v>45922</v>
      </c>
      <c r="B71" s="724" t="s">
        <v>1048</v>
      </c>
      <c r="C71" s="724" t="s">
        <v>1749</v>
      </c>
      <c r="D71" s="724" t="s">
        <v>1688</v>
      </c>
      <c r="E71" s="724" t="s">
        <v>1848</v>
      </c>
      <c r="F71" s="724">
        <v>670</v>
      </c>
      <c r="G71" s="724">
        <v>680</v>
      </c>
      <c r="H71" s="725">
        <v>0.24861111111111112</v>
      </c>
      <c r="I71" s="726" t="s">
        <v>1861</v>
      </c>
    </row>
    <row r="72" spans="1:9" ht="20.25" customHeight="1">
      <c r="A72" s="775">
        <v>45922</v>
      </c>
      <c r="B72" s="724" t="s">
        <v>1862</v>
      </c>
      <c r="C72" s="724" t="s">
        <v>1863</v>
      </c>
      <c r="D72" s="724" t="s">
        <v>1864</v>
      </c>
      <c r="E72" s="724" t="s">
        <v>1865</v>
      </c>
      <c r="F72" s="724">
        <v>600</v>
      </c>
      <c r="G72" s="724">
        <v>610</v>
      </c>
      <c r="H72" s="725">
        <v>0.21180555555555555</v>
      </c>
      <c r="I72" s="726"/>
    </row>
    <row r="73" spans="1:9" ht="20.25" customHeight="1">
      <c r="A73" s="775">
        <v>45923</v>
      </c>
      <c r="B73" s="724" t="s">
        <v>1041</v>
      </c>
      <c r="C73" s="724" t="s">
        <v>1831</v>
      </c>
      <c r="D73" s="724" t="s">
        <v>1688</v>
      </c>
      <c r="E73" s="724" t="s">
        <v>1832</v>
      </c>
      <c r="F73" s="724">
        <v>520</v>
      </c>
      <c r="G73" s="724">
        <v>530</v>
      </c>
      <c r="H73" s="776">
        <v>457</v>
      </c>
      <c r="I73" s="726" t="s">
        <v>1866</v>
      </c>
    </row>
    <row r="74" spans="1:9" ht="20.25" customHeight="1">
      <c r="A74" s="775">
        <v>45923</v>
      </c>
      <c r="B74" s="724" t="s">
        <v>1038</v>
      </c>
      <c r="C74" s="724" t="s">
        <v>1867</v>
      </c>
      <c r="D74" s="724" t="s">
        <v>1637</v>
      </c>
      <c r="E74" s="724" t="s">
        <v>1868</v>
      </c>
      <c r="F74" s="724">
        <v>750</v>
      </c>
      <c r="G74" s="724">
        <v>760</v>
      </c>
      <c r="H74" s="776">
        <v>810</v>
      </c>
      <c r="I74" s="726"/>
    </row>
    <row r="75" spans="1:9" ht="20.25" customHeight="1">
      <c r="A75" s="775">
        <v>45925</v>
      </c>
      <c r="B75" s="724" t="s">
        <v>1038</v>
      </c>
      <c r="C75" s="724" t="s">
        <v>1867</v>
      </c>
      <c r="D75" s="724" t="s">
        <v>1637</v>
      </c>
      <c r="E75" s="724" t="s">
        <v>1868</v>
      </c>
      <c r="F75" s="724">
        <v>760</v>
      </c>
      <c r="G75" s="724">
        <v>770</v>
      </c>
      <c r="H75" s="776">
        <v>800</v>
      </c>
      <c r="I75" s="726"/>
    </row>
    <row r="76" spans="1:9" ht="20.25" customHeight="1">
      <c r="A76" s="723">
        <v>45925</v>
      </c>
      <c r="B76" s="724" t="s">
        <v>1660</v>
      </c>
      <c r="C76" s="724" t="s">
        <v>1869</v>
      </c>
      <c r="D76" s="724" t="s">
        <v>1637</v>
      </c>
      <c r="E76" s="724" t="s">
        <v>1868</v>
      </c>
      <c r="F76" s="724">
        <v>750</v>
      </c>
      <c r="G76" s="724">
        <v>760</v>
      </c>
      <c r="H76" s="724">
        <v>813</v>
      </c>
      <c r="I76" s="726"/>
    </row>
    <row r="77" spans="1:9" ht="20.25" customHeight="1">
      <c r="A77" s="775">
        <v>45925</v>
      </c>
      <c r="B77" s="724" t="s">
        <v>1745</v>
      </c>
      <c r="C77" s="724" t="s">
        <v>1746</v>
      </c>
      <c r="D77" s="724" t="s">
        <v>1632</v>
      </c>
      <c r="E77" s="724" t="s">
        <v>1753</v>
      </c>
      <c r="F77" s="724">
        <v>690</v>
      </c>
      <c r="G77" s="724">
        <v>700</v>
      </c>
      <c r="H77" s="724">
        <v>442</v>
      </c>
      <c r="I77" s="726" t="s">
        <v>1870</v>
      </c>
    </row>
    <row r="78" spans="1:9" ht="20.25" customHeight="1">
      <c r="A78" s="775">
        <v>45925</v>
      </c>
      <c r="B78" s="724" t="s">
        <v>1045</v>
      </c>
      <c r="C78" s="724" t="s">
        <v>1747</v>
      </c>
      <c r="D78" s="724" t="s">
        <v>1659</v>
      </c>
      <c r="E78" s="724" t="s">
        <v>1824</v>
      </c>
      <c r="F78" s="724">
        <v>700</v>
      </c>
      <c r="G78" s="724">
        <v>710</v>
      </c>
      <c r="H78" s="724">
        <v>440</v>
      </c>
      <c r="I78" s="726"/>
    </row>
    <row r="79" spans="1:9" ht="20.25" customHeight="1">
      <c r="A79" s="775">
        <v>45925</v>
      </c>
      <c r="B79" s="724" t="s">
        <v>1048</v>
      </c>
      <c r="C79" s="724" t="s">
        <v>1749</v>
      </c>
      <c r="D79" s="724" t="s">
        <v>1688</v>
      </c>
      <c r="E79" s="724" t="s">
        <v>1848</v>
      </c>
      <c r="F79" s="724">
        <v>680</v>
      </c>
      <c r="G79" s="724">
        <v>690</v>
      </c>
      <c r="H79" s="725">
        <v>0.24513888888888888</v>
      </c>
      <c r="I79" s="726"/>
    </row>
    <row r="80" spans="1:9" ht="20.25" customHeight="1">
      <c r="A80" s="775">
        <v>45930</v>
      </c>
      <c r="B80" s="724" t="s">
        <v>1038</v>
      </c>
      <c r="C80" s="724" t="s">
        <v>1867</v>
      </c>
      <c r="D80" s="724" t="s">
        <v>1637</v>
      </c>
      <c r="E80" s="724" t="s">
        <v>1868</v>
      </c>
      <c r="F80" s="724">
        <v>770</v>
      </c>
      <c r="G80" s="724">
        <v>780</v>
      </c>
      <c r="H80" s="776">
        <v>790</v>
      </c>
      <c r="I80" s="726" t="s">
        <v>1871</v>
      </c>
    </row>
    <row r="81" spans="1:9" ht="20.25" customHeight="1">
      <c r="A81" s="775">
        <v>45932</v>
      </c>
      <c r="B81" s="724" t="s">
        <v>1048</v>
      </c>
      <c r="C81" s="724" t="s">
        <v>1749</v>
      </c>
      <c r="D81" s="724" t="s">
        <v>1688</v>
      </c>
      <c r="E81" s="724" t="s">
        <v>1848</v>
      </c>
      <c r="F81" s="724">
        <v>690</v>
      </c>
      <c r="G81" s="724">
        <v>700</v>
      </c>
      <c r="H81" s="725">
        <v>0.24166666666666667</v>
      </c>
      <c r="I81" s="726"/>
    </row>
    <row r="82" spans="1:9" ht="20.25" customHeight="1">
      <c r="A82" s="775">
        <v>45932</v>
      </c>
      <c r="B82" s="724" t="s">
        <v>1660</v>
      </c>
      <c r="C82" s="724" t="s">
        <v>1869</v>
      </c>
      <c r="D82" s="724" t="s">
        <v>1637</v>
      </c>
      <c r="E82" s="724" t="s">
        <v>1868</v>
      </c>
      <c r="F82" s="724">
        <v>760</v>
      </c>
      <c r="G82" s="724">
        <v>770</v>
      </c>
      <c r="H82" s="724">
        <v>803</v>
      </c>
      <c r="I82" s="726" t="s">
        <v>1871</v>
      </c>
    </row>
    <row r="83" spans="1:9" ht="20.25" customHeight="1">
      <c r="A83" s="785">
        <v>45932</v>
      </c>
      <c r="B83" s="781" t="s">
        <v>1034</v>
      </c>
      <c r="C83" s="781" t="s">
        <v>1872</v>
      </c>
      <c r="D83" s="781" t="s">
        <v>1719</v>
      </c>
      <c r="E83" s="781" t="s">
        <v>1873</v>
      </c>
      <c r="F83" s="781">
        <v>650</v>
      </c>
      <c r="G83" s="781">
        <v>660</v>
      </c>
      <c r="H83" s="781">
        <v>751</v>
      </c>
      <c r="I83" s="782"/>
    </row>
    <row r="84" spans="1:9" ht="20.25" customHeight="1">
      <c r="A84" s="783">
        <v>45937</v>
      </c>
      <c r="B84" s="724" t="s">
        <v>1036</v>
      </c>
      <c r="C84" s="724" t="s">
        <v>1874</v>
      </c>
      <c r="D84" s="724" t="s">
        <v>1627</v>
      </c>
      <c r="E84" s="724" t="s">
        <v>1875</v>
      </c>
      <c r="F84" s="724">
        <v>600</v>
      </c>
      <c r="G84" s="724">
        <v>650</v>
      </c>
      <c r="H84" s="724">
        <v>952</v>
      </c>
      <c r="I84" s="724" t="s">
        <v>1876</v>
      </c>
    </row>
    <row r="85" spans="1:9" ht="20.25" customHeight="1">
      <c r="A85" s="783">
        <v>45938</v>
      </c>
      <c r="B85" s="724" t="s">
        <v>1038</v>
      </c>
      <c r="C85" s="724" t="s">
        <v>1867</v>
      </c>
      <c r="D85" s="724" t="s">
        <v>1637</v>
      </c>
      <c r="E85" s="724" t="s">
        <v>1868</v>
      </c>
      <c r="F85" s="724">
        <v>780</v>
      </c>
      <c r="G85" s="724">
        <v>790</v>
      </c>
      <c r="H85" s="776">
        <v>780</v>
      </c>
      <c r="I85" s="724" t="s">
        <v>1877</v>
      </c>
    </row>
    <row r="86" spans="1:9" ht="20.25" customHeight="1">
      <c r="A86" s="784">
        <v>45944</v>
      </c>
      <c r="B86" s="724" t="s">
        <v>1660</v>
      </c>
      <c r="C86" s="724" t="s">
        <v>1869</v>
      </c>
      <c r="D86" s="724" t="s">
        <v>1637</v>
      </c>
      <c r="E86" s="724" t="s">
        <v>1868</v>
      </c>
      <c r="F86" s="724">
        <v>770</v>
      </c>
      <c r="G86" s="724">
        <v>780</v>
      </c>
      <c r="H86" s="724">
        <v>793</v>
      </c>
      <c r="I86" s="724" t="s">
        <v>1877</v>
      </c>
    </row>
    <row r="87" spans="1:9" ht="20.25" customHeight="1">
      <c r="A87" s="783">
        <v>45944</v>
      </c>
      <c r="B87" s="724" t="s">
        <v>1038</v>
      </c>
      <c r="C87" s="724" t="s">
        <v>1867</v>
      </c>
      <c r="D87" s="724" t="s">
        <v>1637</v>
      </c>
      <c r="E87" s="724" t="s">
        <v>1868</v>
      </c>
      <c r="F87" s="724">
        <v>790</v>
      </c>
      <c r="G87" s="724">
        <v>800</v>
      </c>
      <c r="H87" s="776">
        <v>770</v>
      </c>
      <c r="I87" s="724"/>
    </row>
    <row r="88" spans="1:9" ht="20.25" customHeight="1">
      <c r="A88" s="783">
        <v>45946</v>
      </c>
      <c r="B88" s="783" t="s">
        <v>1042</v>
      </c>
      <c r="C88" s="724" t="s">
        <v>1755</v>
      </c>
      <c r="D88" s="724" t="s">
        <v>1637</v>
      </c>
      <c r="E88" s="724" t="s">
        <v>1756</v>
      </c>
      <c r="F88" s="724">
        <v>700</v>
      </c>
      <c r="G88" s="724">
        <v>710</v>
      </c>
      <c r="H88" s="776">
        <v>863</v>
      </c>
      <c r="I88" s="783"/>
    </row>
    <row r="89" spans="1:9" ht="20.25" customHeight="1">
      <c r="A89" s="783">
        <v>45951</v>
      </c>
      <c r="B89" s="783" t="s">
        <v>1042</v>
      </c>
      <c r="C89" s="724" t="s">
        <v>1755</v>
      </c>
      <c r="D89" s="724" t="s">
        <v>1637</v>
      </c>
      <c r="E89" s="724" t="s">
        <v>1756</v>
      </c>
      <c r="F89" s="724">
        <v>710</v>
      </c>
      <c r="G89" s="724">
        <v>720</v>
      </c>
      <c r="H89" s="776">
        <v>851</v>
      </c>
      <c r="I89" s="724" t="s">
        <v>1878</v>
      </c>
    </row>
    <row r="90" spans="1:9" ht="20.25" customHeight="1">
      <c r="A90" s="775">
        <v>45964</v>
      </c>
      <c r="B90" s="776" t="s">
        <v>1751</v>
      </c>
      <c r="C90" s="776" t="s">
        <v>1752</v>
      </c>
      <c r="D90" s="776" t="s">
        <v>1632</v>
      </c>
      <c r="E90" s="776" t="s">
        <v>1753</v>
      </c>
      <c r="F90" s="776">
        <v>700</v>
      </c>
      <c r="G90" s="776">
        <v>600</v>
      </c>
      <c r="H90" s="724">
        <v>510</v>
      </c>
      <c r="I90" s="777" t="s">
        <v>1754</v>
      </c>
    </row>
    <row r="91" spans="1:9" ht="20.25" customHeight="1">
      <c r="A91" s="775">
        <v>45966</v>
      </c>
      <c r="B91" s="776" t="s">
        <v>1042</v>
      </c>
      <c r="C91" s="776" t="s">
        <v>1755</v>
      </c>
      <c r="D91" s="776" t="s">
        <v>1637</v>
      </c>
      <c r="E91" s="776" t="s">
        <v>1756</v>
      </c>
      <c r="F91" s="776">
        <v>720</v>
      </c>
      <c r="G91" s="776">
        <v>730</v>
      </c>
      <c r="H91" s="724">
        <v>847</v>
      </c>
      <c r="I91" s="777" t="s">
        <v>1757</v>
      </c>
    </row>
    <row r="92" spans="1:9" ht="20.25" customHeight="1">
      <c r="A92" s="775">
        <v>45978</v>
      </c>
      <c r="B92" s="776" t="s">
        <v>1042</v>
      </c>
      <c r="C92" s="776" t="s">
        <v>1755</v>
      </c>
      <c r="D92" s="776" t="s">
        <v>1637</v>
      </c>
      <c r="E92" s="776" t="s">
        <v>1756</v>
      </c>
      <c r="F92" s="776">
        <v>730</v>
      </c>
      <c r="G92" s="776">
        <v>740</v>
      </c>
      <c r="H92" s="724">
        <v>836</v>
      </c>
      <c r="I92" s="777" t="s">
        <v>1748</v>
      </c>
    </row>
    <row r="93" spans="1:9" ht="20.25" customHeight="1">
      <c r="A93" s="775">
        <v>46029</v>
      </c>
      <c r="B93" s="776" t="s">
        <v>1799</v>
      </c>
      <c r="C93" s="776" t="s">
        <v>1800</v>
      </c>
      <c r="D93" s="776" t="s">
        <v>1801</v>
      </c>
      <c r="E93" s="776" t="s">
        <v>1802</v>
      </c>
      <c r="F93" s="776">
        <v>500</v>
      </c>
      <c r="G93" s="776">
        <v>525</v>
      </c>
      <c r="H93" s="724">
        <v>480</v>
      </c>
      <c r="I93" s="777" t="s">
        <v>1803</v>
      </c>
    </row>
    <row r="94" spans="1:9" ht="20.25" customHeight="1">
      <c r="A94" s="775">
        <v>46031</v>
      </c>
      <c r="B94" s="776" t="s">
        <v>1804</v>
      </c>
      <c r="C94" s="776" t="s">
        <v>1805</v>
      </c>
      <c r="D94" s="776" t="s">
        <v>1806</v>
      </c>
      <c r="E94" s="776" t="s">
        <v>1807</v>
      </c>
      <c r="F94" s="776">
        <v>500</v>
      </c>
      <c r="G94" s="776">
        <v>600</v>
      </c>
      <c r="H94" s="724">
        <v>406</v>
      </c>
      <c r="I94" s="777" t="s">
        <v>1808</v>
      </c>
    </row>
    <row r="95" spans="1:9" ht="20.25" customHeight="1">
      <c r="A95" s="775">
        <v>46033</v>
      </c>
      <c r="B95" s="776" t="s">
        <v>1742</v>
      </c>
      <c r="C95" s="776" t="s">
        <v>1809</v>
      </c>
      <c r="D95" s="776" t="s">
        <v>1810</v>
      </c>
      <c r="E95" s="776" t="s">
        <v>1811</v>
      </c>
      <c r="F95" s="776">
        <v>600</v>
      </c>
      <c r="G95" s="776">
        <v>630</v>
      </c>
      <c r="H95" s="724">
        <v>580</v>
      </c>
      <c r="I95" s="777" t="s">
        <v>1743</v>
      </c>
    </row>
    <row r="96" spans="1:9" ht="20.25" customHeight="1">
      <c r="A96" s="775">
        <v>46036</v>
      </c>
      <c r="B96" s="776" t="s">
        <v>1622</v>
      </c>
      <c r="C96" s="776" t="s">
        <v>1812</v>
      </c>
      <c r="D96" s="776" t="s">
        <v>1667</v>
      </c>
      <c r="E96" s="776" t="s">
        <v>1813</v>
      </c>
      <c r="F96" s="776">
        <v>650</v>
      </c>
      <c r="G96" s="776">
        <v>700</v>
      </c>
      <c r="H96" s="724">
        <v>247</v>
      </c>
      <c r="I96" s="777" t="s">
        <v>1750</v>
      </c>
    </row>
    <row r="97" spans="1:9" ht="20.25" customHeight="1">
      <c r="A97" s="775">
        <v>46043</v>
      </c>
      <c r="B97" s="776" t="s">
        <v>1814</v>
      </c>
      <c r="C97" s="776" t="s">
        <v>1815</v>
      </c>
      <c r="D97" s="776" t="s">
        <v>1564</v>
      </c>
      <c r="E97" s="776" t="s">
        <v>1816</v>
      </c>
      <c r="F97" s="776">
        <v>670</v>
      </c>
      <c r="G97" s="776">
        <v>680</v>
      </c>
      <c r="H97" s="724">
        <v>254</v>
      </c>
      <c r="I97" s="777"/>
    </row>
    <row r="98" spans="1:9" ht="20.25" customHeight="1">
      <c r="A98" s="775">
        <v>46043</v>
      </c>
      <c r="B98" s="776" t="s">
        <v>1814</v>
      </c>
      <c r="C98" s="776" t="s">
        <v>1815</v>
      </c>
      <c r="D98" s="776" t="s">
        <v>1564</v>
      </c>
      <c r="E98" s="776" t="s">
        <v>1816</v>
      </c>
      <c r="F98" s="776">
        <v>680</v>
      </c>
      <c r="G98" s="776">
        <v>690</v>
      </c>
      <c r="H98" s="724">
        <v>251</v>
      </c>
      <c r="I98" s="777" t="s">
        <v>1817</v>
      </c>
    </row>
    <row r="99" spans="1:9" ht="20.25" customHeight="1">
      <c r="A99" s="775">
        <v>46051</v>
      </c>
      <c r="B99" s="776" t="s">
        <v>1818</v>
      </c>
      <c r="C99" s="776" t="s">
        <v>1815</v>
      </c>
      <c r="D99" s="776" t="s">
        <v>1564</v>
      </c>
      <c r="E99" s="776" t="s">
        <v>1816</v>
      </c>
      <c r="F99" s="776">
        <v>670</v>
      </c>
      <c r="G99" s="776">
        <v>680</v>
      </c>
      <c r="H99" s="724">
        <v>254</v>
      </c>
      <c r="I99" s="777" t="s">
        <v>1819</v>
      </c>
    </row>
    <row r="100" spans="1:9" ht="20.25" customHeight="1">
      <c r="A100" s="775">
        <v>46058</v>
      </c>
      <c r="B100" s="776" t="s">
        <v>1814</v>
      </c>
      <c r="C100" s="776" t="s">
        <v>1815</v>
      </c>
      <c r="D100" s="776" t="s">
        <v>1564</v>
      </c>
      <c r="E100" s="776" t="s">
        <v>1816</v>
      </c>
      <c r="F100" s="776">
        <v>690</v>
      </c>
      <c r="G100" s="776">
        <v>700</v>
      </c>
      <c r="H100" s="724">
        <v>247</v>
      </c>
      <c r="I100" s="777" t="s">
        <v>1817</v>
      </c>
    </row>
    <row r="101" spans="1:9" ht="20.25" customHeight="1">
      <c r="A101" s="775">
        <v>46058</v>
      </c>
      <c r="B101" s="776" t="s">
        <v>1629</v>
      </c>
      <c r="C101" s="776" t="s">
        <v>1879</v>
      </c>
      <c r="D101" s="776" t="s">
        <v>1565</v>
      </c>
      <c r="E101" s="776" t="s">
        <v>1880</v>
      </c>
      <c r="F101" s="776">
        <v>650</v>
      </c>
      <c r="G101" s="776">
        <v>680</v>
      </c>
      <c r="H101" s="724">
        <v>541</v>
      </c>
      <c r="I101" s="777" t="s">
        <v>1743</v>
      </c>
    </row>
    <row r="102" spans="1:9" ht="20.25" customHeight="1">
      <c r="A102" s="775">
        <v>46058</v>
      </c>
      <c r="B102" s="776" t="s">
        <v>1620</v>
      </c>
      <c r="C102" s="776" t="s">
        <v>1881</v>
      </c>
      <c r="D102" s="776" t="s">
        <v>1882</v>
      </c>
      <c r="E102" s="776" t="s">
        <v>1883</v>
      </c>
      <c r="F102" s="776">
        <v>650</v>
      </c>
      <c r="G102" s="776">
        <v>700</v>
      </c>
      <c r="H102" s="724">
        <v>246</v>
      </c>
      <c r="I102" s="777" t="s">
        <v>1750</v>
      </c>
    </row>
    <row r="103" spans="1:9" ht="20.25" customHeight="1">
      <c r="A103" s="775">
        <v>46062</v>
      </c>
      <c r="B103" s="776" t="s">
        <v>1818</v>
      </c>
      <c r="C103" s="776" t="s">
        <v>1815</v>
      </c>
      <c r="D103" s="776" t="s">
        <v>1564</v>
      </c>
      <c r="E103" s="776" t="s">
        <v>1816</v>
      </c>
      <c r="F103" s="776">
        <v>680</v>
      </c>
      <c r="G103" s="776">
        <v>690</v>
      </c>
      <c r="H103" s="724">
        <v>251</v>
      </c>
      <c r="I103" s="777"/>
    </row>
    <row r="104" spans="1:9" ht="20.25" customHeight="1">
      <c r="A104" s="775"/>
      <c r="B104" s="776"/>
      <c r="C104" s="776"/>
      <c r="D104" s="776"/>
      <c r="E104" s="776"/>
      <c r="F104" s="776"/>
      <c r="G104" s="776"/>
      <c r="H104" s="724"/>
      <c r="I104" s="777"/>
    </row>
    <row r="105" spans="1:9" ht="20.25" customHeight="1">
      <c r="A105" s="775"/>
      <c r="B105" s="776"/>
      <c r="C105" s="776"/>
      <c r="D105" s="776"/>
      <c r="E105" s="776"/>
      <c r="F105" s="776"/>
      <c r="G105" s="776"/>
      <c r="H105" s="724"/>
      <c r="I105" s="777"/>
    </row>
    <row r="106" spans="1:9" ht="20.25" customHeight="1">
      <c r="A106" s="775"/>
      <c r="B106" s="776"/>
      <c r="C106" s="776"/>
      <c r="D106" s="776"/>
      <c r="E106" s="776"/>
      <c r="F106" s="776"/>
      <c r="G106" s="776"/>
      <c r="H106" s="724"/>
      <c r="I106" s="777"/>
    </row>
    <row r="107" spans="1:9" ht="20.25" customHeight="1">
      <c r="A107" s="785"/>
      <c r="B107" s="780"/>
      <c r="C107" s="780"/>
      <c r="D107" s="780"/>
      <c r="E107" s="780"/>
      <c r="F107" s="780"/>
      <c r="G107" s="780"/>
      <c r="H107" s="781"/>
      <c r="I107" s="778"/>
    </row>
    <row r="108" spans="1:9" ht="20.25" customHeight="1">
      <c r="A108" s="775"/>
      <c r="B108" s="776"/>
      <c r="C108" s="776"/>
      <c r="D108" s="776"/>
      <c r="E108" s="776"/>
      <c r="F108" s="776"/>
      <c r="G108" s="776"/>
      <c r="H108" s="724"/>
      <c r="I108" s="777"/>
    </row>
    <row r="109" spans="1:9" ht="20.25" customHeight="1">
      <c r="A109" s="775"/>
      <c r="B109" s="776"/>
      <c r="C109" s="776"/>
      <c r="D109" s="776"/>
      <c r="E109" s="776"/>
      <c r="F109" s="776"/>
      <c r="G109" s="776"/>
      <c r="H109" s="724"/>
      <c r="I109" s="777"/>
    </row>
    <row r="110" spans="1:9" ht="20.25" customHeight="1">
      <c r="A110" s="775"/>
      <c r="B110" s="776"/>
      <c r="C110" s="776"/>
      <c r="D110" s="776"/>
      <c r="E110" s="776"/>
      <c r="F110" s="776"/>
      <c r="G110" s="776"/>
      <c r="H110" s="724"/>
      <c r="I110" s="777"/>
    </row>
    <row r="111" spans="1:9" ht="20.25" customHeight="1">
      <c r="A111" s="775"/>
      <c r="B111" s="776"/>
      <c r="C111" s="776"/>
      <c r="D111" s="776"/>
      <c r="E111" s="776"/>
      <c r="F111" s="776"/>
      <c r="G111" s="776"/>
      <c r="H111" s="724"/>
      <c r="I111" s="777"/>
    </row>
    <row r="112" spans="1:9" ht="20.25" customHeight="1">
      <c r="A112" s="775"/>
      <c r="B112" s="776"/>
      <c r="C112" s="776"/>
      <c r="D112" s="776"/>
      <c r="E112" s="776"/>
      <c r="F112" s="776"/>
      <c r="G112" s="776"/>
      <c r="H112" s="724"/>
      <c r="I112" s="777"/>
    </row>
    <row r="113" spans="1:9" ht="20.25" customHeight="1">
      <c r="A113" s="775"/>
      <c r="B113" s="776"/>
      <c r="C113" s="776"/>
      <c r="D113" s="776"/>
      <c r="E113" s="776"/>
      <c r="F113" s="776"/>
      <c r="G113" s="776"/>
      <c r="H113" s="724"/>
      <c r="I113" s="777"/>
    </row>
    <row r="114" spans="1:9" ht="20.25" customHeight="1">
      <c r="A114" s="775"/>
      <c r="B114" s="776"/>
      <c r="C114" s="776"/>
      <c r="D114" s="776"/>
      <c r="E114" s="776"/>
      <c r="F114" s="776"/>
      <c r="G114" s="776"/>
      <c r="H114" s="724"/>
      <c r="I114" s="777"/>
    </row>
    <row r="115" spans="1:9" ht="20.25" customHeight="1">
      <c r="A115" s="775"/>
      <c r="B115" s="776"/>
      <c r="C115" s="776"/>
      <c r="D115" s="776"/>
      <c r="E115" s="776"/>
      <c r="F115" s="776"/>
      <c r="G115" s="776"/>
      <c r="H115" s="724"/>
      <c r="I115" s="777"/>
    </row>
    <row r="116" spans="1:9" ht="20.25" customHeight="1">
      <c r="A116" s="785"/>
      <c r="B116" s="780"/>
      <c r="C116" s="780"/>
      <c r="D116" s="780"/>
      <c r="E116" s="780"/>
      <c r="F116" s="780"/>
      <c r="G116" s="780"/>
      <c r="H116" s="781"/>
      <c r="I116" s="778"/>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7" customWidth="1"/>
    <col min="2" max="2" width="8.125" style="757" customWidth="1"/>
    <col min="3" max="3" width="11" style="757" customWidth="1"/>
    <col min="4" max="4" width="14.25" style="757" customWidth="1"/>
    <col min="5" max="5" width="12.5" style="757" customWidth="1"/>
    <col min="6" max="6" width="12.875" style="757" customWidth="1"/>
    <col min="7" max="7" width="26.125" style="757" customWidth="1"/>
    <col min="8" max="8" width="13" style="757" bestFit="1" customWidth="1"/>
    <col min="9" max="9" width="22.375" style="757" customWidth="1"/>
    <col min="10" max="16384" width="9" style="757"/>
  </cols>
  <sheetData>
    <row r="1" spans="1:9" ht="22.5" customHeight="1">
      <c r="A1" s="754" t="s">
        <v>1693</v>
      </c>
      <c r="B1" s="755"/>
      <c r="C1" s="756"/>
      <c r="D1" s="756"/>
      <c r="E1" s="756"/>
      <c r="F1" s="756"/>
      <c r="G1" s="756"/>
      <c r="H1" s="756"/>
      <c r="I1" s="756"/>
    </row>
    <row r="2" spans="1:9" ht="22.5" customHeight="1">
      <c r="A2" s="765" t="s">
        <v>1694</v>
      </c>
      <c r="B2" s="766" t="s">
        <v>187</v>
      </c>
      <c r="C2" s="766" t="s">
        <v>1695</v>
      </c>
      <c r="D2" s="766" t="s">
        <v>1696</v>
      </c>
      <c r="E2" s="766" t="s">
        <v>1697</v>
      </c>
      <c r="F2" s="766" t="s">
        <v>1698</v>
      </c>
      <c r="G2" s="767" t="s">
        <v>1699</v>
      </c>
      <c r="H2" s="768" t="s">
        <v>1700</v>
      </c>
      <c r="I2" s="769" t="s">
        <v>1701</v>
      </c>
    </row>
    <row r="3" spans="1:9">
      <c r="A3" s="762">
        <f>ROW()-2</f>
        <v>1</v>
      </c>
      <c r="B3" s="758" t="s">
        <v>1660</v>
      </c>
      <c r="C3" s="759" t="s">
        <v>1702</v>
      </c>
      <c r="D3" s="759" t="s">
        <v>1703</v>
      </c>
      <c r="E3" s="759" t="s">
        <v>1704</v>
      </c>
      <c r="F3" s="758" t="s">
        <v>1705</v>
      </c>
      <c r="G3" s="760" t="s">
        <v>1706</v>
      </c>
      <c r="H3" s="761">
        <v>7.2</v>
      </c>
      <c r="I3" s="763" t="s">
        <v>1707</v>
      </c>
    </row>
    <row r="4" spans="1:9">
      <c r="A4" s="762">
        <f t="shared" ref="A4:A34" si="0">ROW()-2</f>
        <v>2</v>
      </c>
      <c r="B4" s="758" t="s">
        <v>1708</v>
      </c>
      <c r="C4" s="759" t="s">
        <v>1709</v>
      </c>
      <c r="D4" s="759" t="s">
        <v>1710</v>
      </c>
      <c r="E4" s="759" t="s">
        <v>1711</v>
      </c>
      <c r="F4" s="758" t="s">
        <v>1705</v>
      </c>
      <c r="G4" s="760" t="s">
        <v>1712</v>
      </c>
      <c r="H4" s="761">
        <v>0.5</v>
      </c>
      <c r="I4" s="764" t="s">
        <v>1713</v>
      </c>
    </row>
    <row r="5" spans="1:9" ht="33">
      <c r="A5" s="762">
        <f t="shared" si="0"/>
        <v>3</v>
      </c>
      <c r="B5" s="758" t="s">
        <v>1038</v>
      </c>
      <c r="C5" s="759" t="s">
        <v>1689</v>
      </c>
      <c r="D5" s="759" t="s">
        <v>1714</v>
      </c>
      <c r="E5" s="759" t="s">
        <v>1715</v>
      </c>
      <c r="F5" s="758" t="s">
        <v>1716</v>
      </c>
      <c r="G5" s="760" t="s">
        <v>1717</v>
      </c>
      <c r="H5" s="761">
        <v>3</v>
      </c>
      <c r="I5" s="764" t="s">
        <v>1713</v>
      </c>
    </row>
    <row r="6" spans="1:9">
      <c r="A6" s="762">
        <f t="shared" si="0"/>
        <v>4</v>
      </c>
      <c r="B6" s="758" t="s">
        <v>1034</v>
      </c>
      <c r="C6" s="759" t="s">
        <v>1718</v>
      </c>
      <c r="D6" s="759" t="s">
        <v>1719</v>
      </c>
      <c r="E6" s="759" t="s">
        <v>1720</v>
      </c>
      <c r="F6" s="758" t="s">
        <v>1721</v>
      </c>
      <c r="G6" s="760" t="s">
        <v>1722</v>
      </c>
      <c r="H6" s="761">
        <v>6</v>
      </c>
      <c r="I6" s="764" t="s">
        <v>1723</v>
      </c>
    </row>
    <row r="7" spans="1:9">
      <c r="A7" s="762">
        <f t="shared" si="0"/>
        <v>5</v>
      </c>
      <c r="B7" s="758" t="s">
        <v>1724</v>
      </c>
      <c r="C7" s="759" t="s">
        <v>1690</v>
      </c>
      <c r="D7" s="759" t="s">
        <v>1725</v>
      </c>
      <c r="E7" s="759" t="s">
        <v>1726</v>
      </c>
      <c r="F7" s="758" t="s">
        <v>1721</v>
      </c>
      <c r="G7" s="760" t="s">
        <v>1727</v>
      </c>
      <c r="H7" s="761">
        <v>5.6</v>
      </c>
      <c r="I7" s="764" t="s">
        <v>1713</v>
      </c>
    </row>
    <row r="8" spans="1:9">
      <c r="A8" s="762">
        <f t="shared" si="0"/>
        <v>6</v>
      </c>
      <c r="B8" s="758" t="s">
        <v>1728</v>
      </c>
      <c r="C8" s="759" t="s">
        <v>1729</v>
      </c>
      <c r="D8" s="759" t="s">
        <v>1730</v>
      </c>
      <c r="E8" s="759" t="s">
        <v>1731</v>
      </c>
      <c r="F8" s="758" t="s">
        <v>1721</v>
      </c>
      <c r="G8" s="760" t="s">
        <v>1732</v>
      </c>
      <c r="H8" s="761">
        <v>2.1</v>
      </c>
      <c r="I8" s="764" t="s">
        <v>1713</v>
      </c>
    </row>
    <row r="9" spans="1:9" ht="33">
      <c r="A9" s="762">
        <f t="shared" si="0"/>
        <v>7</v>
      </c>
      <c r="B9" s="758" t="s">
        <v>1036</v>
      </c>
      <c r="C9" s="759" t="s">
        <v>1733</v>
      </c>
      <c r="D9" s="759" t="s">
        <v>1627</v>
      </c>
      <c r="E9" s="759" t="s">
        <v>1720</v>
      </c>
      <c r="F9" s="758" t="s">
        <v>1734</v>
      </c>
      <c r="G9" s="760" t="s">
        <v>1735</v>
      </c>
      <c r="H9" s="761">
        <v>3.5</v>
      </c>
      <c r="I9" s="764" t="s">
        <v>1723</v>
      </c>
    </row>
    <row r="10" spans="1:9">
      <c r="A10" s="762">
        <f t="shared" si="0"/>
        <v>8</v>
      </c>
      <c r="B10" s="758" t="s">
        <v>1758</v>
      </c>
      <c r="C10" s="759" t="s">
        <v>1759</v>
      </c>
      <c r="D10" s="759" t="s">
        <v>1760</v>
      </c>
      <c r="E10" s="759" t="s">
        <v>1761</v>
      </c>
      <c r="F10" s="758" t="s">
        <v>1762</v>
      </c>
      <c r="G10" s="760" t="s">
        <v>1763</v>
      </c>
      <c r="H10" s="761" t="s">
        <v>1764</v>
      </c>
      <c r="I10" s="764" t="s">
        <v>1765</v>
      </c>
    </row>
    <row r="11" spans="1:9">
      <c r="A11" s="762">
        <f t="shared" si="0"/>
        <v>9</v>
      </c>
      <c r="B11" s="758"/>
      <c r="C11" s="759"/>
      <c r="D11" s="759"/>
      <c r="E11" s="759"/>
      <c r="F11" s="758"/>
      <c r="G11" s="760"/>
      <c r="H11" s="761"/>
      <c r="I11" s="764"/>
    </row>
    <row r="12" spans="1:9">
      <c r="A12" s="762">
        <f t="shared" si="0"/>
        <v>10</v>
      </c>
      <c r="B12" s="758"/>
      <c r="C12" s="759"/>
      <c r="D12" s="759"/>
      <c r="E12" s="759"/>
      <c r="F12" s="758"/>
      <c r="G12" s="760"/>
      <c r="H12" s="761"/>
      <c r="I12" s="764"/>
    </row>
    <row r="13" spans="1:9">
      <c r="A13" s="762">
        <f t="shared" si="0"/>
        <v>11</v>
      </c>
      <c r="B13" s="758"/>
      <c r="C13" s="759"/>
      <c r="D13" s="759"/>
      <c r="E13" s="759"/>
      <c r="F13" s="758"/>
      <c r="G13" s="760"/>
      <c r="H13" s="761"/>
      <c r="I13" s="764"/>
    </row>
    <row r="14" spans="1:9">
      <c r="A14" s="762">
        <f t="shared" si="0"/>
        <v>12</v>
      </c>
      <c r="B14" s="758"/>
      <c r="C14" s="759"/>
      <c r="D14" s="759"/>
      <c r="E14" s="759"/>
      <c r="F14" s="758"/>
      <c r="G14" s="760"/>
      <c r="H14" s="761"/>
      <c r="I14" s="764"/>
    </row>
    <row r="15" spans="1:9">
      <c r="A15" s="762">
        <f t="shared" si="0"/>
        <v>13</v>
      </c>
      <c r="B15" s="758"/>
      <c r="C15" s="759"/>
      <c r="D15" s="759"/>
      <c r="E15" s="759"/>
      <c r="F15" s="758"/>
      <c r="G15" s="760"/>
      <c r="H15" s="761"/>
      <c r="I15" s="764"/>
    </row>
    <row r="16" spans="1:9">
      <c r="A16" s="762">
        <f t="shared" si="0"/>
        <v>14</v>
      </c>
      <c r="B16" s="758"/>
      <c r="C16" s="759"/>
      <c r="D16" s="759"/>
      <c r="E16" s="759"/>
      <c r="F16" s="758"/>
      <c r="G16" s="760"/>
      <c r="H16" s="761"/>
      <c r="I16" s="764"/>
    </row>
    <row r="17" spans="1:9">
      <c r="A17" s="762">
        <f t="shared" si="0"/>
        <v>15</v>
      </c>
      <c r="B17" s="758"/>
      <c r="C17" s="759"/>
      <c r="D17" s="759"/>
      <c r="E17" s="759"/>
      <c r="F17" s="758"/>
      <c r="G17" s="760"/>
      <c r="H17" s="761"/>
      <c r="I17" s="764"/>
    </row>
    <row r="18" spans="1:9">
      <c r="A18" s="762">
        <f t="shared" si="0"/>
        <v>16</v>
      </c>
      <c r="B18" s="758"/>
      <c r="C18" s="759"/>
      <c r="D18" s="759"/>
      <c r="E18" s="759"/>
      <c r="F18" s="758"/>
      <c r="G18" s="760"/>
      <c r="H18" s="761"/>
      <c r="I18" s="764"/>
    </row>
    <row r="19" spans="1:9">
      <c r="A19" s="762">
        <f t="shared" si="0"/>
        <v>17</v>
      </c>
      <c r="B19" s="758"/>
      <c r="C19" s="759"/>
      <c r="D19" s="759"/>
      <c r="E19" s="759"/>
      <c r="F19" s="758"/>
      <c r="G19" s="760"/>
      <c r="H19" s="761"/>
      <c r="I19" s="764"/>
    </row>
    <row r="20" spans="1:9">
      <c r="A20" s="762">
        <f t="shared" si="0"/>
        <v>18</v>
      </c>
      <c r="B20" s="758"/>
      <c r="C20" s="759"/>
      <c r="D20" s="759"/>
      <c r="E20" s="759"/>
      <c r="F20" s="758"/>
      <c r="G20" s="760"/>
      <c r="H20" s="761"/>
      <c r="I20" s="764"/>
    </row>
    <row r="21" spans="1:9">
      <c r="A21" s="762">
        <f t="shared" si="0"/>
        <v>19</v>
      </c>
      <c r="B21" s="758"/>
      <c r="C21" s="759"/>
      <c r="D21" s="759"/>
      <c r="E21" s="759"/>
      <c r="F21" s="758"/>
      <c r="G21" s="760"/>
      <c r="H21" s="761"/>
      <c r="I21" s="764"/>
    </row>
    <row r="22" spans="1:9">
      <c r="A22" s="762">
        <f t="shared" si="0"/>
        <v>20</v>
      </c>
      <c r="B22" s="758"/>
      <c r="C22" s="759"/>
      <c r="D22" s="759"/>
      <c r="E22" s="759"/>
      <c r="F22" s="758"/>
      <c r="G22" s="759"/>
      <c r="H22" s="761"/>
      <c r="I22" s="764"/>
    </row>
    <row r="23" spans="1:9">
      <c r="A23" s="762">
        <f t="shared" si="0"/>
        <v>21</v>
      </c>
      <c r="B23" s="758"/>
      <c r="C23" s="759"/>
      <c r="D23" s="759"/>
      <c r="E23" s="759"/>
      <c r="F23" s="758"/>
      <c r="G23" s="759"/>
      <c r="H23" s="761"/>
      <c r="I23" s="764"/>
    </row>
    <row r="24" spans="1:9">
      <c r="A24" s="762">
        <f t="shared" si="0"/>
        <v>22</v>
      </c>
      <c r="B24" s="758"/>
      <c r="C24" s="759"/>
      <c r="D24" s="759"/>
      <c r="E24" s="759"/>
      <c r="F24" s="758"/>
      <c r="G24" s="759"/>
      <c r="H24" s="761"/>
      <c r="I24" s="764"/>
    </row>
    <row r="25" spans="1:9">
      <c r="A25" s="762">
        <f t="shared" si="0"/>
        <v>23</v>
      </c>
      <c r="B25" s="758"/>
      <c r="C25" s="759"/>
      <c r="D25" s="759"/>
      <c r="E25" s="759"/>
      <c r="F25" s="758"/>
      <c r="G25" s="759"/>
      <c r="H25" s="761"/>
      <c r="I25" s="764"/>
    </row>
    <row r="26" spans="1:9">
      <c r="A26" s="762">
        <f t="shared" si="0"/>
        <v>24</v>
      </c>
      <c r="B26" s="758"/>
      <c r="C26" s="759"/>
      <c r="D26" s="759"/>
      <c r="E26" s="759"/>
      <c r="F26" s="758"/>
      <c r="G26" s="759"/>
      <c r="H26" s="761"/>
      <c r="I26" s="764"/>
    </row>
    <row r="27" spans="1:9">
      <c r="A27" s="762">
        <f t="shared" si="0"/>
        <v>25</v>
      </c>
      <c r="B27" s="758"/>
      <c r="C27" s="759"/>
      <c r="D27" s="759"/>
      <c r="E27" s="759"/>
      <c r="F27" s="758"/>
      <c r="G27" s="759"/>
      <c r="H27" s="761"/>
      <c r="I27" s="764"/>
    </row>
    <row r="28" spans="1:9">
      <c r="A28" s="762">
        <f t="shared" si="0"/>
        <v>26</v>
      </c>
      <c r="B28" s="758"/>
      <c r="C28" s="759"/>
      <c r="D28" s="759"/>
      <c r="E28" s="759"/>
      <c r="F28" s="758"/>
      <c r="G28" s="759"/>
      <c r="H28" s="761"/>
      <c r="I28" s="764"/>
    </row>
    <row r="29" spans="1:9">
      <c r="A29" s="762">
        <f t="shared" si="0"/>
        <v>27</v>
      </c>
      <c r="B29" s="758"/>
      <c r="C29" s="759"/>
      <c r="D29" s="759"/>
      <c r="E29" s="759"/>
      <c r="F29" s="758"/>
      <c r="G29" s="759"/>
      <c r="H29" s="761"/>
      <c r="I29" s="764"/>
    </row>
    <row r="30" spans="1:9">
      <c r="A30" s="762">
        <f t="shared" si="0"/>
        <v>28</v>
      </c>
      <c r="B30" s="758"/>
      <c r="C30" s="759"/>
      <c r="D30" s="759"/>
      <c r="E30" s="759"/>
      <c r="F30" s="758"/>
      <c r="G30" s="759"/>
      <c r="H30" s="761"/>
      <c r="I30" s="764"/>
    </row>
    <row r="31" spans="1:9">
      <c r="A31" s="762">
        <f t="shared" si="0"/>
        <v>29</v>
      </c>
      <c r="B31" s="758"/>
      <c r="C31" s="759"/>
      <c r="D31" s="759"/>
      <c r="E31" s="759"/>
      <c r="F31" s="758"/>
      <c r="G31" s="759"/>
      <c r="H31" s="761"/>
      <c r="I31" s="764"/>
    </row>
    <row r="32" spans="1:9">
      <c r="A32" s="762">
        <f t="shared" si="0"/>
        <v>30</v>
      </c>
      <c r="B32" s="758"/>
      <c r="C32" s="759"/>
      <c r="D32" s="759"/>
      <c r="E32" s="759"/>
      <c r="F32" s="758"/>
      <c r="G32" s="759"/>
      <c r="H32" s="761"/>
      <c r="I32" s="764"/>
    </row>
    <row r="33" spans="1:9">
      <c r="A33" s="762">
        <f t="shared" si="0"/>
        <v>31</v>
      </c>
      <c r="B33" s="758"/>
      <c r="C33" s="759"/>
      <c r="D33" s="759"/>
      <c r="E33" s="759"/>
      <c r="F33" s="758"/>
      <c r="G33" s="759"/>
      <c r="H33" s="761"/>
      <c r="I33" s="764"/>
    </row>
    <row r="34" spans="1:9">
      <c r="A34" s="770">
        <f t="shared" si="0"/>
        <v>32</v>
      </c>
      <c r="B34" s="771"/>
      <c r="C34" s="772"/>
      <c r="D34" s="772"/>
      <c r="E34" s="772"/>
      <c r="F34" s="771"/>
      <c r="G34" s="772"/>
      <c r="H34" s="773"/>
      <c r="I34" s="774"/>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8" customWidth="1"/>
    <col min="2" max="2" width="14.125" style="788" customWidth="1"/>
    <col min="3" max="3" width="12.75" style="788" customWidth="1"/>
    <col min="4" max="4" width="13.25" style="788" customWidth="1"/>
    <col min="5" max="5" width="16.5" style="788" customWidth="1"/>
    <col min="6" max="6" width="13.375" style="788" customWidth="1"/>
    <col min="7" max="7" width="15.875" style="788" customWidth="1"/>
    <col min="8" max="8" width="13.625" style="788" customWidth="1"/>
    <col min="9" max="10" width="9" style="788"/>
    <col min="11" max="11" width="17.625" style="788" bestFit="1" customWidth="1"/>
    <col min="12" max="12" width="17.375" style="788" customWidth="1"/>
    <col min="13" max="13" width="19.625" style="788" customWidth="1"/>
    <col min="14" max="16384" width="9" style="788"/>
  </cols>
  <sheetData>
    <row r="1" spans="1:13" ht="67.5">
      <c r="A1" s="1034" t="s">
        <v>1766</v>
      </c>
      <c r="B1" s="1034"/>
      <c r="C1" s="1034"/>
      <c r="D1" s="1034"/>
      <c r="E1" s="1034"/>
      <c r="F1" s="1034"/>
      <c r="G1" s="1034"/>
      <c r="H1" s="1034"/>
      <c r="I1" s="1034"/>
      <c r="J1" s="1034"/>
      <c r="K1" s="1034"/>
      <c r="L1" s="1034"/>
      <c r="M1" s="1034"/>
    </row>
    <row r="2" spans="1:13" ht="35.25">
      <c r="A2" s="1035" t="s">
        <v>1767</v>
      </c>
      <c r="B2" s="1036"/>
      <c r="C2" s="1036"/>
      <c r="D2" s="1036"/>
      <c r="E2" s="1036"/>
      <c r="F2" s="1036"/>
      <c r="G2" s="1036"/>
      <c r="H2" s="1036"/>
      <c r="I2" s="1036"/>
      <c r="J2" s="1036"/>
      <c r="K2" s="1036"/>
      <c r="L2" s="1036"/>
      <c r="M2" s="1036"/>
    </row>
    <row r="3" spans="1:13" ht="50.25">
      <c r="A3" s="1037" t="s">
        <v>1768</v>
      </c>
      <c r="B3" s="1037"/>
      <c r="C3" s="1037"/>
      <c r="D3" s="1037"/>
      <c r="E3" s="1037"/>
      <c r="F3" s="1037"/>
      <c r="G3" s="1037"/>
      <c r="H3" s="1037"/>
      <c r="I3" s="1037"/>
      <c r="J3" s="1037"/>
      <c r="K3" s="1037"/>
      <c r="L3" s="1037"/>
      <c r="M3" s="1037"/>
    </row>
    <row r="4" spans="1:13" ht="43.5" customHeight="1">
      <c r="A4" s="1038" t="s">
        <v>1769</v>
      </c>
      <c r="B4" s="1038"/>
      <c r="C4" s="1038"/>
      <c r="D4" s="1038"/>
      <c r="E4" s="1038"/>
      <c r="F4" s="1038"/>
      <c r="G4" s="1038"/>
      <c r="H4" s="1038"/>
      <c r="I4" s="1038"/>
      <c r="J4" s="1038"/>
      <c r="K4" s="1038"/>
      <c r="L4" s="1038"/>
      <c r="M4" s="1038"/>
    </row>
    <row r="5" spans="1:13" ht="70.5" customHeight="1">
      <c r="A5" s="1039" t="s">
        <v>1770</v>
      </c>
      <c r="B5" s="1041" t="s">
        <v>1771</v>
      </c>
      <c r="C5" s="1041"/>
      <c r="D5" s="789" t="s">
        <v>1772</v>
      </c>
      <c r="E5" s="790" t="s">
        <v>1773</v>
      </c>
      <c r="F5" s="1042"/>
      <c r="G5" s="1042"/>
      <c r="H5" s="1042"/>
      <c r="I5" s="1042"/>
      <c r="J5" s="1043"/>
      <c r="K5" s="791" t="s">
        <v>1774</v>
      </c>
      <c r="L5" s="1044"/>
      <c r="M5" s="1045"/>
    </row>
    <row r="6" spans="1:13" ht="70.5" customHeight="1">
      <c r="A6" s="1040"/>
      <c r="B6" s="1046" t="s">
        <v>1775</v>
      </c>
      <c r="C6" s="1046"/>
      <c r="D6" s="792" t="s">
        <v>1776</v>
      </c>
      <c r="E6" s="793" t="s">
        <v>1777</v>
      </c>
      <c r="F6" s="1047"/>
      <c r="G6" s="1047"/>
      <c r="H6" s="1047"/>
      <c r="I6" s="1047"/>
      <c r="J6" s="1047"/>
      <c r="K6" s="1047"/>
      <c r="L6" s="1047"/>
      <c r="M6" s="1048"/>
    </row>
    <row r="7" spans="1:13" s="794" customFormat="1" ht="48.75" customHeight="1">
      <c r="A7" s="1052" t="s">
        <v>1778</v>
      </c>
      <c r="B7" s="1053"/>
      <c r="C7" s="1053"/>
      <c r="D7" s="1053"/>
      <c r="E7" s="1053"/>
      <c r="F7" s="1053"/>
      <c r="G7" s="1053"/>
      <c r="H7" s="1053"/>
      <c r="I7" s="1053"/>
      <c r="J7" s="1053"/>
      <c r="K7" s="1053"/>
      <c r="L7" s="1053"/>
      <c r="M7" s="1054"/>
    </row>
    <row r="8" spans="1:13" ht="50.25" customHeight="1">
      <c r="A8" s="1055" t="s">
        <v>1779</v>
      </c>
      <c r="B8" s="1056"/>
      <c r="C8" s="1056"/>
      <c r="D8" s="1056"/>
      <c r="E8" s="1056"/>
      <c r="F8" s="1056"/>
      <c r="G8" s="1056"/>
      <c r="H8" s="1056"/>
      <c r="I8" s="1056"/>
      <c r="J8" s="1056"/>
      <c r="K8" s="1056"/>
      <c r="L8" s="1056"/>
      <c r="M8" s="1057"/>
    </row>
    <row r="9" spans="1:13" s="795" customFormat="1" ht="53.25" customHeight="1">
      <c r="A9" s="1058" t="s">
        <v>1780</v>
      </c>
      <c r="B9" s="1059"/>
      <c r="C9" s="1059"/>
      <c r="D9" s="1059"/>
      <c r="E9" s="1059"/>
      <c r="F9" s="1059"/>
      <c r="G9" s="1059"/>
      <c r="H9" s="1059"/>
      <c r="I9" s="1059"/>
      <c r="J9" s="1059"/>
      <c r="K9" s="1059"/>
      <c r="L9" s="1059"/>
      <c r="M9" s="1060"/>
    </row>
    <row r="10" spans="1:13" s="795" customFormat="1" ht="53.25" customHeight="1">
      <c r="A10" s="1049" t="s">
        <v>1781</v>
      </c>
      <c r="B10" s="1050"/>
      <c r="C10" s="1050"/>
      <c r="D10" s="1050"/>
      <c r="E10" s="1050"/>
      <c r="F10" s="1050"/>
      <c r="G10" s="1050"/>
      <c r="H10" s="1050"/>
      <c r="I10" s="1050"/>
      <c r="J10" s="1050"/>
      <c r="K10" s="1050"/>
      <c r="L10" s="1050"/>
      <c r="M10" s="1051"/>
    </row>
    <row r="11" spans="1:13" s="795" customFormat="1" ht="53.25" customHeight="1">
      <c r="A11" s="1049" t="s">
        <v>1782</v>
      </c>
      <c r="B11" s="1050"/>
      <c r="C11" s="1050"/>
      <c r="D11" s="1050"/>
      <c r="E11" s="1050"/>
      <c r="F11" s="1050"/>
      <c r="G11" s="1050"/>
      <c r="H11" s="1050"/>
      <c r="I11" s="1050"/>
      <c r="J11" s="1050"/>
      <c r="K11" s="1050"/>
      <c r="L11" s="1050"/>
      <c r="M11" s="1051"/>
    </row>
    <row r="12" spans="1:13" s="795" customFormat="1" ht="53.25" customHeight="1">
      <c r="A12" s="1049" t="s">
        <v>1783</v>
      </c>
      <c r="B12" s="1050"/>
      <c r="C12" s="1050"/>
      <c r="D12" s="1050"/>
      <c r="E12" s="1050"/>
      <c r="F12" s="1050"/>
      <c r="G12" s="1050"/>
      <c r="H12" s="1050"/>
      <c r="I12" s="1050"/>
      <c r="J12" s="1050"/>
      <c r="K12" s="1050"/>
      <c r="L12" s="1050"/>
      <c r="M12" s="1051"/>
    </row>
    <row r="13" spans="1:13" s="795" customFormat="1" ht="53.25" customHeight="1">
      <c r="A13" s="1049" t="s">
        <v>1784</v>
      </c>
      <c r="B13" s="1050"/>
      <c r="C13" s="1050"/>
      <c r="D13" s="1050"/>
      <c r="E13" s="1050"/>
      <c r="F13" s="1050"/>
      <c r="G13" s="1050"/>
      <c r="H13" s="1050"/>
      <c r="I13" s="1050"/>
      <c r="J13" s="1050"/>
      <c r="K13" s="1050"/>
      <c r="L13" s="1050"/>
      <c r="M13" s="1051"/>
    </row>
    <row r="14" spans="1:13" s="795" customFormat="1" ht="53.25" customHeight="1">
      <c r="A14" s="1049" t="s">
        <v>1785</v>
      </c>
      <c r="B14" s="1050"/>
      <c r="C14" s="1050"/>
      <c r="D14" s="1050"/>
      <c r="E14" s="1050"/>
      <c r="F14" s="1050"/>
      <c r="G14" s="1050"/>
      <c r="H14" s="1050"/>
      <c r="I14" s="1050"/>
      <c r="J14" s="1050"/>
      <c r="K14" s="1050"/>
      <c r="L14" s="1050"/>
      <c r="M14" s="1051"/>
    </row>
    <row r="15" spans="1:13" s="795" customFormat="1" ht="78" customHeight="1">
      <c r="A15" s="1061" t="s">
        <v>1786</v>
      </c>
      <c r="B15" s="1062"/>
      <c r="C15" s="1062"/>
      <c r="D15" s="1062"/>
      <c r="E15" s="1062"/>
      <c r="F15" s="1062"/>
      <c r="G15" s="1062"/>
      <c r="H15" s="1062"/>
      <c r="I15" s="1062"/>
      <c r="J15" s="1062"/>
      <c r="K15" s="1062"/>
      <c r="L15" s="1062"/>
      <c r="M15" s="1063"/>
    </row>
    <row r="16" spans="1:13" s="795" customFormat="1" ht="53.25" customHeight="1">
      <c r="A16" s="1049" t="s">
        <v>1787</v>
      </c>
      <c r="B16" s="1050"/>
      <c r="C16" s="1050"/>
      <c r="D16" s="1050"/>
      <c r="E16" s="1050"/>
      <c r="F16" s="1050"/>
      <c r="G16" s="1050"/>
      <c r="H16" s="1050"/>
      <c r="I16" s="1050"/>
      <c r="J16" s="1050"/>
      <c r="K16" s="1050"/>
      <c r="L16" s="1050"/>
      <c r="M16" s="1051"/>
    </row>
    <row r="17" spans="1:13" s="795" customFormat="1" ht="53.25" customHeight="1">
      <c r="A17" s="1049" t="s">
        <v>1788</v>
      </c>
      <c r="B17" s="1050"/>
      <c r="C17" s="1050"/>
      <c r="D17" s="1050"/>
      <c r="E17" s="1050"/>
      <c r="F17" s="1050"/>
      <c r="G17" s="1050"/>
      <c r="H17" s="1050"/>
      <c r="I17" s="1050"/>
      <c r="J17" s="1050"/>
      <c r="K17" s="1050"/>
      <c r="L17" s="1050"/>
      <c r="M17" s="1051"/>
    </row>
    <row r="18" spans="1:13" s="795" customFormat="1" ht="53.25" customHeight="1">
      <c r="A18" s="1049" t="s">
        <v>1789</v>
      </c>
      <c r="B18" s="1050"/>
      <c r="C18" s="1050"/>
      <c r="D18" s="1050"/>
      <c r="E18" s="1050"/>
      <c r="F18" s="1050"/>
      <c r="G18" s="1050"/>
      <c r="H18" s="1050"/>
      <c r="I18" s="1050"/>
      <c r="J18" s="1050"/>
      <c r="K18" s="1050"/>
      <c r="L18" s="1050"/>
      <c r="M18" s="1051"/>
    </row>
    <row r="19" spans="1:13" s="795" customFormat="1" ht="53.25" customHeight="1">
      <c r="A19" s="1064" t="s">
        <v>1790</v>
      </c>
      <c r="B19" s="1065"/>
      <c r="C19" s="1065"/>
      <c r="D19" s="1065"/>
      <c r="E19" s="1065"/>
      <c r="F19" s="1065"/>
      <c r="G19" s="1065"/>
      <c r="H19" s="1065"/>
      <c r="I19" s="1065"/>
      <c r="J19" s="1065"/>
      <c r="K19" s="1065"/>
      <c r="L19" s="1065"/>
      <c r="M19" s="1066"/>
    </row>
    <row r="20" spans="1:13" s="795" customFormat="1" ht="200.1" customHeight="1">
      <c r="A20" s="1067" t="s">
        <v>1791</v>
      </c>
      <c r="B20" s="1068"/>
      <c r="C20" s="1068"/>
      <c r="D20" s="1068"/>
      <c r="E20" s="1068"/>
      <c r="F20" s="1068"/>
      <c r="G20" s="1068"/>
      <c r="H20" s="1068"/>
      <c r="I20" s="1068"/>
      <c r="J20" s="1068"/>
      <c r="K20" s="1068"/>
      <c r="L20" s="1068"/>
      <c r="M20" s="1069"/>
    </row>
    <row r="21" spans="1:13" s="795" customFormat="1" ht="200.1" customHeight="1">
      <c r="A21" s="1070" t="s">
        <v>1792</v>
      </c>
      <c r="B21" s="1071"/>
      <c r="C21" s="1071"/>
      <c r="D21" s="1071"/>
      <c r="E21" s="1071"/>
      <c r="F21" s="1071"/>
      <c r="G21" s="1071"/>
      <c r="H21" s="1071"/>
      <c r="I21" s="1071"/>
      <c r="J21" s="1071"/>
      <c r="K21" s="1071"/>
      <c r="L21" s="1071"/>
      <c r="M21" s="1072"/>
    </row>
    <row r="22" spans="1:13" ht="99.95" customHeight="1">
      <c r="A22" s="1073" t="s">
        <v>1793</v>
      </c>
      <c r="B22" s="1074"/>
      <c r="C22" s="1074"/>
      <c r="D22" s="1074"/>
      <c r="E22" s="1074"/>
      <c r="F22" s="1074"/>
      <c r="G22" s="1074"/>
      <c r="H22" s="1074"/>
      <c r="I22" s="1074"/>
      <c r="J22" s="1074"/>
      <c r="K22" s="1074"/>
      <c r="L22" s="1074"/>
      <c r="M22" s="1075"/>
    </row>
    <row r="23" spans="1:13" ht="30">
      <c r="A23" s="1076" t="s">
        <v>1794</v>
      </c>
      <c r="B23" s="1077"/>
      <c r="C23" s="1077"/>
      <c r="D23" s="1078"/>
      <c r="E23" s="1076" t="s">
        <v>1795</v>
      </c>
      <c r="F23" s="1077"/>
      <c r="G23" s="1077"/>
      <c r="H23" s="1078"/>
      <c r="I23" s="1076" t="s">
        <v>1796</v>
      </c>
      <c r="J23" s="1077"/>
      <c r="K23" s="1077"/>
      <c r="L23" s="1077"/>
      <c r="M23" s="1078"/>
    </row>
    <row r="24" spans="1:13" ht="120" customHeight="1">
      <c r="A24" s="1079"/>
      <c r="B24" s="1080"/>
      <c r="C24" s="1080"/>
      <c r="D24" s="1081"/>
      <c r="E24" s="1079"/>
      <c r="F24" s="1080"/>
      <c r="G24" s="1080"/>
      <c r="H24" s="1081"/>
      <c r="I24" s="1079"/>
      <c r="J24" s="1080"/>
      <c r="K24" s="1080"/>
      <c r="L24" s="1080"/>
      <c r="M24" s="1081"/>
    </row>
    <row r="25" spans="1:13" ht="135" customHeight="1">
      <c r="A25" s="1082" t="s">
        <v>1797</v>
      </c>
      <c r="B25" s="1083"/>
      <c r="C25" s="1083"/>
      <c r="D25" s="1083"/>
      <c r="E25" s="1083"/>
      <c r="F25" s="1083"/>
      <c r="G25" s="1083"/>
      <c r="H25" s="1083"/>
      <c r="I25" s="1083"/>
      <c r="J25" s="1083"/>
      <c r="K25" s="1083"/>
      <c r="L25" s="1083"/>
      <c r="M25" s="1084"/>
    </row>
    <row r="26" spans="1:13" ht="166.5" customHeight="1">
      <c r="A26" s="1082" t="s">
        <v>1798</v>
      </c>
      <c r="B26" s="1083"/>
      <c r="C26" s="1083"/>
      <c r="D26" s="1083"/>
      <c r="E26" s="1083"/>
      <c r="F26" s="1083"/>
      <c r="G26" s="1083"/>
      <c r="H26" s="1083"/>
      <c r="I26" s="1083"/>
      <c r="J26" s="1083"/>
      <c r="K26" s="1083"/>
      <c r="L26" s="1083"/>
      <c r="M26" s="1084"/>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953</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984</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1022</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1023</v>
      </c>
      <c r="G211" s="569" t="s">
        <v>1420</v>
      </c>
      <c r="H211" s="570" t="s">
        <v>1137</v>
      </c>
      <c r="I211" s="571"/>
      <c r="J211" s="568" t="s">
        <v>1023</v>
      </c>
      <c r="K211" s="569" t="s">
        <v>1420</v>
      </c>
      <c r="L211" s="570" t="s">
        <v>1137</v>
      </c>
      <c r="M211" s="571"/>
    </row>
    <row r="212" spans="1:13">
      <c r="A212" s="567">
        <v>44352</v>
      </c>
      <c r="B212" s="568"/>
      <c r="C212" s="569"/>
      <c r="D212" s="570"/>
      <c r="E212" s="571"/>
      <c r="F212" s="568" t="s">
        <v>1024</v>
      </c>
      <c r="G212" s="569" t="s">
        <v>1420</v>
      </c>
      <c r="H212" s="570" t="s">
        <v>1137</v>
      </c>
      <c r="I212" s="571"/>
      <c r="J212" s="568" t="s">
        <v>1024</v>
      </c>
      <c r="K212" s="569" t="s">
        <v>1420</v>
      </c>
      <c r="L212" s="570" t="s">
        <v>1137</v>
      </c>
      <c r="M212" s="571"/>
    </row>
    <row r="213" spans="1:13">
      <c r="A213" s="567">
        <v>44352</v>
      </c>
      <c r="B213" s="568"/>
      <c r="C213" s="569"/>
      <c r="D213" s="570"/>
      <c r="E213" s="571"/>
      <c r="F213" s="568" t="s">
        <v>902</v>
      </c>
      <c r="G213" s="569" t="s">
        <v>1420</v>
      </c>
      <c r="H213" s="570" t="s">
        <v>1137</v>
      </c>
      <c r="I213" s="571"/>
      <c r="J213" s="568" t="s">
        <v>902</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1022</v>
      </c>
      <c r="C215" s="569" t="s">
        <v>1425</v>
      </c>
      <c r="D215" s="570" t="s">
        <v>1406</v>
      </c>
      <c r="E215" s="571"/>
      <c r="F215" s="568"/>
      <c r="G215" s="569"/>
      <c r="H215" s="570"/>
      <c r="I215" s="571"/>
      <c r="J215" s="568"/>
      <c r="K215" s="569"/>
      <c r="L215" s="570"/>
      <c r="M215" s="571"/>
    </row>
    <row r="216" spans="1:13">
      <c r="A216" s="567">
        <v>44368</v>
      </c>
      <c r="B216" s="568" t="s">
        <v>995</v>
      </c>
      <c r="C216" s="569" t="s">
        <v>1424</v>
      </c>
      <c r="D216" s="570" t="s">
        <v>1137</v>
      </c>
      <c r="E216" s="571"/>
      <c r="F216" s="568" t="s">
        <v>995</v>
      </c>
      <c r="G216" s="569" t="s">
        <v>1407</v>
      </c>
      <c r="H216" s="570"/>
      <c r="I216" s="571"/>
      <c r="J216" s="568"/>
      <c r="K216" s="569"/>
      <c r="L216" s="570"/>
      <c r="M216" s="571"/>
    </row>
    <row r="217" spans="1:13">
      <c r="A217" s="567">
        <v>44369</v>
      </c>
      <c r="B217" s="568"/>
      <c r="C217" s="569"/>
      <c r="D217" s="570"/>
      <c r="E217" s="571"/>
      <c r="F217" s="568" t="s">
        <v>1021</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995</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888</v>
      </c>
      <c r="G229" s="569" t="s">
        <v>43</v>
      </c>
      <c r="H229" s="570" t="s">
        <v>1137</v>
      </c>
      <c r="I229" s="571"/>
      <c r="J229" s="568" t="s">
        <v>888</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995</v>
      </c>
      <c r="G231" s="569" t="s">
        <v>1420</v>
      </c>
      <c r="H231" s="570" t="s">
        <v>1449</v>
      </c>
      <c r="I231" s="571"/>
      <c r="J231" s="568" t="s">
        <v>995</v>
      </c>
      <c r="K231" s="569" t="s">
        <v>1422</v>
      </c>
      <c r="L231" s="570" t="s">
        <v>1449</v>
      </c>
      <c r="M231" s="571"/>
    </row>
    <row r="232" spans="1:13">
      <c r="A232" s="567">
        <v>44435</v>
      </c>
      <c r="B232" s="568"/>
      <c r="C232" s="569"/>
      <c r="D232" s="570"/>
      <c r="E232" s="571"/>
      <c r="F232" s="568" t="s">
        <v>904</v>
      </c>
      <c r="G232" s="569" t="s">
        <v>1420</v>
      </c>
      <c r="H232" s="570" t="s">
        <v>1137</v>
      </c>
      <c r="I232" s="571"/>
      <c r="J232" s="568" t="s">
        <v>904</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984</v>
      </c>
      <c r="J240" s="568" t="s">
        <v>1460</v>
      </c>
      <c r="K240" s="569" t="s">
        <v>1420</v>
      </c>
      <c r="L240" s="570" t="s">
        <v>1137</v>
      </c>
      <c r="M240" s="571" t="s">
        <v>984</v>
      </c>
    </row>
    <row r="241" spans="1:13">
      <c r="A241" s="567">
        <v>44536</v>
      </c>
      <c r="B241" s="568"/>
      <c r="C241" s="569"/>
      <c r="D241" s="570"/>
      <c r="E241" s="571"/>
      <c r="F241" s="568"/>
      <c r="G241" s="569"/>
      <c r="H241" s="570"/>
      <c r="I241" s="571"/>
      <c r="J241" s="568" t="s">
        <v>1461</v>
      </c>
      <c r="K241" s="569" t="s">
        <v>1462</v>
      </c>
      <c r="L241" s="570" t="s">
        <v>1137</v>
      </c>
      <c r="M241" s="571" t="s">
        <v>984</v>
      </c>
    </row>
    <row r="242" spans="1:13">
      <c r="A242" s="567">
        <v>44539</v>
      </c>
      <c r="B242" s="568"/>
      <c r="C242" s="569"/>
      <c r="D242" s="570"/>
      <c r="E242" s="571"/>
      <c r="F242" s="568"/>
      <c r="G242" s="569"/>
      <c r="H242" s="570"/>
      <c r="I242" s="571"/>
      <c r="J242" s="568" t="s">
        <v>1463</v>
      </c>
      <c r="K242" s="569" t="s">
        <v>1464</v>
      </c>
      <c r="L242" s="570" t="s">
        <v>1449</v>
      </c>
      <c r="M242" s="571" t="s">
        <v>984</v>
      </c>
    </row>
    <row r="243" spans="1:13">
      <c r="A243" s="567">
        <v>44545</v>
      </c>
      <c r="B243" s="568"/>
      <c r="C243" s="569"/>
      <c r="D243" s="570"/>
      <c r="E243" s="571"/>
      <c r="F243" s="568" t="s">
        <v>1465</v>
      </c>
      <c r="G243" s="569" t="s">
        <v>1466</v>
      </c>
      <c r="H243" s="570" t="s">
        <v>1467</v>
      </c>
      <c r="I243" s="571" t="s">
        <v>984</v>
      </c>
      <c r="J243" s="568" t="s">
        <v>1465</v>
      </c>
      <c r="K243" s="569" t="s">
        <v>1468</v>
      </c>
      <c r="L243" s="570" t="s">
        <v>1467</v>
      </c>
      <c r="M243" s="571" t="s">
        <v>984</v>
      </c>
    </row>
    <row r="244" spans="1:13">
      <c r="A244" s="567">
        <v>44551</v>
      </c>
      <c r="B244" s="568"/>
      <c r="C244" s="569"/>
      <c r="D244" s="570"/>
      <c r="E244" s="571"/>
      <c r="F244" s="568" t="s">
        <v>1469</v>
      </c>
      <c r="G244" s="569" t="s">
        <v>1466</v>
      </c>
      <c r="H244" s="570" t="s">
        <v>1467</v>
      </c>
      <c r="I244" s="571" t="s">
        <v>984</v>
      </c>
      <c r="J244" s="568" t="s">
        <v>1469</v>
      </c>
      <c r="K244" s="569" t="s">
        <v>1468</v>
      </c>
      <c r="L244" s="570" t="s">
        <v>1467</v>
      </c>
      <c r="M244" s="571" t="s">
        <v>984</v>
      </c>
    </row>
    <row r="245" spans="1:13">
      <c r="A245" s="567">
        <v>44555</v>
      </c>
      <c r="B245" s="568" t="s">
        <v>1470</v>
      </c>
      <c r="C245" s="569" t="s">
        <v>1471</v>
      </c>
      <c r="D245" s="570" t="s">
        <v>1137</v>
      </c>
      <c r="E245" s="571" t="s">
        <v>984</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1020</v>
      </c>
      <c r="G247" s="569" t="s">
        <v>1420</v>
      </c>
      <c r="H247" s="570" t="s">
        <v>1137</v>
      </c>
      <c r="I247" s="571" t="s">
        <v>984</v>
      </c>
      <c r="J247" s="568" t="s">
        <v>1020</v>
      </c>
      <c r="K247" s="569" t="s">
        <v>1422</v>
      </c>
      <c r="L247" s="570" t="s">
        <v>1137</v>
      </c>
      <c r="M247" s="571" t="s">
        <v>984</v>
      </c>
    </row>
    <row r="248" spans="1:13">
      <c r="A248" s="567">
        <v>44600</v>
      </c>
      <c r="B248" s="568"/>
      <c r="C248" s="569"/>
      <c r="D248" s="570"/>
      <c r="E248" s="571"/>
      <c r="F248" s="568" t="s">
        <v>995</v>
      </c>
      <c r="G248" s="569" t="s">
        <v>1420</v>
      </c>
      <c r="H248" s="570" t="s">
        <v>1449</v>
      </c>
      <c r="I248" s="571" t="s">
        <v>1475</v>
      </c>
      <c r="J248" s="568"/>
      <c r="K248" s="569"/>
      <c r="L248" s="570"/>
      <c r="M248" s="571"/>
    </row>
    <row r="249" spans="1:13">
      <c r="A249" s="567">
        <v>44608</v>
      </c>
      <c r="B249" s="568" t="s">
        <v>898</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K9" sqref="K9"/>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2828</v>
      </c>
      <c r="C2" s="275" t="s">
        <v>3212</v>
      </c>
      <c r="D2" s="276" t="s">
        <v>3213</v>
      </c>
      <c r="E2" s="277" t="s">
        <v>3214</v>
      </c>
      <c r="F2" s="277" t="s">
        <v>3295</v>
      </c>
      <c r="G2" s="278">
        <v>0.78125</v>
      </c>
      <c r="H2" s="278">
        <v>0.91666666666666663</v>
      </c>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997</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27"/>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4">
      <c r="A3" s="600" t="s">
        <v>186</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2"/>
      <c r="BB3" s="603"/>
    </row>
    <row r="4" spans="1:54">
      <c r="A4" s="604"/>
      <c r="B4" s="605" t="s">
        <v>1030</v>
      </c>
      <c r="C4" s="605" t="s">
        <v>1031</v>
      </c>
      <c r="D4" s="605" t="s">
        <v>1026</v>
      </c>
      <c r="E4" s="605" t="s">
        <v>1032</v>
      </c>
      <c r="F4" s="605" t="s">
        <v>1033</v>
      </c>
      <c r="G4" s="602"/>
      <c r="H4" s="605" t="s">
        <v>1034</v>
      </c>
      <c r="I4" s="605" t="s">
        <v>1035</v>
      </c>
      <c r="J4" s="605" t="s">
        <v>1036</v>
      </c>
      <c r="K4" s="605" t="s">
        <v>1037</v>
      </c>
      <c r="L4" s="605" t="s">
        <v>1038</v>
      </c>
      <c r="M4" s="602"/>
      <c r="N4" s="602"/>
      <c r="O4" s="605" t="s">
        <v>1039</v>
      </c>
      <c r="P4" s="602"/>
      <c r="Q4" s="605" t="s">
        <v>1040</v>
      </c>
      <c r="R4" s="602"/>
      <c r="S4" s="605" t="s">
        <v>1041</v>
      </c>
      <c r="T4" s="602"/>
      <c r="U4" s="605" t="s">
        <v>1042</v>
      </c>
      <c r="V4" s="605" t="s">
        <v>1043</v>
      </c>
      <c r="W4" s="602"/>
      <c r="X4" s="605" t="s">
        <v>1044</v>
      </c>
      <c r="Y4" s="602"/>
      <c r="Z4" s="605" t="s">
        <v>1045</v>
      </c>
      <c r="AA4" s="605" t="s">
        <v>1027</v>
      </c>
      <c r="AB4" s="605" t="s">
        <v>1046</v>
      </c>
      <c r="AC4" s="605" t="s">
        <v>1028</v>
      </c>
      <c r="AD4" s="602"/>
      <c r="AE4" s="602"/>
      <c r="AF4" s="605" t="s">
        <v>1047</v>
      </c>
      <c r="AG4" s="605" t="s">
        <v>1052</v>
      </c>
      <c r="AH4" s="602"/>
      <c r="AI4" s="605" t="s">
        <v>1563</v>
      </c>
      <c r="AJ4" s="605" t="s">
        <v>1048</v>
      </c>
      <c r="AK4" s="602"/>
      <c r="AL4" s="605" t="s">
        <v>1049</v>
      </c>
      <c r="AM4" s="602"/>
      <c r="AN4" s="602"/>
      <c r="AO4" s="605" t="s">
        <v>1050</v>
      </c>
      <c r="AP4" s="602"/>
      <c r="AQ4" s="602"/>
      <c r="AR4" s="602"/>
      <c r="AS4" s="605" t="s">
        <v>1051</v>
      </c>
      <c r="AT4" s="602"/>
      <c r="AU4" s="602"/>
      <c r="AV4" s="602"/>
      <c r="AW4" s="602"/>
      <c r="AX4" s="602"/>
      <c r="AY4" s="605" t="s">
        <v>1547</v>
      </c>
      <c r="AZ4" s="602"/>
      <c r="BA4" s="605" t="s">
        <v>1548</v>
      </c>
      <c r="BB4" s="606" t="s">
        <v>192</v>
      </c>
    </row>
    <row r="5" spans="1:54">
      <c r="A5" s="604"/>
      <c r="B5" s="605" t="s">
        <v>114</v>
      </c>
      <c r="C5" s="605" t="s">
        <v>114</v>
      </c>
      <c r="D5" s="605" t="s">
        <v>114</v>
      </c>
      <c r="E5" s="605" t="s">
        <v>114</v>
      </c>
      <c r="F5" s="605" t="s">
        <v>1899</v>
      </c>
      <c r="G5" s="605" t="s">
        <v>3544</v>
      </c>
      <c r="H5" s="605" t="s">
        <v>2829</v>
      </c>
      <c r="I5" s="605" t="s">
        <v>1900</v>
      </c>
      <c r="J5" s="605" t="s">
        <v>114</v>
      </c>
      <c r="K5" s="605" t="s">
        <v>1901</v>
      </c>
      <c r="L5" s="605" t="s">
        <v>114</v>
      </c>
      <c r="M5" s="605" t="s">
        <v>2969</v>
      </c>
      <c r="N5" s="605" t="s">
        <v>4411</v>
      </c>
      <c r="O5" s="605" t="s">
        <v>114</v>
      </c>
      <c r="P5" s="605" t="s">
        <v>4413</v>
      </c>
      <c r="Q5" s="605" t="s">
        <v>114</v>
      </c>
      <c r="R5" s="605" t="s">
        <v>4308</v>
      </c>
      <c r="S5" s="605" t="s">
        <v>114</v>
      </c>
      <c r="T5" s="605" t="s">
        <v>2967</v>
      </c>
      <c r="U5" s="605" t="s">
        <v>114</v>
      </c>
      <c r="V5" s="605" t="s">
        <v>114</v>
      </c>
      <c r="W5" s="605" t="s">
        <v>4160</v>
      </c>
      <c r="X5" s="605" t="s">
        <v>114</v>
      </c>
      <c r="Y5" s="605" t="s">
        <v>3542</v>
      </c>
      <c r="Z5" s="605" t="s">
        <v>114</v>
      </c>
      <c r="AA5" s="605" t="s">
        <v>114</v>
      </c>
      <c r="AB5" s="605" t="s">
        <v>114</v>
      </c>
      <c r="AC5" s="605" t="s">
        <v>114</v>
      </c>
      <c r="AD5" s="605" t="s">
        <v>1902</v>
      </c>
      <c r="AE5" s="605" t="s">
        <v>3117</v>
      </c>
      <c r="AF5" s="605" t="s">
        <v>114</v>
      </c>
      <c r="AG5" s="605" t="s">
        <v>114</v>
      </c>
      <c r="AH5" s="605" t="s">
        <v>1913</v>
      </c>
      <c r="AI5" s="605" t="s">
        <v>1613</v>
      </c>
      <c r="AJ5" s="605" t="s">
        <v>114</v>
      </c>
      <c r="AK5" s="605" t="s">
        <v>1904</v>
      </c>
      <c r="AL5" s="605" t="s">
        <v>114</v>
      </c>
      <c r="AM5" s="605" t="s">
        <v>2972</v>
      </c>
      <c r="AN5" s="605" t="s">
        <v>4403</v>
      </c>
      <c r="AO5" s="605" t="s">
        <v>114</v>
      </c>
      <c r="AP5" s="605" t="s">
        <v>1906</v>
      </c>
      <c r="AQ5" s="605" t="s">
        <v>1907</v>
      </c>
      <c r="AR5" s="605" t="s">
        <v>4197</v>
      </c>
      <c r="AS5" s="605" t="s">
        <v>114</v>
      </c>
      <c r="AT5" s="605" t="s">
        <v>1908</v>
      </c>
      <c r="AU5" s="605" t="s">
        <v>1915</v>
      </c>
      <c r="AV5" s="605" t="s">
        <v>3155</v>
      </c>
      <c r="AW5" s="605" t="s">
        <v>3529</v>
      </c>
      <c r="AX5" s="605" t="s">
        <v>4123</v>
      </c>
      <c r="AY5" s="605" t="s">
        <v>1910</v>
      </c>
      <c r="AZ5" s="605" t="s">
        <v>3509</v>
      </c>
      <c r="BA5" s="605" t="s">
        <v>1912</v>
      </c>
      <c r="BB5" s="607"/>
    </row>
    <row r="6" spans="1:54">
      <c r="A6" s="604"/>
      <c r="B6" s="605" t="s">
        <v>1495</v>
      </c>
      <c r="C6" s="605" t="s">
        <v>1495</v>
      </c>
      <c r="D6" s="605" t="s">
        <v>1495</v>
      </c>
      <c r="E6" s="605" t="s">
        <v>1495</v>
      </c>
      <c r="F6" s="605" t="s">
        <v>1719</v>
      </c>
      <c r="G6" s="605" t="s">
        <v>1627</v>
      </c>
      <c r="H6" s="605" t="s">
        <v>2945</v>
      </c>
      <c r="I6" s="605" t="s">
        <v>2417</v>
      </c>
      <c r="J6" s="605" t="s">
        <v>1495</v>
      </c>
      <c r="K6" s="605" t="s">
        <v>1632</v>
      </c>
      <c r="L6" s="605" t="s">
        <v>1495</v>
      </c>
      <c r="M6" s="605" t="s">
        <v>3078</v>
      </c>
      <c r="N6" s="605" t="s">
        <v>2577</v>
      </c>
      <c r="O6" s="605" t="s">
        <v>1495</v>
      </c>
      <c r="P6" s="605" t="s">
        <v>2553</v>
      </c>
      <c r="Q6" s="605" t="s">
        <v>1495</v>
      </c>
      <c r="R6" s="605" t="s">
        <v>2026</v>
      </c>
      <c r="S6" s="605" t="s">
        <v>1495</v>
      </c>
      <c r="T6" s="605" t="s">
        <v>2597</v>
      </c>
      <c r="U6" s="605" t="s">
        <v>1495</v>
      </c>
      <c r="V6" s="605" t="s">
        <v>1495</v>
      </c>
      <c r="W6" s="605" t="s">
        <v>2391</v>
      </c>
      <c r="X6" s="605" t="s">
        <v>1495</v>
      </c>
      <c r="Y6" s="605" t="s">
        <v>3618</v>
      </c>
      <c r="Z6" s="605" t="s">
        <v>1495</v>
      </c>
      <c r="AA6" s="605" t="s">
        <v>1495</v>
      </c>
      <c r="AB6" s="605" t="s">
        <v>1495</v>
      </c>
      <c r="AC6" s="605" t="s">
        <v>1495</v>
      </c>
      <c r="AD6" s="605" t="s">
        <v>2061</v>
      </c>
      <c r="AE6" s="605" t="s">
        <v>2061</v>
      </c>
      <c r="AF6" s="605" t="s">
        <v>1495</v>
      </c>
      <c r="AG6" s="605" t="s">
        <v>1495</v>
      </c>
      <c r="AH6" s="605" t="s">
        <v>2311</v>
      </c>
      <c r="AI6" s="605" t="s">
        <v>1495</v>
      </c>
      <c r="AJ6" s="605" t="s">
        <v>1495</v>
      </c>
      <c r="AK6" s="605" t="s">
        <v>2061</v>
      </c>
      <c r="AL6" s="605" t="s">
        <v>1495</v>
      </c>
      <c r="AM6" s="605" t="s">
        <v>2061</v>
      </c>
      <c r="AN6" s="605" t="s">
        <v>2061</v>
      </c>
      <c r="AO6" s="605" t="s">
        <v>1495</v>
      </c>
      <c r="AP6" s="605" t="s">
        <v>2061</v>
      </c>
      <c r="AQ6" s="605" t="s">
        <v>2061</v>
      </c>
      <c r="AR6" s="605" t="s">
        <v>2061</v>
      </c>
      <c r="AS6" s="605" t="s">
        <v>1495</v>
      </c>
      <c r="AT6" s="605" t="s">
        <v>2913</v>
      </c>
      <c r="AU6" s="605" t="s">
        <v>2067</v>
      </c>
      <c r="AV6" s="605" t="s">
        <v>1495</v>
      </c>
      <c r="AW6" s="605" t="s">
        <v>2067</v>
      </c>
      <c r="AX6" s="605" t="s">
        <v>4191</v>
      </c>
      <c r="AY6" s="605" t="s">
        <v>2061</v>
      </c>
      <c r="AZ6" s="605" t="s">
        <v>2061</v>
      </c>
      <c r="BA6" s="605" t="s">
        <v>2061</v>
      </c>
      <c r="BB6" s="607"/>
    </row>
    <row r="7" spans="1:54">
      <c r="A7" s="604"/>
      <c r="B7" s="605" t="s">
        <v>1495</v>
      </c>
      <c r="C7" s="605" t="s">
        <v>1495</v>
      </c>
      <c r="D7" s="605" t="s">
        <v>1495</v>
      </c>
      <c r="E7" s="605" t="s">
        <v>1495</v>
      </c>
      <c r="F7" s="605" t="s">
        <v>2965</v>
      </c>
      <c r="G7" s="605" t="s">
        <v>2965</v>
      </c>
      <c r="H7" s="605" t="s">
        <v>2947</v>
      </c>
      <c r="I7" s="605" t="s">
        <v>2535</v>
      </c>
      <c r="J7" s="605" t="s">
        <v>1495</v>
      </c>
      <c r="K7" s="605" t="s">
        <v>2605</v>
      </c>
      <c r="L7" s="605" t="s">
        <v>1495</v>
      </c>
      <c r="M7" s="605" t="s">
        <v>3073</v>
      </c>
      <c r="N7" s="605" t="s">
        <v>4408</v>
      </c>
      <c r="O7" s="605" t="s">
        <v>1495</v>
      </c>
      <c r="P7" s="605" t="s">
        <v>4410</v>
      </c>
      <c r="Q7" s="605" t="s">
        <v>1495</v>
      </c>
      <c r="R7" s="605" t="s">
        <v>4404</v>
      </c>
      <c r="S7" s="605" t="s">
        <v>1495</v>
      </c>
      <c r="T7" s="605" t="s">
        <v>3071</v>
      </c>
      <c r="U7" s="605" t="s">
        <v>1495</v>
      </c>
      <c r="V7" s="605" t="s">
        <v>1495</v>
      </c>
      <c r="W7" s="605" t="s">
        <v>4291</v>
      </c>
      <c r="X7" s="605" t="s">
        <v>1495</v>
      </c>
      <c r="Y7" s="605" t="s">
        <v>3620</v>
      </c>
      <c r="Z7" s="605" t="s">
        <v>1495</v>
      </c>
      <c r="AA7" s="605" t="s">
        <v>1495</v>
      </c>
      <c r="AB7" s="605" t="s">
        <v>1495</v>
      </c>
      <c r="AC7" s="605" t="s">
        <v>1495</v>
      </c>
      <c r="AD7" s="605" t="s">
        <v>2080</v>
      </c>
      <c r="AE7" s="605" t="s">
        <v>3096</v>
      </c>
      <c r="AF7" s="605" t="s">
        <v>1495</v>
      </c>
      <c r="AG7" s="605" t="s">
        <v>1495</v>
      </c>
      <c r="AH7" s="605" t="s">
        <v>2639</v>
      </c>
      <c r="AI7" s="605" t="s">
        <v>1495</v>
      </c>
      <c r="AJ7" s="605" t="s">
        <v>1495</v>
      </c>
      <c r="AK7" s="605" t="s">
        <v>2959</v>
      </c>
      <c r="AL7" s="605" t="s">
        <v>1495</v>
      </c>
      <c r="AM7" s="605" t="s">
        <v>3096</v>
      </c>
      <c r="AN7" s="605" t="s">
        <v>4405</v>
      </c>
      <c r="AO7" s="605" t="s">
        <v>1495</v>
      </c>
      <c r="AP7" s="605" t="s">
        <v>2079</v>
      </c>
      <c r="AQ7" s="605" t="s">
        <v>2079</v>
      </c>
      <c r="AR7" s="605" t="s">
        <v>4293</v>
      </c>
      <c r="AS7" s="605" t="s">
        <v>1495</v>
      </c>
      <c r="AT7" s="605" t="s">
        <v>2966</v>
      </c>
      <c r="AU7" s="605" t="s">
        <v>2075</v>
      </c>
      <c r="AV7" s="605" t="s">
        <v>1495</v>
      </c>
      <c r="AW7" s="605" t="s">
        <v>3634</v>
      </c>
      <c r="AX7" s="605" t="s">
        <v>4193</v>
      </c>
      <c r="AY7" s="605" t="s">
        <v>2082</v>
      </c>
      <c r="AZ7" s="605" t="s">
        <v>2959</v>
      </c>
      <c r="BA7" s="605" t="s">
        <v>2959</v>
      </c>
      <c r="BB7" s="607"/>
    </row>
    <row r="8" spans="1:54">
      <c r="A8" s="600" t="s">
        <v>193</v>
      </c>
      <c r="B8" s="605"/>
      <c r="C8" s="605"/>
      <c r="D8" s="605"/>
      <c r="E8" s="605"/>
      <c r="F8" s="605">
        <v>600</v>
      </c>
      <c r="G8" s="605">
        <v>600</v>
      </c>
      <c r="H8" s="605">
        <v>600</v>
      </c>
      <c r="I8" s="605">
        <v>630</v>
      </c>
      <c r="J8" s="605"/>
      <c r="K8" s="605">
        <v>600</v>
      </c>
      <c r="L8" s="605"/>
      <c r="M8" s="605">
        <v>575</v>
      </c>
      <c r="N8" s="605">
        <v>0</v>
      </c>
      <c r="O8" s="605"/>
      <c r="P8" s="605">
        <v>0</v>
      </c>
      <c r="Q8" s="605"/>
      <c r="R8" s="605">
        <v>550</v>
      </c>
      <c r="S8" s="605"/>
      <c r="T8" s="605">
        <v>650</v>
      </c>
      <c r="U8" s="605"/>
      <c r="V8" s="605"/>
      <c r="W8" s="605">
        <v>600</v>
      </c>
      <c r="X8" s="605"/>
      <c r="Y8" s="605">
        <v>550</v>
      </c>
      <c r="Z8" s="605"/>
      <c r="AA8" s="605"/>
      <c r="AB8" s="605"/>
      <c r="AC8" s="605"/>
      <c r="AD8" s="605">
        <v>600</v>
      </c>
      <c r="AE8" s="605">
        <v>600</v>
      </c>
      <c r="AF8" s="605"/>
      <c r="AG8" s="605"/>
      <c r="AH8" s="605">
        <v>600</v>
      </c>
      <c r="AI8" s="605"/>
      <c r="AJ8" s="605"/>
      <c r="AK8" s="605">
        <v>700</v>
      </c>
      <c r="AL8" s="605"/>
      <c r="AM8" s="605">
        <v>700</v>
      </c>
      <c r="AN8" s="605">
        <v>700</v>
      </c>
      <c r="AO8" s="605"/>
      <c r="AP8" s="605">
        <v>670</v>
      </c>
      <c r="AQ8" s="605">
        <v>670</v>
      </c>
      <c r="AR8" s="605">
        <v>670</v>
      </c>
      <c r="AS8" s="605"/>
      <c r="AT8" s="605">
        <v>550</v>
      </c>
      <c r="AU8" s="605">
        <v>550</v>
      </c>
      <c r="AV8" s="605"/>
      <c r="AW8" s="605">
        <v>550</v>
      </c>
      <c r="AX8" s="605">
        <v>650</v>
      </c>
      <c r="AY8" s="605">
        <v>700</v>
      </c>
      <c r="AZ8" s="605">
        <v>700</v>
      </c>
      <c r="BA8" s="605">
        <v>700</v>
      </c>
      <c r="BB8" s="607"/>
    </row>
    <row r="9" spans="1:54">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v>4.75</v>
      </c>
      <c r="AQ9" s="609">
        <v>4.5</v>
      </c>
      <c r="AR9" s="609"/>
      <c r="AS9" s="609"/>
      <c r="AT9" s="609"/>
      <c r="AU9" s="609"/>
      <c r="AV9" s="609"/>
      <c r="AW9" s="609"/>
      <c r="AX9" s="609"/>
      <c r="AY9" s="609"/>
      <c r="AZ9" s="609"/>
      <c r="BA9" s="609"/>
      <c r="BB9" s="610">
        <v>3.5833333333333335</v>
      </c>
    </row>
    <row r="10" spans="1:54">
      <c r="A10" s="843">
        <v>46175</v>
      </c>
      <c r="B10" s="844"/>
      <c r="C10" s="844"/>
      <c r="D10" s="844"/>
      <c r="E10" s="844"/>
      <c r="F10" s="844">
        <v>2.75</v>
      </c>
      <c r="G10" s="844"/>
      <c r="H10" s="844">
        <v>1.625</v>
      </c>
      <c r="I10" s="844">
        <v>2.7083333333333335</v>
      </c>
      <c r="J10" s="844"/>
      <c r="K10" s="844">
        <v>1.5416666666666667</v>
      </c>
      <c r="L10" s="844"/>
      <c r="M10" s="844"/>
      <c r="N10" s="844"/>
      <c r="O10" s="844"/>
      <c r="P10" s="844"/>
      <c r="Q10" s="844"/>
      <c r="R10" s="844"/>
      <c r="S10" s="844"/>
      <c r="T10" s="844"/>
      <c r="U10" s="844"/>
      <c r="V10" s="844"/>
      <c r="W10" s="844"/>
      <c r="X10" s="844"/>
      <c r="Y10" s="844"/>
      <c r="Z10" s="844"/>
      <c r="AA10" s="844"/>
      <c r="AB10" s="844"/>
      <c r="AC10" s="844"/>
      <c r="AD10" s="844"/>
      <c r="AE10" s="844"/>
      <c r="AF10" s="844"/>
      <c r="AG10" s="844"/>
      <c r="AH10" s="844"/>
      <c r="AI10" s="844"/>
      <c r="AJ10" s="844"/>
      <c r="AK10" s="844"/>
      <c r="AL10" s="844"/>
      <c r="AM10" s="844"/>
      <c r="AN10" s="844"/>
      <c r="AO10" s="844"/>
      <c r="AP10" s="844">
        <v>4.5</v>
      </c>
      <c r="AQ10" s="844">
        <v>5.916666666666667</v>
      </c>
      <c r="AR10" s="844"/>
      <c r="AS10" s="844"/>
      <c r="AT10" s="844"/>
      <c r="AU10" s="844">
        <v>5.25</v>
      </c>
      <c r="AV10" s="844"/>
      <c r="AW10" s="844"/>
      <c r="AX10" s="844"/>
      <c r="AY10" s="844"/>
      <c r="AZ10" s="844"/>
      <c r="BA10" s="844">
        <v>4.041666666666667</v>
      </c>
      <c r="BB10" s="845">
        <v>3.541666666666667</v>
      </c>
    </row>
    <row r="11" spans="1:54">
      <c r="A11" s="843">
        <v>46176</v>
      </c>
      <c r="B11" s="844"/>
      <c r="C11" s="844"/>
      <c r="D11" s="844"/>
      <c r="E11" s="844"/>
      <c r="F11" s="844">
        <v>3.7916666666666665</v>
      </c>
      <c r="G11" s="844"/>
      <c r="H11" s="844">
        <v>1.5</v>
      </c>
      <c r="I11" s="844">
        <v>2.5</v>
      </c>
      <c r="J11" s="844"/>
      <c r="K11" s="844">
        <v>1.25</v>
      </c>
      <c r="L11" s="844"/>
      <c r="M11" s="844">
        <v>1.3333333333333333</v>
      </c>
      <c r="N11" s="844"/>
      <c r="O11" s="844"/>
      <c r="P11" s="844"/>
      <c r="Q11" s="844"/>
      <c r="R11" s="844"/>
      <c r="S11" s="844"/>
      <c r="T11" s="844">
        <v>2.8333333333333335</v>
      </c>
      <c r="U11" s="844"/>
      <c r="V11" s="844"/>
      <c r="W11" s="844"/>
      <c r="X11" s="844"/>
      <c r="Y11" s="844"/>
      <c r="Z11" s="844"/>
      <c r="AA11" s="844"/>
      <c r="AB11" s="844"/>
      <c r="AC11" s="844"/>
      <c r="AD11" s="844"/>
      <c r="AE11" s="844"/>
      <c r="AF11" s="844"/>
      <c r="AG11" s="844"/>
      <c r="AH11" s="844"/>
      <c r="AI11" s="844"/>
      <c r="AJ11" s="844"/>
      <c r="AK11" s="844">
        <v>5.041666666666667</v>
      </c>
      <c r="AL11" s="844"/>
      <c r="AM11" s="844">
        <v>4.333333333333333</v>
      </c>
      <c r="AN11" s="844"/>
      <c r="AO11" s="844"/>
      <c r="AP11" s="844">
        <v>4.333333333333333</v>
      </c>
      <c r="AQ11" s="844">
        <v>4.666666666666667</v>
      </c>
      <c r="AR11" s="844"/>
      <c r="AS11" s="844"/>
      <c r="AT11" s="844"/>
      <c r="AU11" s="844">
        <v>5.833333333333333</v>
      </c>
      <c r="AV11" s="844"/>
      <c r="AW11" s="844"/>
      <c r="AX11" s="844"/>
      <c r="AY11" s="844"/>
      <c r="AZ11" s="844"/>
      <c r="BA11" s="844">
        <v>4.083333333333333</v>
      </c>
      <c r="BB11" s="845">
        <v>3.4583333333333335</v>
      </c>
    </row>
    <row r="12" spans="1:54">
      <c r="A12" s="843">
        <v>46177</v>
      </c>
      <c r="B12" s="844"/>
      <c r="C12" s="844"/>
      <c r="D12" s="844"/>
      <c r="E12" s="844"/>
      <c r="F12" s="844">
        <v>4.125</v>
      </c>
      <c r="G12" s="844"/>
      <c r="H12" s="844">
        <v>1.1666666666666667</v>
      </c>
      <c r="I12" s="844">
        <v>2.7916666666666665</v>
      </c>
      <c r="J12" s="844"/>
      <c r="K12" s="844">
        <v>2.25</v>
      </c>
      <c r="L12" s="844"/>
      <c r="M12" s="844">
        <v>1.3333333333333333</v>
      </c>
      <c r="N12" s="844"/>
      <c r="O12" s="844"/>
      <c r="P12" s="844"/>
      <c r="Q12" s="844"/>
      <c r="R12" s="844"/>
      <c r="S12" s="844"/>
      <c r="T12" s="844">
        <v>3.5416666666666665</v>
      </c>
      <c r="U12" s="844"/>
      <c r="V12" s="844"/>
      <c r="W12" s="844"/>
      <c r="X12" s="844"/>
      <c r="Y12" s="844"/>
      <c r="Z12" s="844"/>
      <c r="AA12" s="844"/>
      <c r="AB12" s="844"/>
      <c r="AC12" s="844"/>
      <c r="AD12" s="844"/>
      <c r="AE12" s="844">
        <v>6.083333333333333</v>
      </c>
      <c r="AF12" s="844"/>
      <c r="AG12" s="844"/>
      <c r="AH12" s="844"/>
      <c r="AI12" s="844"/>
      <c r="AJ12" s="844"/>
      <c r="AK12" s="844">
        <v>5.708333333333333</v>
      </c>
      <c r="AL12" s="844"/>
      <c r="AM12" s="844">
        <v>4.708333333333333</v>
      </c>
      <c r="AN12" s="844"/>
      <c r="AO12" s="844"/>
      <c r="AP12" s="844">
        <v>7.083333333333333</v>
      </c>
      <c r="AQ12" s="844">
        <v>7.666666666666667</v>
      </c>
      <c r="AR12" s="844"/>
      <c r="AS12" s="844"/>
      <c r="AT12" s="844"/>
      <c r="AU12" s="844">
        <v>5.666666666666667</v>
      </c>
      <c r="AV12" s="844"/>
      <c r="AW12" s="844"/>
      <c r="AX12" s="844"/>
      <c r="AY12" s="844"/>
      <c r="AZ12" s="844"/>
      <c r="BA12" s="844">
        <v>6.083333333333333</v>
      </c>
      <c r="BB12" s="845">
        <v>4.4775641025641022</v>
      </c>
    </row>
    <row r="13" spans="1:54">
      <c r="A13" s="843">
        <v>46178</v>
      </c>
      <c r="B13" s="844"/>
      <c r="C13" s="844"/>
      <c r="D13" s="844"/>
      <c r="E13" s="844"/>
      <c r="F13" s="844">
        <v>3.7916666666666665</v>
      </c>
      <c r="G13" s="844"/>
      <c r="H13" s="844">
        <v>1.125</v>
      </c>
      <c r="I13" s="844">
        <v>2.0416666666666665</v>
      </c>
      <c r="J13" s="844"/>
      <c r="K13" s="844">
        <v>3.5416666666666665</v>
      </c>
      <c r="L13" s="844"/>
      <c r="M13" s="844">
        <v>2.1666666666666665</v>
      </c>
      <c r="N13" s="844"/>
      <c r="O13" s="844"/>
      <c r="P13" s="844"/>
      <c r="Q13" s="844"/>
      <c r="R13" s="844"/>
      <c r="S13" s="844"/>
      <c r="T13" s="844">
        <v>1.7083333333333333</v>
      </c>
      <c r="U13" s="844"/>
      <c r="V13" s="844"/>
      <c r="W13" s="844"/>
      <c r="X13" s="844"/>
      <c r="Y13" s="844"/>
      <c r="Z13" s="844"/>
      <c r="AA13" s="844"/>
      <c r="AB13" s="844"/>
      <c r="AC13" s="844"/>
      <c r="AD13" s="844"/>
      <c r="AE13" s="844">
        <v>7.416666666666667</v>
      </c>
      <c r="AF13" s="844"/>
      <c r="AG13" s="844"/>
      <c r="AH13" s="844"/>
      <c r="AI13" s="844"/>
      <c r="AJ13" s="844"/>
      <c r="AK13" s="844">
        <v>2.25</v>
      </c>
      <c r="AL13" s="844"/>
      <c r="AM13" s="844">
        <v>4.166666666666667</v>
      </c>
      <c r="AN13" s="844"/>
      <c r="AO13" s="844"/>
      <c r="AP13" s="844">
        <v>4.083333333333333</v>
      </c>
      <c r="AQ13" s="844">
        <v>6.75</v>
      </c>
      <c r="AR13" s="844"/>
      <c r="AS13" s="844"/>
      <c r="AT13" s="844"/>
      <c r="AU13" s="844">
        <v>3.0833333333333335</v>
      </c>
      <c r="AV13" s="844">
        <v>2.25</v>
      </c>
      <c r="AW13" s="844"/>
      <c r="AX13" s="844"/>
      <c r="AY13" s="844"/>
      <c r="AZ13" s="844"/>
      <c r="BA13" s="844">
        <v>2.7916666666666665</v>
      </c>
      <c r="BB13" s="845">
        <v>3.3690476190476191</v>
      </c>
    </row>
    <row r="14" spans="1:54">
      <c r="A14" s="843">
        <v>46179</v>
      </c>
      <c r="B14" s="844"/>
      <c r="C14" s="844"/>
      <c r="D14" s="844"/>
      <c r="E14" s="844"/>
      <c r="F14" s="844">
        <v>2.9583333333333335</v>
      </c>
      <c r="G14" s="844"/>
      <c r="H14" s="844">
        <v>1.5416666666666667</v>
      </c>
      <c r="I14" s="844">
        <v>2.125</v>
      </c>
      <c r="J14" s="844"/>
      <c r="K14" s="844">
        <v>2</v>
      </c>
      <c r="L14" s="844"/>
      <c r="M14" s="844">
        <v>1.375</v>
      </c>
      <c r="N14" s="844"/>
      <c r="O14" s="844"/>
      <c r="P14" s="844"/>
      <c r="Q14" s="844"/>
      <c r="R14" s="844"/>
      <c r="S14" s="844"/>
      <c r="T14" s="844">
        <v>6.5</v>
      </c>
      <c r="U14" s="844"/>
      <c r="V14" s="844"/>
      <c r="W14" s="844"/>
      <c r="X14" s="844"/>
      <c r="Y14" s="844"/>
      <c r="Z14" s="844"/>
      <c r="AA14" s="844"/>
      <c r="AB14" s="844"/>
      <c r="AC14" s="844"/>
      <c r="AD14" s="844"/>
      <c r="AE14" s="844">
        <v>7.041666666666667</v>
      </c>
      <c r="AF14" s="844"/>
      <c r="AG14" s="844"/>
      <c r="AH14" s="844"/>
      <c r="AI14" s="844"/>
      <c r="AJ14" s="844"/>
      <c r="AK14" s="844">
        <v>5.416666666666667</v>
      </c>
      <c r="AL14" s="844"/>
      <c r="AM14" s="844">
        <v>6.083333333333333</v>
      </c>
      <c r="AN14" s="844"/>
      <c r="AO14" s="844"/>
      <c r="AP14" s="844">
        <v>5.5</v>
      </c>
      <c r="AQ14" s="844">
        <v>6.083333333333333</v>
      </c>
      <c r="AR14" s="844"/>
      <c r="AS14" s="844"/>
      <c r="AT14" s="844"/>
      <c r="AU14" s="844"/>
      <c r="AV14" s="844">
        <v>1.6666666666666667</v>
      </c>
      <c r="AW14" s="844"/>
      <c r="AX14" s="844"/>
      <c r="AY14" s="844"/>
      <c r="AZ14" s="844">
        <v>3.3333333333333335</v>
      </c>
      <c r="BA14" s="844">
        <v>5.166666666666667</v>
      </c>
      <c r="BB14" s="845">
        <v>4.0565476190476195</v>
      </c>
    </row>
    <row r="15" spans="1:54">
      <c r="A15" s="843">
        <v>46180</v>
      </c>
      <c r="B15" s="844"/>
      <c r="C15" s="844"/>
      <c r="D15" s="844"/>
      <c r="E15" s="844"/>
      <c r="F15" s="844">
        <v>4.458333333333333</v>
      </c>
      <c r="G15" s="844"/>
      <c r="H15" s="844">
        <v>1.7083333333333333</v>
      </c>
      <c r="I15" s="844">
        <v>1.4583333333333333</v>
      </c>
      <c r="J15" s="844"/>
      <c r="K15" s="844">
        <v>1.7083333333333333</v>
      </c>
      <c r="L15" s="844"/>
      <c r="M15" s="844">
        <v>1.4166666666666667</v>
      </c>
      <c r="N15" s="844"/>
      <c r="O15" s="844"/>
      <c r="P15" s="844"/>
      <c r="Q15" s="844"/>
      <c r="R15" s="844"/>
      <c r="S15" s="844"/>
      <c r="T15" s="844">
        <v>5.083333333333333</v>
      </c>
      <c r="U15" s="844"/>
      <c r="V15" s="844"/>
      <c r="W15" s="844"/>
      <c r="X15" s="844"/>
      <c r="Y15" s="844"/>
      <c r="Z15" s="844"/>
      <c r="AA15" s="844"/>
      <c r="AB15" s="844"/>
      <c r="AC15" s="844"/>
      <c r="AD15" s="844"/>
      <c r="AE15" s="844">
        <v>4.625</v>
      </c>
      <c r="AF15" s="844"/>
      <c r="AG15" s="844"/>
      <c r="AH15" s="844"/>
      <c r="AI15" s="844"/>
      <c r="AJ15" s="844"/>
      <c r="AK15" s="844">
        <v>5.083333333333333</v>
      </c>
      <c r="AL15" s="844"/>
      <c r="AM15" s="844">
        <v>5.25</v>
      </c>
      <c r="AN15" s="844"/>
      <c r="AO15" s="844"/>
      <c r="AP15" s="844">
        <v>9.5</v>
      </c>
      <c r="AQ15" s="844">
        <v>4.916666666666667</v>
      </c>
      <c r="AR15" s="844"/>
      <c r="AS15" s="844"/>
      <c r="AT15" s="844"/>
      <c r="AU15" s="844"/>
      <c r="AV15" s="844">
        <v>1.9166666666666667</v>
      </c>
      <c r="AW15" s="844"/>
      <c r="AX15" s="844"/>
      <c r="AY15" s="844"/>
      <c r="AZ15" s="844">
        <v>3.75</v>
      </c>
      <c r="BA15" s="844">
        <v>5.166666666666667</v>
      </c>
      <c r="BB15" s="845">
        <v>4.0029761904761898</v>
      </c>
    </row>
    <row r="16" spans="1:54">
      <c r="A16" s="843">
        <v>46181</v>
      </c>
      <c r="B16" s="844"/>
      <c r="C16" s="844"/>
      <c r="D16" s="844"/>
      <c r="E16" s="844"/>
      <c r="F16" s="844"/>
      <c r="G16" s="844">
        <v>3.5416666666666665</v>
      </c>
      <c r="H16" s="844">
        <v>0.54166666666666663</v>
      </c>
      <c r="I16" s="844">
        <v>1.4166666666666667</v>
      </c>
      <c r="J16" s="844"/>
      <c r="K16" s="844">
        <v>2.5</v>
      </c>
      <c r="L16" s="844"/>
      <c r="M16" s="844">
        <v>3.125</v>
      </c>
      <c r="N16" s="844"/>
      <c r="O16" s="844"/>
      <c r="P16" s="844"/>
      <c r="Q16" s="844"/>
      <c r="R16" s="844"/>
      <c r="S16" s="844"/>
      <c r="T16" s="844">
        <v>2.0416666666666665</v>
      </c>
      <c r="U16" s="844"/>
      <c r="V16" s="844"/>
      <c r="W16" s="844"/>
      <c r="X16" s="844"/>
      <c r="Y16" s="844"/>
      <c r="Z16" s="844"/>
      <c r="AA16" s="844"/>
      <c r="AB16" s="844"/>
      <c r="AC16" s="844"/>
      <c r="AD16" s="844"/>
      <c r="AE16" s="844">
        <v>3.6666666666666665</v>
      </c>
      <c r="AF16" s="844"/>
      <c r="AG16" s="844"/>
      <c r="AH16" s="844"/>
      <c r="AI16" s="844"/>
      <c r="AJ16" s="844"/>
      <c r="AK16" s="844">
        <v>5.291666666666667</v>
      </c>
      <c r="AL16" s="844"/>
      <c r="AM16" s="844">
        <v>3.5416666666666665</v>
      </c>
      <c r="AN16" s="844"/>
      <c r="AO16" s="844"/>
      <c r="AP16" s="844">
        <v>7.833333333333333</v>
      </c>
      <c r="AQ16" s="844">
        <v>6.416666666666667</v>
      </c>
      <c r="AR16" s="844"/>
      <c r="AS16" s="844"/>
      <c r="AT16" s="844"/>
      <c r="AU16" s="844"/>
      <c r="AV16" s="844">
        <v>3.9166666666666665</v>
      </c>
      <c r="AW16" s="844"/>
      <c r="AX16" s="844"/>
      <c r="AY16" s="844"/>
      <c r="AZ16" s="844">
        <v>3.7916666666666665</v>
      </c>
      <c r="BA16" s="844">
        <v>3.8333333333333335</v>
      </c>
      <c r="BB16" s="845">
        <v>3.6755952380952377</v>
      </c>
    </row>
    <row r="17" spans="1:54">
      <c r="A17" s="843">
        <v>46182</v>
      </c>
      <c r="B17" s="844"/>
      <c r="C17" s="844"/>
      <c r="D17" s="844"/>
      <c r="E17" s="844"/>
      <c r="F17" s="844"/>
      <c r="G17" s="844">
        <v>3.125</v>
      </c>
      <c r="H17" s="844"/>
      <c r="I17" s="844">
        <v>2.2083333333333335</v>
      </c>
      <c r="J17" s="844"/>
      <c r="K17" s="844">
        <v>2</v>
      </c>
      <c r="L17" s="844"/>
      <c r="M17" s="844">
        <v>2.375</v>
      </c>
      <c r="N17" s="844"/>
      <c r="O17" s="844"/>
      <c r="P17" s="844"/>
      <c r="Q17" s="844"/>
      <c r="R17" s="844"/>
      <c r="S17" s="844"/>
      <c r="T17" s="844">
        <v>3.125</v>
      </c>
      <c r="U17" s="844"/>
      <c r="V17" s="844"/>
      <c r="W17" s="844"/>
      <c r="X17" s="844"/>
      <c r="Y17" s="844">
        <v>1.9583333333333333</v>
      </c>
      <c r="Z17" s="844"/>
      <c r="AA17" s="844"/>
      <c r="AB17" s="844"/>
      <c r="AC17" s="844"/>
      <c r="AD17" s="844"/>
      <c r="AE17" s="844">
        <v>5.375</v>
      </c>
      <c r="AF17" s="844"/>
      <c r="AG17" s="844"/>
      <c r="AH17" s="844"/>
      <c r="AI17" s="844"/>
      <c r="AJ17" s="844"/>
      <c r="AK17" s="844">
        <v>5.083333333333333</v>
      </c>
      <c r="AL17" s="844"/>
      <c r="AM17" s="844">
        <v>4.791666666666667</v>
      </c>
      <c r="AN17" s="844"/>
      <c r="AO17" s="844"/>
      <c r="AP17" s="844">
        <v>0.91666666666666663</v>
      </c>
      <c r="AQ17" s="844">
        <v>6.166666666666667</v>
      </c>
      <c r="AR17" s="844"/>
      <c r="AS17" s="844"/>
      <c r="AT17" s="844"/>
      <c r="AU17" s="844"/>
      <c r="AV17" s="844"/>
      <c r="AW17" s="844">
        <v>6.666666666666667</v>
      </c>
      <c r="AX17" s="844"/>
      <c r="AY17" s="844"/>
      <c r="AZ17" s="844">
        <v>2.7916666666666665</v>
      </c>
      <c r="BA17" s="844">
        <v>5.208333333333333</v>
      </c>
      <c r="BB17" s="845">
        <v>3.6994047619047619</v>
      </c>
    </row>
    <row r="18" spans="1:54">
      <c r="A18" s="843">
        <v>46183</v>
      </c>
      <c r="B18" s="844"/>
      <c r="C18" s="844"/>
      <c r="D18" s="844"/>
      <c r="E18" s="844"/>
      <c r="F18" s="844"/>
      <c r="G18" s="844">
        <v>3.7083333333333335</v>
      </c>
      <c r="H18" s="844"/>
      <c r="I18" s="844">
        <v>1.9583333333333333</v>
      </c>
      <c r="J18" s="844"/>
      <c r="K18" s="844">
        <v>2.1666666666666665</v>
      </c>
      <c r="L18" s="844"/>
      <c r="M18" s="844"/>
      <c r="N18" s="844"/>
      <c r="O18" s="844"/>
      <c r="P18" s="844"/>
      <c r="Q18" s="844"/>
      <c r="R18" s="844"/>
      <c r="S18" s="844"/>
      <c r="T18" s="844">
        <v>0.79166666666666663</v>
      </c>
      <c r="U18" s="844"/>
      <c r="V18" s="844"/>
      <c r="W18" s="844"/>
      <c r="X18" s="844"/>
      <c r="Y18" s="844">
        <v>1.8333333333333333</v>
      </c>
      <c r="Z18" s="844"/>
      <c r="AA18" s="844"/>
      <c r="AB18" s="844"/>
      <c r="AC18" s="844"/>
      <c r="AD18" s="844"/>
      <c r="AE18" s="844">
        <v>6.333333333333333</v>
      </c>
      <c r="AF18" s="844"/>
      <c r="AG18" s="844"/>
      <c r="AH18" s="844"/>
      <c r="AI18" s="844"/>
      <c r="AJ18" s="844"/>
      <c r="AK18" s="844">
        <v>5.208333333333333</v>
      </c>
      <c r="AL18" s="844"/>
      <c r="AM18" s="844">
        <v>5.166666666666667</v>
      </c>
      <c r="AN18" s="844"/>
      <c r="AO18" s="844"/>
      <c r="AP18" s="844"/>
      <c r="AQ18" s="844"/>
      <c r="AR18" s="844"/>
      <c r="AS18" s="844"/>
      <c r="AT18" s="844"/>
      <c r="AU18" s="844"/>
      <c r="AV18" s="844"/>
      <c r="AW18" s="844">
        <v>4</v>
      </c>
      <c r="AX18" s="844"/>
      <c r="AY18" s="844"/>
      <c r="AZ18" s="844">
        <v>3.9583333333333335</v>
      </c>
      <c r="BA18" s="844">
        <v>5.583333333333333</v>
      </c>
      <c r="BB18" s="845">
        <v>3.7007575757575761</v>
      </c>
    </row>
    <row r="19" spans="1:54">
      <c r="A19" s="843">
        <v>46184</v>
      </c>
      <c r="B19" s="844"/>
      <c r="C19" s="844"/>
      <c r="D19" s="844"/>
      <c r="E19" s="844"/>
      <c r="F19" s="844"/>
      <c r="G19" s="844">
        <v>3.375</v>
      </c>
      <c r="H19" s="844">
        <v>1.5416666666666667</v>
      </c>
      <c r="I19" s="844">
        <v>1.4166666666666667</v>
      </c>
      <c r="J19" s="844"/>
      <c r="K19" s="844">
        <v>1.75</v>
      </c>
      <c r="L19" s="844"/>
      <c r="M19" s="844"/>
      <c r="N19" s="844"/>
      <c r="O19" s="844"/>
      <c r="P19" s="844"/>
      <c r="Q19" s="844"/>
      <c r="R19" s="844"/>
      <c r="S19" s="844"/>
      <c r="T19" s="844"/>
      <c r="U19" s="844"/>
      <c r="V19" s="844"/>
      <c r="W19" s="844"/>
      <c r="X19" s="844"/>
      <c r="Y19" s="844">
        <v>1.7916666666666667</v>
      </c>
      <c r="Z19" s="844"/>
      <c r="AA19" s="844"/>
      <c r="AB19" s="844"/>
      <c r="AC19" s="844"/>
      <c r="AD19" s="844"/>
      <c r="AE19" s="844">
        <v>4.958333333333333</v>
      </c>
      <c r="AF19" s="844"/>
      <c r="AG19" s="844"/>
      <c r="AH19" s="844"/>
      <c r="AI19" s="844"/>
      <c r="AJ19" s="844"/>
      <c r="AK19" s="844">
        <v>4.416666666666667</v>
      </c>
      <c r="AL19" s="844"/>
      <c r="AM19" s="844">
        <v>5.833333333333333</v>
      </c>
      <c r="AN19" s="844"/>
      <c r="AO19" s="844"/>
      <c r="AP19" s="844"/>
      <c r="AQ19" s="844"/>
      <c r="AR19" s="844"/>
      <c r="AS19" s="844"/>
      <c r="AT19" s="844"/>
      <c r="AU19" s="844"/>
      <c r="AV19" s="844"/>
      <c r="AW19" s="844">
        <v>4.083333333333333</v>
      </c>
      <c r="AX19" s="844"/>
      <c r="AY19" s="844"/>
      <c r="AZ19" s="844">
        <v>2.2916666666666665</v>
      </c>
      <c r="BA19" s="844">
        <v>5.333333333333333</v>
      </c>
      <c r="BB19" s="845">
        <v>3.3446969696969693</v>
      </c>
    </row>
    <row r="20" spans="1:54">
      <c r="A20" s="843">
        <v>46185</v>
      </c>
      <c r="B20" s="844"/>
      <c r="C20" s="844"/>
      <c r="D20" s="844"/>
      <c r="E20" s="844"/>
      <c r="F20" s="844"/>
      <c r="G20" s="844">
        <v>3</v>
      </c>
      <c r="H20" s="844">
        <v>2.1666666666666665</v>
      </c>
      <c r="I20" s="844">
        <v>1.9166666666666667</v>
      </c>
      <c r="J20" s="844"/>
      <c r="K20" s="844">
        <v>1.5833333333333333</v>
      </c>
      <c r="L20" s="844"/>
      <c r="M20" s="844"/>
      <c r="N20" s="844"/>
      <c r="O20" s="844"/>
      <c r="P20" s="844"/>
      <c r="Q20" s="844"/>
      <c r="R20" s="844"/>
      <c r="S20" s="844"/>
      <c r="T20" s="844"/>
      <c r="U20" s="844"/>
      <c r="V20" s="844"/>
      <c r="W20" s="844"/>
      <c r="X20" s="844"/>
      <c r="Y20" s="844">
        <v>1.75</v>
      </c>
      <c r="Z20" s="844"/>
      <c r="AA20" s="844"/>
      <c r="AB20" s="844"/>
      <c r="AC20" s="844"/>
      <c r="AD20" s="844"/>
      <c r="AE20" s="844">
        <v>3.0833333333333335</v>
      </c>
      <c r="AF20" s="844"/>
      <c r="AG20" s="844"/>
      <c r="AH20" s="844"/>
      <c r="AI20" s="844"/>
      <c r="AJ20" s="844"/>
      <c r="AK20" s="844">
        <v>3.625</v>
      </c>
      <c r="AL20" s="844"/>
      <c r="AM20" s="844">
        <v>5.416666666666667</v>
      </c>
      <c r="AN20" s="844"/>
      <c r="AO20" s="844"/>
      <c r="AP20" s="844"/>
      <c r="AQ20" s="844"/>
      <c r="AR20" s="844"/>
      <c r="AS20" s="844"/>
      <c r="AT20" s="844"/>
      <c r="AU20" s="844"/>
      <c r="AV20" s="844"/>
      <c r="AW20" s="844">
        <v>3.75</v>
      </c>
      <c r="AX20" s="844"/>
      <c r="AY20" s="844"/>
      <c r="AZ20" s="844">
        <v>2.1666666666666665</v>
      </c>
      <c r="BA20" s="844">
        <v>4.541666666666667</v>
      </c>
      <c r="BB20" s="845">
        <v>3</v>
      </c>
    </row>
    <row r="21" spans="1:54">
      <c r="A21" s="843">
        <v>46186</v>
      </c>
      <c r="B21" s="844"/>
      <c r="C21" s="844"/>
      <c r="D21" s="844"/>
      <c r="E21" s="844"/>
      <c r="F21" s="844"/>
      <c r="G21" s="844">
        <v>2.375</v>
      </c>
      <c r="H21" s="844">
        <v>1.125</v>
      </c>
      <c r="I21" s="844">
        <v>1.7083333333333333</v>
      </c>
      <c r="J21" s="844"/>
      <c r="K21" s="844">
        <v>1.5833333333333333</v>
      </c>
      <c r="L21" s="844"/>
      <c r="M21" s="844"/>
      <c r="N21" s="844"/>
      <c r="O21" s="844"/>
      <c r="P21" s="844"/>
      <c r="Q21" s="844"/>
      <c r="R21" s="844"/>
      <c r="S21" s="844"/>
      <c r="T21" s="844">
        <v>2.7083333333333335</v>
      </c>
      <c r="U21" s="844"/>
      <c r="V21" s="844"/>
      <c r="W21" s="844"/>
      <c r="X21" s="844"/>
      <c r="Y21" s="844">
        <v>1.2916666666666667</v>
      </c>
      <c r="Z21" s="844"/>
      <c r="AA21" s="844"/>
      <c r="AB21" s="844"/>
      <c r="AC21" s="844"/>
      <c r="AD21" s="844"/>
      <c r="AE21" s="844">
        <v>3.375</v>
      </c>
      <c r="AF21" s="844"/>
      <c r="AG21" s="844"/>
      <c r="AH21" s="844"/>
      <c r="AI21" s="844"/>
      <c r="AJ21" s="844"/>
      <c r="AK21" s="844">
        <v>4.25</v>
      </c>
      <c r="AL21" s="844"/>
      <c r="AM21" s="844">
        <v>5.166666666666667</v>
      </c>
      <c r="AN21" s="844"/>
      <c r="AO21" s="844"/>
      <c r="AP21" s="844"/>
      <c r="AQ21" s="844"/>
      <c r="AR21" s="844"/>
      <c r="AS21" s="844"/>
      <c r="AT21" s="844"/>
      <c r="AU21" s="844"/>
      <c r="AV21" s="844"/>
      <c r="AW21" s="844">
        <v>4.083333333333333</v>
      </c>
      <c r="AX21" s="844"/>
      <c r="AY21" s="844"/>
      <c r="AZ21" s="844">
        <v>3</v>
      </c>
      <c r="BA21" s="844">
        <v>4.25</v>
      </c>
      <c r="BB21" s="845">
        <v>2.9097222222222219</v>
      </c>
    </row>
    <row r="22" spans="1:54">
      <c r="A22" s="843">
        <v>46187</v>
      </c>
      <c r="B22" s="844"/>
      <c r="C22" s="844"/>
      <c r="D22" s="844"/>
      <c r="E22" s="844"/>
      <c r="F22" s="844"/>
      <c r="G22" s="844">
        <v>2.1666666666666665</v>
      </c>
      <c r="H22" s="844">
        <v>1.4583333333333333</v>
      </c>
      <c r="I22" s="844">
        <v>1.6666666666666667</v>
      </c>
      <c r="J22" s="844"/>
      <c r="K22" s="844">
        <v>1.2916666666666667</v>
      </c>
      <c r="L22" s="844"/>
      <c r="M22" s="844"/>
      <c r="N22" s="844"/>
      <c r="O22" s="844"/>
      <c r="P22" s="844"/>
      <c r="Q22" s="844"/>
      <c r="R22" s="844"/>
      <c r="S22" s="844"/>
      <c r="T22" s="844">
        <v>2.5</v>
      </c>
      <c r="U22" s="844"/>
      <c r="V22" s="844"/>
      <c r="W22" s="844"/>
      <c r="X22" s="844"/>
      <c r="Y22" s="844">
        <v>1.5</v>
      </c>
      <c r="Z22" s="844"/>
      <c r="AA22" s="844"/>
      <c r="AB22" s="844"/>
      <c r="AC22" s="844"/>
      <c r="AD22" s="844"/>
      <c r="AE22" s="844">
        <v>3.75</v>
      </c>
      <c r="AF22" s="844"/>
      <c r="AG22" s="844"/>
      <c r="AH22" s="844"/>
      <c r="AI22" s="844"/>
      <c r="AJ22" s="844"/>
      <c r="AK22" s="844">
        <v>4.958333333333333</v>
      </c>
      <c r="AL22" s="844"/>
      <c r="AM22" s="844">
        <v>8.25</v>
      </c>
      <c r="AN22" s="844"/>
      <c r="AO22" s="844"/>
      <c r="AP22" s="844"/>
      <c r="AQ22" s="844"/>
      <c r="AR22" s="844"/>
      <c r="AS22" s="844"/>
      <c r="AT22" s="844"/>
      <c r="AU22" s="844"/>
      <c r="AV22" s="844"/>
      <c r="AW22" s="844">
        <v>3.25</v>
      </c>
      <c r="AX22" s="844"/>
      <c r="AY22" s="844"/>
      <c r="AZ22" s="844">
        <v>2.8333333333333335</v>
      </c>
      <c r="BA22" s="844">
        <v>4.208333333333333</v>
      </c>
      <c r="BB22" s="845">
        <v>3.1527777777777781</v>
      </c>
    </row>
    <row r="23" spans="1:54">
      <c r="A23" s="843">
        <v>46188</v>
      </c>
      <c r="B23" s="844"/>
      <c r="C23" s="844"/>
      <c r="D23" s="844"/>
      <c r="E23" s="844"/>
      <c r="F23" s="844"/>
      <c r="G23" s="844">
        <v>2.5</v>
      </c>
      <c r="H23" s="844">
        <v>1.0416666666666667</v>
      </c>
      <c r="I23" s="844">
        <v>1.9583333333333333</v>
      </c>
      <c r="J23" s="844"/>
      <c r="K23" s="844">
        <v>1.2916666666666667</v>
      </c>
      <c r="L23" s="844"/>
      <c r="M23" s="844"/>
      <c r="N23" s="844"/>
      <c r="O23" s="844"/>
      <c r="P23" s="844"/>
      <c r="Q23" s="844"/>
      <c r="R23" s="844"/>
      <c r="S23" s="844"/>
      <c r="T23" s="844">
        <v>2.375</v>
      </c>
      <c r="U23" s="844"/>
      <c r="V23" s="844"/>
      <c r="W23" s="844"/>
      <c r="X23" s="844"/>
      <c r="Y23" s="844">
        <v>1.3333333333333333</v>
      </c>
      <c r="Z23" s="844"/>
      <c r="AA23" s="844"/>
      <c r="AB23" s="844"/>
      <c r="AC23" s="844"/>
      <c r="AD23" s="844"/>
      <c r="AE23" s="844">
        <v>3.4583333333333335</v>
      </c>
      <c r="AF23" s="844"/>
      <c r="AG23" s="844"/>
      <c r="AH23" s="844"/>
      <c r="AI23" s="844"/>
      <c r="AJ23" s="844"/>
      <c r="AK23" s="844">
        <v>5.666666666666667</v>
      </c>
      <c r="AL23" s="844"/>
      <c r="AM23" s="844">
        <v>2.1666666666666665</v>
      </c>
      <c r="AN23" s="844"/>
      <c r="AO23" s="844"/>
      <c r="AP23" s="844"/>
      <c r="AQ23" s="844"/>
      <c r="AR23" s="844"/>
      <c r="AS23" s="844"/>
      <c r="AT23" s="844"/>
      <c r="AU23" s="844"/>
      <c r="AV23" s="844"/>
      <c r="AW23" s="844">
        <v>3.0833333333333335</v>
      </c>
      <c r="AX23" s="844"/>
      <c r="AY23" s="844"/>
      <c r="AZ23" s="844">
        <v>3.5416666666666665</v>
      </c>
      <c r="BA23" s="844">
        <v>3.7083333333333335</v>
      </c>
      <c r="BB23" s="845">
        <v>2.6770833333333339</v>
      </c>
    </row>
    <row r="24" spans="1:54">
      <c r="A24" s="843">
        <v>46189</v>
      </c>
      <c r="B24" s="844"/>
      <c r="C24" s="844"/>
      <c r="D24" s="844"/>
      <c r="E24" s="844"/>
      <c r="F24" s="844"/>
      <c r="G24" s="844">
        <v>1.7916666666666667</v>
      </c>
      <c r="H24" s="844">
        <v>1.2916666666666667</v>
      </c>
      <c r="I24" s="844">
        <v>2.0416666666666665</v>
      </c>
      <c r="J24" s="844"/>
      <c r="K24" s="844"/>
      <c r="L24" s="844"/>
      <c r="M24" s="844"/>
      <c r="N24" s="844"/>
      <c r="O24" s="844"/>
      <c r="P24" s="844"/>
      <c r="Q24" s="844"/>
      <c r="R24" s="844"/>
      <c r="S24" s="844"/>
      <c r="T24" s="844">
        <v>2.125</v>
      </c>
      <c r="U24" s="844"/>
      <c r="V24" s="844"/>
      <c r="W24" s="844"/>
      <c r="X24" s="844"/>
      <c r="Y24" s="844">
        <v>1.4583333333333333</v>
      </c>
      <c r="Z24" s="844"/>
      <c r="AA24" s="844"/>
      <c r="AB24" s="844"/>
      <c r="AC24" s="844"/>
      <c r="AD24" s="844"/>
      <c r="AE24" s="844">
        <v>2.75</v>
      </c>
      <c r="AF24" s="844"/>
      <c r="AG24" s="844"/>
      <c r="AH24" s="844"/>
      <c r="AI24" s="844"/>
      <c r="AJ24" s="844"/>
      <c r="AK24" s="844">
        <v>2.6666666666666665</v>
      </c>
      <c r="AL24" s="844"/>
      <c r="AM24" s="844"/>
      <c r="AN24" s="844"/>
      <c r="AO24" s="844"/>
      <c r="AP24" s="844"/>
      <c r="AQ24" s="844"/>
      <c r="AR24" s="844"/>
      <c r="AS24" s="844"/>
      <c r="AT24" s="844"/>
      <c r="AU24" s="844"/>
      <c r="AV24" s="844"/>
      <c r="AW24" s="844">
        <v>4.416666666666667</v>
      </c>
      <c r="AX24" s="844">
        <v>3</v>
      </c>
      <c r="AY24" s="844"/>
      <c r="AZ24" s="844">
        <v>3</v>
      </c>
      <c r="BA24" s="844">
        <v>5.625</v>
      </c>
      <c r="BB24" s="845">
        <v>2.7424242424242427</v>
      </c>
    </row>
    <row r="25" spans="1:54">
      <c r="A25" s="843">
        <v>46190</v>
      </c>
      <c r="B25" s="844"/>
      <c r="C25" s="844"/>
      <c r="D25" s="844"/>
      <c r="E25" s="844"/>
      <c r="F25" s="844"/>
      <c r="G25" s="844"/>
      <c r="H25" s="844">
        <v>1.375</v>
      </c>
      <c r="I25" s="844"/>
      <c r="J25" s="844"/>
      <c r="K25" s="844"/>
      <c r="L25" s="844"/>
      <c r="M25" s="844"/>
      <c r="N25" s="844"/>
      <c r="O25" s="844"/>
      <c r="P25" s="844"/>
      <c r="Q25" s="844"/>
      <c r="R25" s="844"/>
      <c r="S25" s="844"/>
      <c r="T25" s="844">
        <v>1.75</v>
      </c>
      <c r="U25" s="844"/>
      <c r="V25" s="844"/>
      <c r="W25" s="844"/>
      <c r="X25" s="844"/>
      <c r="Y25" s="844">
        <v>1.375</v>
      </c>
      <c r="Z25" s="844"/>
      <c r="AA25" s="844"/>
      <c r="AB25" s="844"/>
      <c r="AC25" s="844"/>
      <c r="AD25" s="844"/>
      <c r="AE25" s="844"/>
      <c r="AF25" s="844"/>
      <c r="AG25" s="844"/>
      <c r="AH25" s="844"/>
      <c r="AI25" s="844"/>
      <c r="AJ25" s="844"/>
      <c r="AK25" s="844">
        <v>3.9583333333333335</v>
      </c>
      <c r="AL25" s="844"/>
      <c r="AM25" s="844"/>
      <c r="AN25" s="844"/>
      <c r="AO25" s="844"/>
      <c r="AP25" s="844"/>
      <c r="AQ25" s="844"/>
      <c r="AR25" s="844">
        <v>6.791666666666667</v>
      </c>
      <c r="AS25" s="844"/>
      <c r="AT25" s="844"/>
      <c r="AU25" s="844"/>
      <c r="AV25" s="844"/>
      <c r="AW25" s="844">
        <v>2.0833333333333335</v>
      </c>
      <c r="AX25" s="844"/>
      <c r="AY25" s="844"/>
      <c r="AZ25" s="844">
        <v>2.4583333333333335</v>
      </c>
      <c r="BA25" s="844">
        <v>4</v>
      </c>
      <c r="BB25" s="845">
        <v>2.973958333333333</v>
      </c>
    </row>
    <row r="26" spans="1:54">
      <c r="A26" s="843">
        <v>46191</v>
      </c>
      <c r="B26" s="844"/>
      <c r="C26" s="844"/>
      <c r="D26" s="844"/>
      <c r="E26" s="844"/>
      <c r="F26" s="844"/>
      <c r="G26" s="844"/>
      <c r="H26" s="844">
        <v>0</v>
      </c>
      <c r="I26" s="844"/>
      <c r="J26" s="844"/>
      <c r="K26" s="844"/>
      <c r="L26" s="844"/>
      <c r="M26" s="844"/>
      <c r="N26" s="844"/>
      <c r="O26" s="844"/>
      <c r="P26" s="844"/>
      <c r="Q26" s="844"/>
      <c r="R26" s="844">
        <v>0</v>
      </c>
      <c r="S26" s="844"/>
      <c r="T26" s="844">
        <v>0</v>
      </c>
      <c r="U26" s="844"/>
      <c r="V26" s="844"/>
      <c r="W26" s="844">
        <v>0</v>
      </c>
      <c r="X26" s="844"/>
      <c r="Y26" s="844">
        <v>0</v>
      </c>
      <c r="Z26" s="844"/>
      <c r="AA26" s="844"/>
      <c r="AB26" s="844"/>
      <c r="AC26" s="844"/>
      <c r="AD26" s="844"/>
      <c r="AE26" s="844"/>
      <c r="AF26" s="844"/>
      <c r="AG26" s="844"/>
      <c r="AH26" s="844"/>
      <c r="AI26" s="844"/>
      <c r="AJ26" s="844"/>
      <c r="AK26" s="844">
        <v>0</v>
      </c>
      <c r="AL26" s="844"/>
      <c r="AM26" s="844"/>
      <c r="AN26" s="844">
        <v>0</v>
      </c>
      <c r="AO26" s="844"/>
      <c r="AP26" s="844"/>
      <c r="AQ26" s="844"/>
      <c r="AR26" s="844">
        <v>0</v>
      </c>
      <c r="AS26" s="844"/>
      <c r="AT26" s="844"/>
      <c r="AU26" s="844"/>
      <c r="AV26" s="844"/>
      <c r="AW26" s="844">
        <v>0</v>
      </c>
      <c r="AX26" s="844"/>
      <c r="AY26" s="844"/>
      <c r="AZ26" s="844">
        <v>0</v>
      </c>
      <c r="BA26" s="844">
        <v>0</v>
      </c>
      <c r="BB26" s="845">
        <v>0</v>
      </c>
    </row>
    <row r="27" spans="1:54">
      <c r="A27" s="611" t="s">
        <v>192</v>
      </c>
      <c r="B27" s="612"/>
      <c r="C27" s="612"/>
      <c r="D27" s="612"/>
      <c r="E27" s="612"/>
      <c r="F27" s="612">
        <v>3.6726190476190474</v>
      </c>
      <c r="G27" s="612">
        <v>2.842592592592593</v>
      </c>
      <c r="H27" s="612">
        <v>1.2805555555555557</v>
      </c>
      <c r="I27" s="612">
        <v>2.078125</v>
      </c>
      <c r="J27" s="612"/>
      <c r="K27" s="612">
        <v>1.8638888888888892</v>
      </c>
      <c r="L27" s="612"/>
      <c r="M27" s="612">
        <v>1.875</v>
      </c>
      <c r="N27" s="612"/>
      <c r="O27" s="612"/>
      <c r="P27" s="612"/>
      <c r="Q27" s="612"/>
      <c r="R27" s="612">
        <v>0</v>
      </c>
      <c r="S27" s="612"/>
      <c r="T27" s="612">
        <v>2.6488095238095242</v>
      </c>
      <c r="U27" s="612"/>
      <c r="V27" s="612"/>
      <c r="W27" s="612">
        <v>0</v>
      </c>
      <c r="X27" s="612"/>
      <c r="Y27" s="612">
        <v>1.4291666666666667</v>
      </c>
      <c r="Z27" s="612"/>
      <c r="AA27" s="612"/>
      <c r="AB27" s="612"/>
      <c r="AC27" s="612"/>
      <c r="AD27" s="612"/>
      <c r="AE27" s="612">
        <v>4.7628205128205137</v>
      </c>
      <c r="AF27" s="612"/>
      <c r="AG27" s="612"/>
      <c r="AH27" s="612"/>
      <c r="AI27" s="612"/>
      <c r="AJ27" s="612"/>
      <c r="AK27" s="612">
        <v>4.2890625</v>
      </c>
      <c r="AL27" s="612"/>
      <c r="AM27" s="612">
        <v>4.990384615384615</v>
      </c>
      <c r="AN27" s="612">
        <v>0</v>
      </c>
      <c r="AO27" s="612"/>
      <c r="AP27" s="612">
        <v>5.3888888888888893</v>
      </c>
      <c r="AQ27" s="612">
        <v>5.8981481481481479</v>
      </c>
      <c r="AR27" s="612">
        <v>3.3958333333333335</v>
      </c>
      <c r="AS27" s="612"/>
      <c r="AT27" s="612"/>
      <c r="AU27" s="612">
        <v>4.958333333333333</v>
      </c>
      <c r="AV27" s="612">
        <v>2.4375</v>
      </c>
      <c r="AW27" s="612">
        <v>3.5416666666666665</v>
      </c>
      <c r="AX27" s="612">
        <v>3</v>
      </c>
      <c r="AY27" s="612"/>
      <c r="AZ27" s="612">
        <v>2.8397435897435903</v>
      </c>
      <c r="BA27" s="612">
        <v>4.3308823529411766</v>
      </c>
      <c r="BB27" s="613">
        <v>3.2779790660225436</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3"/>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9" hidden="1"/>
    <row r="2" spans="1:9" hidden="1"/>
    <row r="3" spans="1:9">
      <c r="A3" s="550" t="s">
        <v>810</v>
      </c>
      <c r="B3" s="550" t="s">
        <v>194</v>
      </c>
    </row>
    <row r="4" spans="1:9">
      <c r="B4" s="549" t="s">
        <v>1920</v>
      </c>
      <c r="C4" s="549" t="s">
        <v>1921</v>
      </c>
      <c r="D4" s="549" t="s">
        <v>1908</v>
      </c>
      <c r="E4" s="549" t="s">
        <v>2479</v>
      </c>
      <c r="F4" s="549" t="s">
        <v>2252</v>
      </c>
      <c r="G4" s="549" t="s">
        <v>3906</v>
      </c>
      <c r="H4" s="549" t="s">
        <v>3544</v>
      </c>
      <c r="I4" s="549" t="s">
        <v>192</v>
      </c>
    </row>
    <row r="5" spans="1:9">
      <c r="B5" s="549" t="s">
        <v>1657</v>
      </c>
      <c r="C5" s="549" t="s">
        <v>1657</v>
      </c>
      <c r="D5" s="549" t="s">
        <v>1025</v>
      </c>
      <c r="E5" s="549" t="s">
        <v>1657</v>
      </c>
      <c r="F5" s="549" t="s">
        <v>1657</v>
      </c>
      <c r="G5" s="549" t="s">
        <v>3908</v>
      </c>
      <c r="H5" s="549" t="s">
        <v>1025</v>
      </c>
    </row>
    <row r="6" spans="1:9">
      <c r="A6" s="550" t="s">
        <v>698</v>
      </c>
      <c r="B6" s="549">
        <v>4</v>
      </c>
      <c r="C6" s="549">
        <v>4</v>
      </c>
      <c r="D6" s="549">
        <v>4</v>
      </c>
      <c r="E6" s="549">
        <v>4</v>
      </c>
      <c r="F6" s="549">
        <v>4</v>
      </c>
      <c r="G6" s="549">
        <v>0.15</v>
      </c>
      <c r="H6" s="549">
        <v>5</v>
      </c>
    </row>
    <row r="7" spans="1:9">
      <c r="A7" s="551">
        <v>46174</v>
      </c>
      <c r="B7" s="552">
        <v>0</v>
      </c>
      <c r="C7" s="552">
        <v>0</v>
      </c>
      <c r="D7" s="552"/>
      <c r="E7" s="552"/>
      <c r="F7" s="552"/>
      <c r="G7" s="552"/>
      <c r="H7" s="552"/>
      <c r="I7" s="552">
        <v>0</v>
      </c>
    </row>
    <row r="8" spans="1:9">
      <c r="A8" s="551">
        <v>46175</v>
      </c>
      <c r="B8" s="552">
        <v>70</v>
      </c>
      <c r="C8" s="552">
        <v>46</v>
      </c>
      <c r="D8" s="552"/>
      <c r="E8" s="552"/>
      <c r="F8" s="552"/>
      <c r="G8" s="552"/>
      <c r="H8" s="552"/>
      <c r="I8" s="552">
        <v>116</v>
      </c>
    </row>
    <row r="9" spans="1:9">
      <c r="A9" s="551">
        <v>46176</v>
      </c>
      <c r="B9" s="552">
        <v>92</v>
      </c>
      <c r="C9" s="552">
        <v>92</v>
      </c>
      <c r="D9" s="552">
        <v>72</v>
      </c>
      <c r="E9" s="552"/>
      <c r="F9" s="552"/>
      <c r="G9" s="552"/>
      <c r="H9" s="552"/>
      <c r="I9" s="552">
        <v>256</v>
      </c>
    </row>
    <row r="10" spans="1:9">
      <c r="A10" s="551">
        <v>46177</v>
      </c>
      <c r="B10" s="552">
        <v>72</v>
      </c>
      <c r="C10" s="552">
        <v>125</v>
      </c>
      <c r="D10" s="552">
        <v>36</v>
      </c>
      <c r="E10" s="552">
        <v>0</v>
      </c>
      <c r="F10" s="552"/>
      <c r="G10" s="552"/>
      <c r="H10" s="552"/>
      <c r="I10" s="552">
        <v>233</v>
      </c>
    </row>
    <row r="11" spans="1:9">
      <c r="A11" s="551">
        <v>46178</v>
      </c>
      <c r="B11" s="552">
        <v>24</v>
      </c>
      <c r="C11" s="552">
        <v>36</v>
      </c>
      <c r="D11" s="552"/>
      <c r="E11" s="552">
        <v>0</v>
      </c>
      <c r="F11" s="552"/>
      <c r="G11" s="552"/>
      <c r="H11" s="552"/>
      <c r="I11" s="552">
        <v>60</v>
      </c>
    </row>
    <row r="12" spans="1:9">
      <c r="A12" s="551">
        <v>46179</v>
      </c>
      <c r="B12" s="552"/>
      <c r="C12" s="552">
        <v>0</v>
      </c>
      <c r="D12" s="552"/>
      <c r="E12" s="552">
        <v>36</v>
      </c>
      <c r="F12" s="552"/>
      <c r="G12" s="552"/>
      <c r="H12" s="552"/>
      <c r="I12" s="552">
        <v>36</v>
      </c>
    </row>
    <row r="13" spans="1:9">
      <c r="A13" s="551">
        <v>46180</v>
      </c>
      <c r="B13" s="552"/>
      <c r="C13" s="552">
        <v>0</v>
      </c>
      <c r="D13" s="552"/>
      <c r="E13" s="552">
        <v>36</v>
      </c>
      <c r="F13" s="552"/>
      <c r="G13" s="552"/>
      <c r="H13" s="552"/>
      <c r="I13" s="552">
        <v>36</v>
      </c>
    </row>
    <row r="14" spans="1:9">
      <c r="A14" s="551">
        <v>46183</v>
      </c>
      <c r="B14" s="552"/>
      <c r="C14" s="552">
        <v>22</v>
      </c>
      <c r="D14" s="552"/>
      <c r="E14" s="552">
        <v>66</v>
      </c>
      <c r="F14" s="552"/>
      <c r="G14" s="552"/>
      <c r="H14" s="552"/>
      <c r="I14" s="552">
        <v>88</v>
      </c>
    </row>
    <row r="15" spans="1:9">
      <c r="A15" s="551">
        <v>46184</v>
      </c>
      <c r="B15" s="552"/>
      <c r="C15" s="552">
        <v>36</v>
      </c>
      <c r="D15" s="552"/>
      <c r="E15" s="552">
        <v>36</v>
      </c>
      <c r="F15" s="552"/>
      <c r="G15" s="552"/>
      <c r="H15" s="552"/>
      <c r="I15" s="552">
        <v>72</v>
      </c>
    </row>
    <row r="16" spans="1:9">
      <c r="A16" s="551">
        <v>46185</v>
      </c>
      <c r="B16" s="552"/>
      <c r="C16" s="552">
        <v>6</v>
      </c>
      <c r="D16" s="552"/>
      <c r="E16" s="552">
        <v>36</v>
      </c>
      <c r="F16" s="552">
        <v>0</v>
      </c>
      <c r="G16" s="552">
        <v>84</v>
      </c>
      <c r="H16" s="552"/>
      <c r="I16" s="552">
        <v>126</v>
      </c>
    </row>
    <row r="17" spans="1:9">
      <c r="A17" s="551">
        <v>46186</v>
      </c>
      <c r="B17" s="552"/>
      <c r="C17" s="552"/>
      <c r="D17" s="552"/>
      <c r="E17" s="552">
        <v>36</v>
      </c>
      <c r="F17" s="552">
        <v>68</v>
      </c>
      <c r="G17" s="552">
        <v>52</v>
      </c>
      <c r="H17" s="552">
        <v>0</v>
      </c>
      <c r="I17" s="552">
        <v>156</v>
      </c>
    </row>
    <row r="18" spans="1:9">
      <c r="A18" s="551">
        <v>46187</v>
      </c>
      <c r="B18" s="552"/>
      <c r="C18" s="552"/>
      <c r="D18" s="552"/>
      <c r="E18" s="552">
        <v>0</v>
      </c>
      <c r="F18" s="552">
        <v>0</v>
      </c>
      <c r="G18" s="552"/>
      <c r="H18" s="552">
        <v>0</v>
      </c>
      <c r="I18" s="552">
        <v>0</v>
      </c>
    </row>
    <row r="19" spans="1:9">
      <c r="A19" s="551">
        <v>46188</v>
      </c>
      <c r="B19" s="552"/>
      <c r="C19" s="552"/>
      <c r="D19" s="552"/>
      <c r="E19" s="552">
        <v>0</v>
      </c>
      <c r="F19" s="552">
        <v>0</v>
      </c>
      <c r="G19" s="552"/>
      <c r="H19" s="552">
        <v>0</v>
      </c>
      <c r="I19" s="552">
        <v>0</v>
      </c>
    </row>
    <row r="20" spans="1:9">
      <c r="A20" s="551">
        <v>46189</v>
      </c>
      <c r="B20" s="552"/>
      <c r="C20" s="552"/>
      <c r="D20" s="552"/>
      <c r="E20" s="552">
        <v>0</v>
      </c>
      <c r="F20" s="552">
        <v>0</v>
      </c>
      <c r="G20" s="552"/>
      <c r="H20" s="552">
        <v>0</v>
      </c>
      <c r="I20" s="552">
        <v>0</v>
      </c>
    </row>
    <row r="21" spans="1:9">
      <c r="A21" s="551">
        <v>46190</v>
      </c>
      <c r="B21" s="552"/>
      <c r="C21" s="552"/>
      <c r="D21" s="552"/>
      <c r="E21" s="552">
        <v>30</v>
      </c>
      <c r="F21" s="552">
        <v>46</v>
      </c>
      <c r="G21" s="552"/>
      <c r="H21" s="552">
        <v>0</v>
      </c>
      <c r="I21" s="552">
        <v>76</v>
      </c>
    </row>
    <row r="22" spans="1:9">
      <c r="A22" s="551">
        <v>46191</v>
      </c>
      <c r="B22" s="552"/>
      <c r="C22" s="552"/>
      <c r="D22" s="552"/>
      <c r="E22" s="552">
        <v>0</v>
      </c>
      <c r="F22" s="552">
        <v>0</v>
      </c>
      <c r="G22" s="552"/>
      <c r="H22" s="552">
        <v>0</v>
      </c>
      <c r="I22" s="552">
        <v>0</v>
      </c>
    </row>
    <row r="23" spans="1:9">
      <c r="A23" s="551" t="s">
        <v>192</v>
      </c>
      <c r="B23" s="552">
        <v>258</v>
      </c>
      <c r="C23" s="552">
        <v>363</v>
      </c>
      <c r="D23" s="552">
        <v>108</v>
      </c>
      <c r="E23" s="552">
        <v>276</v>
      </c>
      <c r="F23" s="552">
        <v>114</v>
      </c>
      <c r="G23" s="552">
        <v>136</v>
      </c>
      <c r="H23" s="552">
        <v>0</v>
      </c>
      <c r="I23" s="552">
        <v>1255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810</v>
      </c>
      <c r="B3" s="550" t="s">
        <v>194</v>
      </c>
      <c r="D3"/>
    </row>
    <row r="4" spans="1:4">
      <c r="B4" s="549" t="s">
        <v>1025</v>
      </c>
      <c r="C4" s="549" t="s">
        <v>192</v>
      </c>
      <c r="D4"/>
    </row>
    <row r="5" spans="1:4">
      <c r="B5" s="549" t="s">
        <v>1025</v>
      </c>
      <c r="D5"/>
    </row>
    <row r="6" spans="1:4">
      <c r="A6" s="550" t="s">
        <v>698</v>
      </c>
      <c r="B6" s="549" t="s">
        <v>1025</v>
      </c>
      <c r="D6"/>
    </row>
    <row r="7" spans="1:4">
      <c r="A7" s="551" t="s">
        <v>1025</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193</v>
      </c>
      <c r="B1" s="616">
        <v>46191</v>
      </c>
      <c r="C1" s="553"/>
    </row>
    <row r="3" spans="1:47">
      <c r="A3" s="617" t="s">
        <v>194</v>
      </c>
      <c r="B3" s="861"/>
      <c r="C3" s="861"/>
      <c r="D3" s="861"/>
      <c r="E3" s="861"/>
      <c r="F3" s="861"/>
      <c r="G3" s="861"/>
      <c r="H3" s="861"/>
      <c r="I3" s="861"/>
      <c r="J3" s="861"/>
      <c r="K3" s="861"/>
      <c r="L3" s="861"/>
      <c r="M3" s="861"/>
      <c r="N3" s="861"/>
      <c r="O3" s="861"/>
      <c r="P3" s="861"/>
      <c r="Q3" s="861"/>
      <c r="R3" s="861"/>
      <c r="S3" s="861"/>
      <c r="T3" s="861"/>
      <c r="U3" s="861"/>
      <c r="V3" s="861"/>
      <c r="W3" s="861"/>
      <c r="X3" s="861"/>
      <c r="Y3" s="861"/>
      <c r="Z3" s="861"/>
      <c r="AA3" s="861"/>
      <c r="AB3" s="861"/>
      <c r="AC3" s="861"/>
      <c r="AD3" s="618"/>
      <c r="AE3"/>
      <c r="AF3"/>
      <c r="AG3"/>
      <c r="AH3"/>
      <c r="AI3"/>
      <c r="AJ3"/>
      <c r="AK3"/>
      <c r="AL3"/>
      <c r="AM3"/>
      <c r="AN3"/>
      <c r="AO3"/>
      <c r="AP3"/>
      <c r="AQ3" s="172"/>
      <c r="AR3" s="172"/>
      <c r="AS3" s="172"/>
      <c r="AT3" s="172"/>
      <c r="AU3" s="172"/>
    </row>
    <row r="4" spans="1:47">
      <c r="A4" s="619" t="s">
        <v>1563</v>
      </c>
      <c r="B4" s="619" t="s">
        <v>1030</v>
      </c>
      <c r="C4" s="619" t="s">
        <v>1031</v>
      </c>
      <c r="D4" s="619" t="s">
        <v>1026</v>
      </c>
      <c r="E4" s="619" t="s">
        <v>1032</v>
      </c>
      <c r="F4" s="619" t="s">
        <v>1033</v>
      </c>
      <c r="G4" s="619" t="s">
        <v>1034</v>
      </c>
      <c r="H4" s="619" t="s">
        <v>1035</v>
      </c>
      <c r="I4" s="619" t="s">
        <v>1036</v>
      </c>
      <c r="J4" s="619" t="s">
        <v>1037</v>
      </c>
      <c r="K4" s="619" t="s">
        <v>1038</v>
      </c>
      <c r="L4" s="619" t="s">
        <v>1039</v>
      </c>
      <c r="M4" s="619" t="s">
        <v>1040</v>
      </c>
      <c r="N4" s="619" t="s">
        <v>1041</v>
      </c>
      <c r="O4" s="619" t="s">
        <v>1042</v>
      </c>
      <c r="P4" s="619" t="s">
        <v>1043</v>
      </c>
      <c r="Q4" s="619" t="s">
        <v>1044</v>
      </c>
      <c r="R4" s="619" t="s">
        <v>1045</v>
      </c>
      <c r="S4" s="619" t="s">
        <v>1027</v>
      </c>
      <c r="T4" s="619" t="s">
        <v>1046</v>
      </c>
      <c r="U4" s="619" t="s">
        <v>1028</v>
      </c>
      <c r="V4" s="619" t="s">
        <v>1047</v>
      </c>
      <c r="W4" s="619" t="s">
        <v>1048</v>
      </c>
      <c r="X4" s="619" t="s">
        <v>1049</v>
      </c>
      <c r="Y4" s="619" t="s">
        <v>1050</v>
      </c>
      <c r="Z4" s="619" t="s">
        <v>1051</v>
      </c>
      <c r="AA4" s="861"/>
      <c r="AB4" s="619" t="s">
        <v>1547</v>
      </c>
      <c r="AC4" s="619" t="s">
        <v>1548</v>
      </c>
      <c r="AD4" s="620" t="s">
        <v>1052</v>
      </c>
      <c r="AE4"/>
      <c r="AF4"/>
      <c r="AG4"/>
      <c r="AH4"/>
      <c r="AI4"/>
      <c r="AJ4"/>
      <c r="AK4"/>
      <c r="AL4"/>
      <c r="AM4"/>
      <c r="AN4"/>
      <c r="AO4"/>
      <c r="AP4"/>
      <c r="AQ4" s="172"/>
      <c r="AR4" s="172"/>
      <c r="AS4" s="172"/>
      <c r="AT4" s="172"/>
      <c r="AU4" s="172"/>
    </row>
    <row r="5" spans="1:47">
      <c r="A5" s="619" t="s">
        <v>1613</v>
      </c>
      <c r="B5" s="619" t="s">
        <v>114</v>
      </c>
      <c r="C5" s="619" t="s">
        <v>114</v>
      </c>
      <c r="D5" s="619" t="s">
        <v>114</v>
      </c>
      <c r="E5" s="619" t="s">
        <v>114</v>
      </c>
      <c r="F5" s="619" t="s">
        <v>3544</v>
      </c>
      <c r="G5" s="619" t="s">
        <v>2829</v>
      </c>
      <c r="H5" s="619" t="s">
        <v>1900</v>
      </c>
      <c r="I5" s="619" t="s">
        <v>114</v>
      </c>
      <c r="J5" s="619" t="s">
        <v>1901</v>
      </c>
      <c r="K5" s="619" t="s">
        <v>4411</v>
      </c>
      <c r="L5" s="619" t="s">
        <v>4413</v>
      </c>
      <c r="M5" s="619" t="s">
        <v>4308</v>
      </c>
      <c r="N5" s="619" t="s">
        <v>2967</v>
      </c>
      <c r="O5" s="619" t="s">
        <v>114</v>
      </c>
      <c r="P5" s="619" t="s">
        <v>4160</v>
      </c>
      <c r="Q5" s="619" t="s">
        <v>3542</v>
      </c>
      <c r="R5" s="619" t="s">
        <v>114</v>
      </c>
      <c r="S5" s="619" t="s">
        <v>114</v>
      </c>
      <c r="T5" s="619" t="s">
        <v>114</v>
      </c>
      <c r="U5" s="619" t="s">
        <v>3117</v>
      </c>
      <c r="V5" s="619" t="s">
        <v>114</v>
      </c>
      <c r="W5" s="619" t="s">
        <v>1904</v>
      </c>
      <c r="X5" s="619" t="s">
        <v>4403</v>
      </c>
      <c r="Y5" s="619" t="s">
        <v>4197</v>
      </c>
      <c r="Z5" s="619" t="s">
        <v>3529</v>
      </c>
      <c r="AA5" s="619" t="s">
        <v>4123</v>
      </c>
      <c r="AB5" s="619" t="s">
        <v>3509</v>
      </c>
      <c r="AC5" s="619" t="s">
        <v>1912</v>
      </c>
      <c r="AD5" s="620" t="s">
        <v>114</v>
      </c>
      <c r="AE5"/>
      <c r="AF5"/>
      <c r="AG5"/>
      <c r="AH5"/>
      <c r="AI5"/>
      <c r="AJ5"/>
      <c r="AK5"/>
      <c r="AL5"/>
      <c r="AM5"/>
      <c r="AN5"/>
      <c r="AO5"/>
      <c r="AP5"/>
      <c r="AQ5" s="172"/>
      <c r="AR5" s="172"/>
      <c r="AS5" s="172"/>
      <c r="AT5" s="172"/>
      <c r="AU5" s="172"/>
    </row>
    <row r="6" spans="1:47">
      <c r="A6" s="619" t="s">
        <v>1025</v>
      </c>
      <c r="B6" s="619" t="s">
        <v>1025</v>
      </c>
      <c r="C6" s="619" t="s">
        <v>1025</v>
      </c>
      <c r="D6" s="619" t="s">
        <v>1025</v>
      </c>
      <c r="E6" s="619" t="s">
        <v>1025</v>
      </c>
      <c r="F6" s="619" t="s">
        <v>1025</v>
      </c>
      <c r="G6" s="619" t="s">
        <v>1025</v>
      </c>
      <c r="H6" s="619" t="s">
        <v>571</v>
      </c>
      <c r="I6" s="619" t="s">
        <v>1025</v>
      </c>
      <c r="J6" s="619" t="s">
        <v>1025</v>
      </c>
      <c r="K6" s="619" t="s">
        <v>1025</v>
      </c>
      <c r="L6" s="619" t="s">
        <v>1025</v>
      </c>
      <c r="M6" s="619" t="s">
        <v>1025</v>
      </c>
      <c r="N6" s="619" t="s">
        <v>1025</v>
      </c>
      <c r="O6" s="619" t="s">
        <v>1025</v>
      </c>
      <c r="P6" s="619" t="s">
        <v>1025</v>
      </c>
      <c r="Q6" s="619" t="s">
        <v>1025</v>
      </c>
      <c r="R6" s="619" t="s">
        <v>1025</v>
      </c>
      <c r="S6" s="619" t="s">
        <v>1025</v>
      </c>
      <c r="T6" s="619" t="s">
        <v>1025</v>
      </c>
      <c r="U6" s="619" t="s">
        <v>578</v>
      </c>
      <c r="V6" s="619" t="s">
        <v>1025</v>
      </c>
      <c r="W6" s="619" t="s">
        <v>578</v>
      </c>
      <c r="X6" s="619" t="s">
        <v>578</v>
      </c>
      <c r="Y6" s="619" t="s">
        <v>578</v>
      </c>
      <c r="Z6" s="619" t="s">
        <v>578</v>
      </c>
      <c r="AA6" s="619" t="s">
        <v>1025</v>
      </c>
      <c r="AB6" s="619" t="s">
        <v>578</v>
      </c>
      <c r="AC6" s="619" t="s">
        <v>578</v>
      </c>
      <c r="AD6" s="620" t="s">
        <v>1025</v>
      </c>
      <c r="AE6"/>
      <c r="AF6"/>
      <c r="AG6"/>
      <c r="AH6"/>
      <c r="AI6"/>
      <c r="AJ6"/>
      <c r="AK6"/>
      <c r="AL6"/>
      <c r="AM6"/>
      <c r="AN6"/>
      <c r="AO6"/>
      <c r="AP6"/>
      <c r="AQ6" s="172"/>
      <c r="AR6" s="172"/>
      <c r="AS6" s="172"/>
      <c r="AT6" s="172"/>
      <c r="AU6" s="172"/>
    </row>
    <row r="7" spans="1:47">
      <c r="A7" s="619"/>
      <c r="B7" s="619"/>
      <c r="C7" s="619"/>
      <c r="D7" s="619"/>
      <c r="E7" s="619"/>
      <c r="F7" s="619" t="s">
        <v>1627</v>
      </c>
      <c r="G7" s="619" t="s">
        <v>2945</v>
      </c>
      <c r="H7" s="619" t="s">
        <v>2417</v>
      </c>
      <c r="I7" s="619"/>
      <c r="J7" s="619" t="s">
        <v>1632</v>
      </c>
      <c r="K7" s="619" t="s">
        <v>2577</v>
      </c>
      <c r="L7" s="619" t="s">
        <v>2553</v>
      </c>
      <c r="M7" s="619" t="s">
        <v>2026</v>
      </c>
      <c r="N7" s="619" t="s">
        <v>2597</v>
      </c>
      <c r="O7" s="619"/>
      <c r="P7" s="619" t="s">
        <v>2391</v>
      </c>
      <c r="Q7" s="619" t="s">
        <v>3618</v>
      </c>
      <c r="R7" s="619"/>
      <c r="S7" s="619"/>
      <c r="T7" s="619"/>
      <c r="U7" s="619" t="s">
        <v>2061</v>
      </c>
      <c r="V7" s="619"/>
      <c r="W7" s="619" t="s">
        <v>2061</v>
      </c>
      <c r="X7" s="619" t="s">
        <v>2061</v>
      </c>
      <c r="Y7" s="619" t="s">
        <v>2061</v>
      </c>
      <c r="Z7" s="619" t="s">
        <v>2067</v>
      </c>
      <c r="AA7" s="619" t="s">
        <v>4191</v>
      </c>
      <c r="AB7" s="619" t="s">
        <v>2061</v>
      </c>
      <c r="AC7" s="619" t="s">
        <v>2061</v>
      </c>
      <c r="AD7" s="620"/>
      <c r="AE7"/>
      <c r="AF7"/>
      <c r="AG7"/>
      <c r="AH7"/>
      <c r="AI7"/>
      <c r="AJ7"/>
      <c r="AK7"/>
      <c r="AL7"/>
      <c r="AM7"/>
      <c r="AN7"/>
      <c r="AO7"/>
      <c r="AP7"/>
      <c r="AQ7" s="172"/>
      <c r="AR7" s="172"/>
      <c r="AS7" s="172"/>
      <c r="AT7" s="172"/>
      <c r="AU7" s="172"/>
    </row>
    <row r="8" spans="1:47">
      <c r="A8" s="619"/>
      <c r="B8" s="619"/>
      <c r="C8" s="619"/>
      <c r="D8" s="619"/>
      <c r="E8" s="619"/>
      <c r="F8" s="619" t="s">
        <v>218</v>
      </c>
      <c r="G8" s="619" t="s">
        <v>329</v>
      </c>
      <c r="H8" s="619" t="s">
        <v>206</v>
      </c>
      <c r="I8" s="619"/>
      <c r="J8" s="619" t="s">
        <v>1060</v>
      </c>
      <c r="K8" s="619" t="s">
        <v>2125</v>
      </c>
      <c r="L8" s="619" t="s">
        <v>4409</v>
      </c>
      <c r="M8" s="619" t="s">
        <v>199</v>
      </c>
      <c r="N8" s="619" t="s">
        <v>202</v>
      </c>
      <c r="O8" s="619"/>
      <c r="P8" s="619" t="s">
        <v>2153</v>
      </c>
      <c r="Q8" s="619" t="s">
        <v>250</v>
      </c>
      <c r="R8" s="619"/>
      <c r="S8" s="619"/>
      <c r="T8" s="619"/>
      <c r="U8" s="619" t="s">
        <v>3183</v>
      </c>
      <c r="V8" s="619"/>
      <c r="W8" s="619" t="s">
        <v>316</v>
      </c>
      <c r="X8" s="619" t="s">
        <v>1621</v>
      </c>
      <c r="Y8" s="619" t="s">
        <v>326</v>
      </c>
      <c r="Z8" s="619" t="s">
        <v>312</v>
      </c>
      <c r="AA8" s="619" t="s">
        <v>296</v>
      </c>
      <c r="AB8" s="619" t="s">
        <v>317</v>
      </c>
      <c r="AC8" s="619" t="s">
        <v>321</v>
      </c>
      <c r="AD8" s="620"/>
      <c r="AE8"/>
      <c r="AF8"/>
      <c r="AG8"/>
      <c r="AH8"/>
      <c r="AI8"/>
      <c r="AJ8"/>
      <c r="AK8"/>
      <c r="AL8"/>
      <c r="AM8"/>
      <c r="AN8"/>
      <c r="AO8"/>
      <c r="AP8"/>
      <c r="AQ8" s="172"/>
      <c r="AR8" s="172"/>
      <c r="AS8" s="172"/>
      <c r="AT8" s="172"/>
      <c r="AU8" s="172"/>
    </row>
    <row r="9" spans="1:47">
      <c r="A9" s="619"/>
      <c r="B9" s="619"/>
      <c r="C9" s="619"/>
      <c r="D9" s="619"/>
      <c r="E9" s="619"/>
      <c r="F9" s="619" t="s">
        <v>2965</v>
      </c>
      <c r="G9" s="619" t="s">
        <v>2947</v>
      </c>
      <c r="H9" s="619" t="s">
        <v>2535</v>
      </c>
      <c r="I9" s="619"/>
      <c r="J9" s="619" t="s">
        <v>2605</v>
      </c>
      <c r="K9" s="619" t="s">
        <v>4408</v>
      </c>
      <c r="L9" s="619" t="s">
        <v>4410</v>
      </c>
      <c r="M9" s="619" t="s">
        <v>4404</v>
      </c>
      <c r="N9" s="619" t="s">
        <v>3071</v>
      </c>
      <c r="O9" s="619"/>
      <c r="P9" s="619" t="s">
        <v>4291</v>
      </c>
      <c r="Q9" s="619" t="s">
        <v>3620</v>
      </c>
      <c r="R9" s="619"/>
      <c r="S9" s="619"/>
      <c r="T9" s="619"/>
      <c r="U9" s="619" t="s">
        <v>3096</v>
      </c>
      <c r="V9" s="619"/>
      <c r="W9" s="619" t="s">
        <v>2959</v>
      </c>
      <c r="X9" s="619" t="s">
        <v>4405</v>
      </c>
      <c r="Y9" s="619" t="s">
        <v>4293</v>
      </c>
      <c r="Z9" s="619" t="s">
        <v>3634</v>
      </c>
      <c r="AA9" s="619" t="s">
        <v>4193</v>
      </c>
      <c r="AB9" s="619" t="s">
        <v>2959</v>
      </c>
      <c r="AC9" s="619" t="s">
        <v>2959</v>
      </c>
      <c r="AD9" s="620"/>
      <c r="AE9"/>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0</v>
      </c>
      <c r="L10" s="619">
        <v>0</v>
      </c>
      <c r="M10" s="619">
        <v>550</v>
      </c>
      <c r="N10" s="619">
        <v>650</v>
      </c>
      <c r="O10" s="619"/>
      <c r="P10" s="619">
        <v>600</v>
      </c>
      <c r="Q10" s="619">
        <v>550</v>
      </c>
      <c r="R10" s="619"/>
      <c r="S10" s="619"/>
      <c r="T10" s="619"/>
      <c r="U10" s="619">
        <v>600</v>
      </c>
      <c r="V10" s="619"/>
      <c r="W10" s="619">
        <v>700</v>
      </c>
      <c r="X10" s="619">
        <v>700</v>
      </c>
      <c r="Y10" s="619">
        <v>670</v>
      </c>
      <c r="Z10" s="619">
        <v>550</v>
      </c>
      <c r="AA10" s="619">
        <v>650</v>
      </c>
      <c r="AB10" s="619">
        <v>700</v>
      </c>
      <c r="AC10" s="619">
        <v>700</v>
      </c>
      <c r="AD10" s="620"/>
      <c r="AE1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2</v>
      </c>
      <c r="L11" s="621">
        <v>3</v>
      </c>
      <c r="M11" s="621">
        <v>5</v>
      </c>
      <c r="N11" s="621">
        <v>5</v>
      </c>
      <c r="O11" s="621"/>
      <c r="P11" s="621">
        <v>5</v>
      </c>
      <c r="Q11" s="621">
        <v>5</v>
      </c>
      <c r="R11" s="621"/>
      <c r="S11" s="621"/>
      <c r="T11" s="621"/>
      <c r="U11" s="621">
        <v>5.5</v>
      </c>
      <c r="V11" s="621"/>
      <c r="W11" s="621">
        <v>5.5</v>
      </c>
      <c r="X11" s="621">
        <v>5.5</v>
      </c>
      <c r="Y11" s="621">
        <v>5.5</v>
      </c>
      <c r="Z11" s="621">
        <v>5.5</v>
      </c>
      <c r="AA11" s="621">
        <v>5</v>
      </c>
      <c r="AB11" s="621">
        <v>5.5</v>
      </c>
      <c r="AC11" s="621">
        <v>5.5</v>
      </c>
      <c r="AD11" s="622"/>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27"/>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4">
      <c r="A3" s="600" t="s">
        <v>1489</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2"/>
      <c r="BB3" s="603"/>
    </row>
    <row r="4" spans="1:54">
      <c r="A4" s="604"/>
      <c r="B4" s="605" t="s">
        <v>1030</v>
      </c>
      <c r="C4" s="605" t="s">
        <v>1031</v>
      </c>
      <c r="D4" s="605" t="s">
        <v>1026</v>
      </c>
      <c r="E4" s="605" t="s">
        <v>1032</v>
      </c>
      <c r="F4" s="605" t="s">
        <v>1033</v>
      </c>
      <c r="G4" s="602"/>
      <c r="H4" s="605" t="s">
        <v>1034</v>
      </c>
      <c r="I4" s="605" t="s">
        <v>1035</v>
      </c>
      <c r="J4" s="605" t="s">
        <v>1036</v>
      </c>
      <c r="K4" s="605" t="s">
        <v>1037</v>
      </c>
      <c r="L4" s="605" t="s">
        <v>1038</v>
      </c>
      <c r="M4" s="602"/>
      <c r="N4" s="602"/>
      <c r="O4" s="605" t="s">
        <v>1039</v>
      </c>
      <c r="P4" s="602"/>
      <c r="Q4" s="605" t="s">
        <v>1040</v>
      </c>
      <c r="R4" s="602"/>
      <c r="S4" s="605" t="s">
        <v>1041</v>
      </c>
      <c r="T4" s="602"/>
      <c r="U4" s="605" t="s">
        <v>1042</v>
      </c>
      <c r="V4" s="605" t="s">
        <v>1043</v>
      </c>
      <c r="W4" s="602"/>
      <c r="X4" s="605" t="s">
        <v>1044</v>
      </c>
      <c r="Y4" s="602"/>
      <c r="Z4" s="605" t="s">
        <v>1045</v>
      </c>
      <c r="AA4" s="605" t="s">
        <v>1027</v>
      </c>
      <c r="AB4" s="605" t="s">
        <v>1046</v>
      </c>
      <c r="AC4" s="605" t="s">
        <v>1028</v>
      </c>
      <c r="AD4" s="602"/>
      <c r="AE4" s="602"/>
      <c r="AF4" s="605" t="s">
        <v>1047</v>
      </c>
      <c r="AG4" s="605" t="s">
        <v>1052</v>
      </c>
      <c r="AH4" s="602"/>
      <c r="AI4" s="605" t="s">
        <v>1563</v>
      </c>
      <c r="AJ4" s="605" t="s">
        <v>1048</v>
      </c>
      <c r="AK4" s="602"/>
      <c r="AL4" s="605" t="s">
        <v>1049</v>
      </c>
      <c r="AM4" s="602"/>
      <c r="AN4" s="602"/>
      <c r="AO4" s="605" t="s">
        <v>1050</v>
      </c>
      <c r="AP4" s="602"/>
      <c r="AQ4" s="602"/>
      <c r="AR4" s="602"/>
      <c r="AS4" s="605" t="s">
        <v>1051</v>
      </c>
      <c r="AT4" s="602"/>
      <c r="AU4" s="602"/>
      <c r="AV4" s="602"/>
      <c r="AW4" s="602"/>
      <c r="AX4" s="602"/>
      <c r="AY4" s="605" t="s">
        <v>1547</v>
      </c>
      <c r="AZ4" s="602"/>
      <c r="BA4" s="605" t="s">
        <v>1548</v>
      </c>
      <c r="BB4" s="606" t="s">
        <v>192</v>
      </c>
    </row>
    <row r="5" spans="1:54">
      <c r="A5" s="604"/>
      <c r="B5" s="605" t="s">
        <v>114</v>
      </c>
      <c r="C5" s="605" t="s">
        <v>114</v>
      </c>
      <c r="D5" s="605" t="s">
        <v>114</v>
      </c>
      <c r="E5" s="605" t="s">
        <v>114</v>
      </c>
      <c r="F5" s="605" t="s">
        <v>1899</v>
      </c>
      <c r="G5" s="605" t="s">
        <v>3544</v>
      </c>
      <c r="H5" s="605" t="s">
        <v>2829</v>
      </c>
      <c r="I5" s="605" t="s">
        <v>1900</v>
      </c>
      <c r="J5" s="605" t="s">
        <v>114</v>
      </c>
      <c r="K5" s="605" t="s">
        <v>1901</v>
      </c>
      <c r="L5" s="605" t="s">
        <v>114</v>
      </c>
      <c r="M5" s="605" t="s">
        <v>2969</v>
      </c>
      <c r="N5" s="605" t="s">
        <v>4411</v>
      </c>
      <c r="O5" s="605" t="s">
        <v>114</v>
      </c>
      <c r="P5" s="605" t="s">
        <v>4413</v>
      </c>
      <c r="Q5" s="605" t="s">
        <v>114</v>
      </c>
      <c r="R5" s="605" t="s">
        <v>4308</v>
      </c>
      <c r="S5" s="605" t="s">
        <v>114</v>
      </c>
      <c r="T5" s="605" t="s">
        <v>2967</v>
      </c>
      <c r="U5" s="605" t="s">
        <v>114</v>
      </c>
      <c r="V5" s="605" t="s">
        <v>114</v>
      </c>
      <c r="W5" s="605" t="s">
        <v>4160</v>
      </c>
      <c r="X5" s="605" t="s">
        <v>114</v>
      </c>
      <c r="Y5" s="605" t="s">
        <v>3542</v>
      </c>
      <c r="Z5" s="605" t="s">
        <v>114</v>
      </c>
      <c r="AA5" s="605" t="s">
        <v>114</v>
      </c>
      <c r="AB5" s="605" t="s">
        <v>114</v>
      </c>
      <c r="AC5" s="605" t="s">
        <v>114</v>
      </c>
      <c r="AD5" s="605" t="s">
        <v>1902</v>
      </c>
      <c r="AE5" s="605" t="s">
        <v>3117</v>
      </c>
      <c r="AF5" s="605" t="s">
        <v>114</v>
      </c>
      <c r="AG5" s="605" t="s">
        <v>114</v>
      </c>
      <c r="AH5" s="605" t="s">
        <v>1913</v>
      </c>
      <c r="AI5" s="605" t="s">
        <v>1613</v>
      </c>
      <c r="AJ5" s="605" t="s">
        <v>114</v>
      </c>
      <c r="AK5" s="605" t="s">
        <v>1904</v>
      </c>
      <c r="AL5" s="605" t="s">
        <v>114</v>
      </c>
      <c r="AM5" s="605" t="s">
        <v>2972</v>
      </c>
      <c r="AN5" s="605" t="s">
        <v>4403</v>
      </c>
      <c r="AO5" s="605" t="s">
        <v>114</v>
      </c>
      <c r="AP5" s="605" t="s">
        <v>1906</v>
      </c>
      <c r="AQ5" s="605" t="s">
        <v>1907</v>
      </c>
      <c r="AR5" s="605" t="s">
        <v>4197</v>
      </c>
      <c r="AS5" s="605" t="s">
        <v>114</v>
      </c>
      <c r="AT5" s="605" t="s">
        <v>1908</v>
      </c>
      <c r="AU5" s="605" t="s">
        <v>1915</v>
      </c>
      <c r="AV5" s="605" t="s">
        <v>3155</v>
      </c>
      <c r="AW5" s="605" t="s">
        <v>3529</v>
      </c>
      <c r="AX5" s="605" t="s">
        <v>4123</v>
      </c>
      <c r="AY5" s="605" t="s">
        <v>1910</v>
      </c>
      <c r="AZ5" s="605" t="s">
        <v>3509</v>
      </c>
      <c r="BA5" s="605" t="s">
        <v>1912</v>
      </c>
      <c r="BB5" s="607"/>
    </row>
    <row r="6" spans="1:54">
      <c r="A6" s="604"/>
      <c r="B6" s="605" t="s">
        <v>1495</v>
      </c>
      <c r="C6" s="605" t="s">
        <v>1495</v>
      </c>
      <c r="D6" s="605" t="s">
        <v>1495</v>
      </c>
      <c r="E6" s="605" t="s">
        <v>1495</v>
      </c>
      <c r="F6" s="605" t="s">
        <v>1719</v>
      </c>
      <c r="G6" s="605" t="s">
        <v>1627</v>
      </c>
      <c r="H6" s="605" t="s">
        <v>2945</v>
      </c>
      <c r="I6" s="605" t="s">
        <v>2417</v>
      </c>
      <c r="J6" s="605" t="s">
        <v>1495</v>
      </c>
      <c r="K6" s="605" t="s">
        <v>1632</v>
      </c>
      <c r="L6" s="605" t="s">
        <v>1495</v>
      </c>
      <c r="M6" s="605" t="s">
        <v>3078</v>
      </c>
      <c r="N6" s="605" t="s">
        <v>2577</v>
      </c>
      <c r="O6" s="605" t="s">
        <v>1495</v>
      </c>
      <c r="P6" s="605" t="s">
        <v>2553</v>
      </c>
      <c r="Q6" s="605" t="s">
        <v>1495</v>
      </c>
      <c r="R6" s="605" t="s">
        <v>2026</v>
      </c>
      <c r="S6" s="605" t="s">
        <v>1495</v>
      </c>
      <c r="T6" s="605" t="s">
        <v>2597</v>
      </c>
      <c r="U6" s="605" t="s">
        <v>1495</v>
      </c>
      <c r="V6" s="605" t="s">
        <v>1495</v>
      </c>
      <c r="W6" s="605" t="s">
        <v>2391</v>
      </c>
      <c r="X6" s="605" t="s">
        <v>1495</v>
      </c>
      <c r="Y6" s="605" t="s">
        <v>3618</v>
      </c>
      <c r="Z6" s="605" t="s">
        <v>1495</v>
      </c>
      <c r="AA6" s="605" t="s">
        <v>1495</v>
      </c>
      <c r="AB6" s="605" t="s">
        <v>1495</v>
      </c>
      <c r="AC6" s="605" t="s">
        <v>1495</v>
      </c>
      <c r="AD6" s="605" t="s">
        <v>2061</v>
      </c>
      <c r="AE6" s="605" t="s">
        <v>2061</v>
      </c>
      <c r="AF6" s="605" t="s">
        <v>1495</v>
      </c>
      <c r="AG6" s="605" t="s">
        <v>1495</v>
      </c>
      <c r="AH6" s="605" t="s">
        <v>2311</v>
      </c>
      <c r="AI6" s="605" t="s">
        <v>1495</v>
      </c>
      <c r="AJ6" s="605" t="s">
        <v>1495</v>
      </c>
      <c r="AK6" s="605" t="s">
        <v>2061</v>
      </c>
      <c r="AL6" s="605" t="s">
        <v>1495</v>
      </c>
      <c r="AM6" s="605" t="s">
        <v>2061</v>
      </c>
      <c r="AN6" s="605" t="s">
        <v>2061</v>
      </c>
      <c r="AO6" s="605" t="s">
        <v>1495</v>
      </c>
      <c r="AP6" s="605" t="s">
        <v>2061</v>
      </c>
      <c r="AQ6" s="605" t="s">
        <v>2061</v>
      </c>
      <c r="AR6" s="605" t="s">
        <v>2061</v>
      </c>
      <c r="AS6" s="605" t="s">
        <v>1495</v>
      </c>
      <c r="AT6" s="605" t="s">
        <v>2913</v>
      </c>
      <c r="AU6" s="605" t="s">
        <v>2067</v>
      </c>
      <c r="AV6" s="605" t="s">
        <v>1495</v>
      </c>
      <c r="AW6" s="605" t="s">
        <v>2067</v>
      </c>
      <c r="AX6" s="605" t="s">
        <v>4191</v>
      </c>
      <c r="AY6" s="605" t="s">
        <v>2061</v>
      </c>
      <c r="AZ6" s="605" t="s">
        <v>2061</v>
      </c>
      <c r="BA6" s="605" t="s">
        <v>2061</v>
      </c>
      <c r="BB6" s="607"/>
    </row>
    <row r="7" spans="1:54">
      <c r="A7" s="604"/>
      <c r="B7" s="605" t="s">
        <v>1495</v>
      </c>
      <c r="C7" s="605" t="s">
        <v>1495</v>
      </c>
      <c r="D7" s="605" t="s">
        <v>1495</v>
      </c>
      <c r="E7" s="605" t="s">
        <v>1495</v>
      </c>
      <c r="F7" s="605" t="s">
        <v>2965</v>
      </c>
      <c r="G7" s="605" t="s">
        <v>2965</v>
      </c>
      <c r="H7" s="605" t="s">
        <v>2947</v>
      </c>
      <c r="I7" s="605" t="s">
        <v>2535</v>
      </c>
      <c r="J7" s="605" t="s">
        <v>1495</v>
      </c>
      <c r="K7" s="605" t="s">
        <v>2605</v>
      </c>
      <c r="L7" s="605" t="s">
        <v>1495</v>
      </c>
      <c r="M7" s="605" t="s">
        <v>3073</v>
      </c>
      <c r="N7" s="605" t="s">
        <v>4408</v>
      </c>
      <c r="O7" s="605" t="s">
        <v>1495</v>
      </c>
      <c r="P7" s="605" t="s">
        <v>4410</v>
      </c>
      <c r="Q7" s="605" t="s">
        <v>1495</v>
      </c>
      <c r="R7" s="605" t="s">
        <v>4404</v>
      </c>
      <c r="S7" s="605" t="s">
        <v>1495</v>
      </c>
      <c r="T7" s="605" t="s">
        <v>3071</v>
      </c>
      <c r="U7" s="605" t="s">
        <v>1495</v>
      </c>
      <c r="V7" s="605" t="s">
        <v>1495</v>
      </c>
      <c r="W7" s="605" t="s">
        <v>4291</v>
      </c>
      <c r="X7" s="605" t="s">
        <v>1495</v>
      </c>
      <c r="Y7" s="605" t="s">
        <v>3620</v>
      </c>
      <c r="Z7" s="605" t="s">
        <v>1495</v>
      </c>
      <c r="AA7" s="605" t="s">
        <v>1495</v>
      </c>
      <c r="AB7" s="605" t="s">
        <v>1495</v>
      </c>
      <c r="AC7" s="605" t="s">
        <v>1495</v>
      </c>
      <c r="AD7" s="605" t="s">
        <v>2080</v>
      </c>
      <c r="AE7" s="605" t="s">
        <v>3096</v>
      </c>
      <c r="AF7" s="605" t="s">
        <v>1495</v>
      </c>
      <c r="AG7" s="605" t="s">
        <v>1495</v>
      </c>
      <c r="AH7" s="605" t="s">
        <v>2639</v>
      </c>
      <c r="AI7" s="605" t="s">
        <v>1495</v>
      </c>
      <c r="AJ7" s="605" t="s">
        <v>1495</v>
      </c>
      <c r="AK7" s="605" t="s">
        <v>2959</v>
      </c>
      <c r="AL7" s="605" t="s">
        <v>1495</v>
      </c>
      <c r="AM7" s="605" t="s">
        <v>3096</v>
      </c>
      <c r="AN7" s="605" t="s">
        <v>4405</v>
      </c>
      <c r="AO7" s="605" t="s">
        <v>1495</v>
      </c>
      <c r="AP7" s="605" t="s">
        <v>2079</v>
      </c>
      <c r="AQ7" s="605" t="s">
        <v>2079</v>
      </c>
      <c r="AR7" s="605" t="s">
        <v>4293</v>
      </c>
      <c r="AS7" s="605" t="s">
        <v>1495</v>
      </c>
      <c r="AT7" s="605" t="s">
        <v>2966</v>
      </c>
      <c r="AU7" s="605" t="s">
        <v>2075</v>
      </c>
      <c r="AV7" s="605" t="s">
        <v>1495</v>
      </c>
      <c r="AW7" s="605" t="s">
        <v>3634</v>
      </c>
      <c r="AX7" s="605" t="s">
        <v>4193</v>
      </c>
      <c r="AY7" s="605" t="s">
        <v>2082</v>
      </c>
      <c r="AZ7" s="605" t="s">
        <v>2959</v>
      </c>
      <c r="BA7" s="605" t="s">
        <v>2959</v>
      </c>
      <c r="BB7" s="607"/>
    </row>
    <row r="8" spans="1:54">
      <c r="A8" s="600" t="s">
        <v>193</v>
      </c>
      <c r="B8" s="605"/>
      <c r="C8" s="605"/>
      <c r="D8" s="605"/>
      <c r="E8" s="605"/>
      <c r="F8" s="605">
        <v>600</v>
      </c>
      <c r="G8" s="605">
        <v>600</v>
      </c>
      <c r="H8" s="605">
        <v>600</v>
      </c>
      <c r="I8" s="605">
        <v>630</v>
      </c>
      <c r="J8" s="605"/>
      <c r="K8" s="605">
        <v>600</v>
      </c>
      <c r="L8" s="605"/>
      <c r="M8" s="605">
        <v>575</v>
      </c>
      <c r="N8" s="605">
        <v>0</v>
      </c>
      <c r="O8" s="605"/>
      <c r="P8" s="605">
        <v>0</v>
      </c>
      <c r="Q8" s="605"/>
      <c r="R8" s="605">
        <v>550</v>
      </c>
      <c r="S8" s="605"/>
      <c r="T8" s="605">
        <v>650</v>
      </c>
      <c r="U8" s="605"/>
      <c r="V8" s="605"/>
      <c r="W8" s="605">
        <v>600</v>
      </c>
      <c r="X8" s="605"/>
      <c r="Y8" s="605">
        <v>550</v>
      </c>
      <c r="Z8" s="605"/>
      <c r="AA8" s="605"/>
      <c r="AB8" s="605"/>
      <c r="AC8" s="605"/>
      <c r="AD8" s="605">
        <v>600</v>
      </c>
      <c r="AE8" s="605">
        <v>600</v>
      </c>
      <c r="AF8" s="605"/>
      <c r="AG8" s="605"/>
      <c r="AH8" s="605">
        <v>600</v>
      </c>
      <c r="AI8" s="605"/>
      <c r="AJ8" s="605"/>
      <c r="AK8" s="605">
        <v>700</v>
      </c>
      <c r="AL8" s="605"/>
      <c r="AM8" s="605">
        <v>700</v>
      </c>
      <c r="AN8" s="605">
        <v>700</v>
      </c>
      <c r="AO8" s="605"/>
      <c r="AP8" s="605">
        <v>670</v>
      </c>
      <c r="AQ8" s="605">
        <v>670</v>
      </c>
      <c r="AR8" s="605">
        <v>670</v>
      </c>
      <c r="AS8" s="605"/>
      <c r="AT8" s="605">
        <v>550</v>
      </c>
      <c r="AU8" s="605">
        <v>550</v>
      </c>
      <c r="AV8" s="605"/>
      <c r="AW8" s="605">
        <v>550</v>
      </c>
      <c r="AX8" s="605">
        <v>650</v>
      </c>
      <c r="AY8" s="605">
        <v>700</v>
      </c>
      <c r="AZ8" s="605">
        <v>700</v>
      </c>
      <c r="BA8" s="605">
        <v>700</v>
      </c>
      <c r="BB8" s="607"/>
    </row>
    <row r="9" spans="1:54">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v>86.733333333333334</v>
      </c>
      <c r="AQ9" s="609">
        <v>94.1</v>
      </c>
      <c r="AR9" s="609"/>
      <c r="AS9" s="609"/>
      <c r="AT9" s="609"/>
      <c r="AU9" s="609"/>
      <c r="AV9" s="609"/>
      <c r="AW9" s="609"/>
      <c r="AX9" s="609"/>
      <c r="AY9" s="609"/>
      <c r="AZ9" s="609"/>
      <c r="BA9" s="609"/>
      <c r="BB9" s="610">
        <v>90.845666666666673</v>
      </c>
    </row>
    <row r="10" spans="1:54">
      <c r="A10" s="843">
        <v>46175</v>
      </c>
      <c r="B10" s="844"/>
      <c r="C10" s="844"/>
      <c r="D10" s="844"/>
      <c r="E10" s="844"/>
      <c r="F10" s="844">
        <v>94.973333333333343</v>
      </c>
      <c r="G10" s="844"/>
      <c r="H10" s="844">
        <v>95.385000000000005</v>
      </c>
      <c r="I10" s="844">
        <v>92.458333333333343</v>
      </c>
      <c r="J10" s="844"/>
      <c r="K10" s="844">
        <v>91.618333333333339</v>
      </c>
      <c r="L10" s="844"/>
      <c r="M10" s="844"/>
      <c r="N10" s="844"/>
      <c r="O10" s="844"/>
      <c r="P10" s="844"/>
      <c r="Q10" s="844"/>
      <c r="R10" s="844"/>
      <c r="S10" s="844"/>
      <c r="T10" s="844"/>
      <c r="U10" s="844"/>
      <c r="V10" s="844"/>
      <c r="W10" s="844"/>
      <c r="X10" s="844"/>
      <c r="Y10" s="844"/>
      <c r="Z10" s="844"/>
      <c r="AA10" s="844"/>
      <c r="AB10" s="844"/>
      <c r="AC10" s="844"/>
      <c r="AD10" s="844"/>
      <c r="AE10" s="844"/>
      <c r="AF10" s="844"/>
      <c r="AG10" s="844"/>
      <c r="AH10" s="844"/>
      <c r="AI10" s="844"/>
      <c r="AJ10" s="844"/>
      <c r="AK10" s="844"/>
      <c r="AL10" s="844"/>
      <c r="AM10" s="844"/>
      <c r="AN10" s="844"/>
      <c r="AO10" s="844"/>
      <c r="AP10" s="844">
        <v>82.1</v>
      </c>
      <c r="AQ10" s="844">
        <v>85.166666666666657</v>
      </c>
      <c r="AR10" s="844"/>
      <c r="AS10" s="844"/>
      <c r="AT10" s="844"/>
      <c r="AU10" s="844">
        <v>91.36666666666666</v>
      </c>
      <c r="AV10" s="844"/>
      <c r="AW10" s="844"/>
      <c r="AX10" s="844"/>
      <c r="AY10" s="844"/>
      <c r="AZ10" s="844"/>
      <c r="BA10" s="844">
        <v>94.466666666666654</v>
      </c>
      <c r="BB10" s="845">
        <v>90.94187500000001</v>
      </c>
    </row>
    <row r="11" spans="1:54">
      <c r="A11" s="843">
        <v>46176</v>
      </c>
      <c r="B11" s="844"/>
      <c r="C11" s="844"/>
      <c r="D11" s="844"/>
      <c r="E11" s="844"/>
      <c r="F11" s="844">
        <v>93.608333333333334</v>
      </c>
      <c r="G11" s="844"/>
      <c r="H11" s="844">
        <v>97.073333333333338</v>
      </c>
      <c r="I11" s="844">
        <v>92.428333333333342</v>
      </c>
      <c r="J11" s="844"/>
      <c r="K11" s="844">
        <v>91.753333333333345</v>
      </c>
      <c r="L11" s="844"/>
      <c r="M11" s="844">
        <v>90.217999999999989</v>
      </c>
      <c r="N11" s="844"/>
      <c r="O11" s="844"/>
      <c r="P11" s="844"/>
      <c r="Q11" s="844"/>
      <c r="R11" s="844"/>
      <c r="S11" s="844"/>
      <c r="T11" s="844">
        <v>90.818333333333342</v>
      </c>
      <c r="U11" s="844"/>
      <c r="V11" s="844"/>
      <c r="W11" s="844"/>
      <c r="X11" s="844"/>
      <c r="Y11" s="844"/>
      <c r="Z11" s="844"/>
      <c r="AA11" s="844"/>
      <c r="AB11" s="844"/>
      <c r="AC11" s="844"/>
      <c r="AD11" s="844"/>
      <c r="AE11" s="844"/>
      <c r="AF11" s="844"/>
      <c r="AG11" s="844"/>
      <c r="AH11" s="844"/>
      <c r="AI11" s="844"/>
      <c r="AJ11" s="844"/>
      <c r="AK11" s="844">
        <v>86.13333333333334</v>
      </c>
      <c r="AL11" s="844"/>
      <c r="AM11" s="844">
        <v>89.433333333333337</v>
      </c>
      <c r="AN11" s="844"/>
      <c r="AO11" s="844"/>
      <c r="AP11" s="844">
        <v>86.753333333333345</v>
      </c>
      <c r="AQ11" s="844">
        <v>95.36666666666666</v>
      </c>
      <c r="AR11" s="844"/>
      <c r="AS11" s="844"/>
      <c r="AT11" s="844"/>
      <c r="AU11" s="844">
        <v>90.4</v>
      </c>
      <c r="AV11" s="844"/>
      <c r="AW11" s="844"/>
      <c r="AX11" s="844"/>
      <c r="AY11" s="844"/>
      <c r="AZ11" s="844"/>
      <c r="BA11" s="844">
        <v>94.983333333333334</v>
      </c>
      <c r="BB11" s="845">
        <v>91.580805555555557</v>
      </c>
    </row>
    <row r="12" spans="1:54">
      <c r="A12" s="843">
        <v>46177</v>
      </c>
      <c r="B12" s="844"/>
      <c r="C12" s="844"/>
      <c r="D12" s="844"/>
      <c r="E12" s="844"/>
      <c r="F12" s="844">
        <v>90.984999999999999</v>
      </c>
      <c r="G12" s="844"/>
      <c r="H12" s="844">
        <v>94.207999999999998</v>
      </c>
      <c r="I12" s="844">
        <v>91.733333333333334</v>
      </c>
      <c r="J12" s="844"/>
      <c r="K12" s="844">
        <v>87.65</v>
      </c>
      <c r="L12" s="844"/>
      <c r="M12" s="844">
        <v>94.011666666666656</v>
      </c>
      <c r="N12" s="844"/>
      <c r="O12" s="844"/>
      <c r="P12" s="844"/>
      <c r="Q12" s="844"/>
      <c r="R12" s="844"/>
      <c r="S12" s="844"/>
      <c r="T12" s="844">
        <v>91.168333333333337</v>
      </c>
      <c r="U12" s="844"/>
      <c r="V12" s="844"/>
      <c r="W12" s="844"/>
      <c r="X12" s="844"/>
      <c r="Y12" s="844"/>
      <c r="Z12" s="844"/>
      <c r="AA12" s="844"/>
      <c r="AB12" s="844"/>
      <c r="AC12" s="844"/>
      <c r="AD12" s="844"/>
      <c r="AE12" s="844">
        <v>63.3</v>
      </c>
      <c r="AF12" s="844"/>
      <c r="AG12" s="844"/>
      <c r="AH12" s="844"/>
      <c r="AI12" s="844"/>
      <c r="AJ12" s="844"/>
      <c r="AK12" s="844">
        <v>85.35</v>
      </c>
      <c r="AL12" s="844"/>
      <c r="AM12" s="844">
        <v>81.95</v>
      </c>
      <c r="AN12" s="844"/>
      <c r="AO12" s="844"/>
      <c r="AP12" s="844">
        <v>79.933333333333337</v>
      </c>
      <c r="AQ12" s="844">
        <v>78.099999999999994</v>
      </c>
      <c r="AR12" s="844"/>
      <c r="AS12" s="844"/>
      <c r="AT12" s="844"/>
      <c r="AU12" s="844">
        <v>91.966666666666654</v>
      </c>
      <c r="AV12" s="844"/>
      <c r="AW12" s="844"/>
      <c r="AX12" s="844"/>
      <c r="AY12" s="844"/>
      <c r="AZ12" s="844"/>
      <c r="BA12" s="844">
        <v>90.183333333333337</v>
      </c>
      <c r="BB12" s="845">
        <v>86.195358974358967</v>
      </c>
    </row>
    <row r="13" spans="1:54">
      <c r="A13" s="843">
        <v>46178</v>
      </c>
      <c r="B13" s="844"/>
      <c r="C13" s="844"/>
      <c r="D13" s="844"/>
      <c r="E13" s="844"/>
      <c r="F13" s="844">
        <v>90.583333333333343</v>
      </c>
      <c r="G13" s="844"/>
      <c r="H13" s="844">
        <v>95.806666666666658</v>
      </c>
      <c r="I13" s="844">
        <v>92.344999999999999</v>
      </c>
      <c r="J13" s="844"/>
      <c r="K13" s="844">
        <v>90.05</v>
      </c>
      <c r="L13" s="844"/>
      <c r="M13" s="844">
        <v>91.983333333333334</v>
      </c>
      <c r="N13" s="844"/>
      <c r="O13" s="844"/>
      <c r="P13" s="844"/>
      <c r="Q13" s="844"/>
      <c r="R13" s="844"/>
      <c r="S13" s="844"/>
      <c r="T13" s="844">
        <v>89.224999999999994</v>
      </c>
      <c r="U13" s="844"/>
      <c r="V13" s="844"/>
      <c r="W13" s="844"/>
      <c r="X13" s="844"/>
      <c r="Y13" s="844"/>
      <c r="Z13" s="844"/>
      <c r="AA13" s="844"/>
      <c r="AB13" s="844"/>
      <c r="AC13" s="844"/>
      <c r="AD13" s="844"/>
      <c r="AE13" s="844">
        <v>63.033333333333331</v>
      </c>
      <c r="AF13" s="844"/>
      <c r="AG13" s="844"/>
      <c r="AH13" s="844"/>
      <c r="AI13" s="844"/>
      <c r="AJ13" s="844"/>
      <c r="AK13" s="844">
        <v>74.7</v>
      </c>
      <c r="AL13" s="844"/>
      <c r="AM13" s="844">
        <v>79.066666666666663</v>
      </c>
      <c r="AN13" s="844"/>
      <c r="AO13" s="844"/>
      <c r="AP13" s="844">
        <v>80.866666666666674</v>
      </c>
      <c r="AQ13" s="844">
        <v>77.766666666666666</v>
      </c>
      <c r="AR13" s="844"/>
      <c r="AS13" s="844"/>
      <c r="AT13" s="844"/>
      <c r="AU13" s="844">
        <v>82.533333333333346</v>
      </c>
      <c r="AV13" s="844">
        <v>60.5</v>
      </c>
      <c r="AW13" s="844"/>
      <c r="AX13" s="844"/>
      <c r="AY13" s="844"/>
      <c r="AZ13" s="844"/>
      <c r="BA13" s="844">
        <v>77.849999999999994</v>
      </c>
      <c r="BB13" s="845">
        <v>81.879285714285714</v>
      </c>
    </row>
    <row r="14" spans="1:54">
      <c r="A14" s="843">
        <v>46179</v>
      </c>
      <c r="B14" s="844"/>
      <c r="C14" s="844"/>
      <c r="D14" s="844"/>
      <c r="E14" s="844"/>
      <c r="F14" s="844">
        <v>88.215000000000003</v>
      </c>
      <c r="G14" s="844"/>
      <c r="H14" s="844">
        <v>94.4</v>
      </c>
      <c r="I14" s="844">
        <v>92.71</v>
      </c>
      <c r="J14" s="844"/>
      <c r="K14" s="844">
        <v>86.766666666666666</v>
      </c>
      <c r="L14" s="844"/>
      <c r="M14" s="844">
        <v>93.74</v>
      </c>
      <c r="N14" s="844"/>
      <c r="O14" s="844"/>
      <c r="P14" s="844"/>
      <c r="Q14" s="844"/>
      <c r="R14" s="844"/>
      <c r="S14" s="844"/>
      <c r="T14" s="844">
        <v>83.761666666666656</v>
      </c>
      <c r="U14" s="844"/>
      <c r="V14" s="844"/>
      <c r="W14" s="844"/>
      <c r="X14" s="844"/>
      <c r="Y14" s="844"/>
      <c r="Z14" s="844"/>
      <c r="AA14" s="844"/>
      <c r="AB14" s="844"/>
      <c r="AC14" s="844"/>
      <c r="AD14" s="844"/>
      <c r="AE14" s="844">
        <v>70.2</v>
      </c>
      <c r="AF14" s="844"/>
      <c r="AG14" s="844"/>
      <c r="AH14" s="844"/>
      <c r="AI14" s="844"/>
      <c r="AJ14" s="844"/>
      <c r="AK14" s="844">
        <v>80.866666666666674</v>
      </c>
      <c r="AL14" s="844"/>
      <c r="AM14" s="844">
        <v>85.63333333333334</v>
      </c>
      <c r="AN14" s="844"/>
      <c r="AO14" s="844"/>
      <c r="AP14" s="844">
        <v>74.066666666666663</v>
      </c>
      <c r="AQ14" s="844">
        <v>89.5</v>
      </c>
      <c r="AR14" s="844"/>
      <c r="AS14" s="844"/>
      <c r="AT14" s="844"/>
      <c r="AU14" s="844"/>
      <c r="AV14" s="844">
        <v>63.3</v>
      </c>
      <c r="AW14" s="844"/>
      <c r="AX14" s="844"/>
      <c r="AY14" s="844"/>
      <c r="AZ14" s="844">
        <v>81.166666666666671</v>
      </c>
      <c r="BA14" s="844">
        <v>84.833333333333343</v>
      </c>
      <c r="BB14" s="845">
        <v>83.511428571428567</v>
      </c>
    </row>
    <row r="15" spans="1:54">
      <c r="A15" s="843">
        <v>46180</v>
      </c>
      <c r="B15" s="844"/>
      <c r="C15" s="844"/>
      <c r="D15" s="844"/>
      <c r="E15" s="844"/>
      <c r="F15" s="844">
        <v>90.78</v>
      </c>
      <c r="G15" s="844"/>
      <c r="H15" s="844">
        <v>93.698333333333338</v>
      </c>
      <c r="I15" s="844">
        <v>94.004999999999995</v>
      </c>
      <c r="J15" s="844"/>
      <c r="K15" s="844">
        <v>86.48</v>
      </c>
      <c r="L15" s="844"/>
      <c r="M15" s="844">
        <v>94.625</v>
      </c>
      <c r="N15" s="844"/>
      <c r="O15" s="844"/>
      <c r="P15" s="844"/>
      <c r="Q15" s="844"/>
      <c r="R15" s="844"/>
      <c r="S15" s="844"/>
      <c r="T15" s="844">
        <v>87.795000000000002</v>
      </c>
      <c r="U15" s="844"/>
      <c r="V15" s="844"/>
      <c r="W15" s="844"/>
      <c r="X15" s="844"/>
      <c r="Y15" s="844"/>
      <c r="Z15" s="844"/>
      <c r="AA15" s="844"/>
      <c r="AB15" s="844"/>
      <c r="AC15" s="844"/>
      <c r="AD15" s="844"/>
      <c r="AE15" s="844">
        <v>69.3</v>
      </c>
      <c r="AF15" s="844"/>
      <c r="AG15" s="844"/>
      <c r="AH15" s="844"/>
      <c r="AI15" s="844"/>
      <c r="AJ15" s="844"/>
      <c r="AK15" s="844">
        <v>83.5</v>
      </c>
      <c r="AL15" s="844"/>
      <c r="AM15" s="844">
        <v>88.333333333333343</v>
      </c>
      <c r="AN15" s="844"/>
      <c r="AO15" s="844"/>
      <c r="AP15" s="844">
        <v>68.8</v>
      </c>
      <c r="AQ15" s="844">
        <v>74.7</v>
      </c>
      <c r="AR15" s="844"/>
      <c r="AS15" s="844"/>
      <c r="AT15" s="844"/>
      <c r="AU15" s="844"/>
      <c r="AV15" s="844">
        <v>59.866666666666667</v>
      </c>
      <c r="AW15" s="844"/>
      <c r="AX15" s="844"/>
      <c r="AY15" s="844"/>
      <c r="AZ15" s="844">
        <v>78.866666666666674</v>
      </c>
      <c r="BA15" s="844">
        <v>78.083333333333329</v>
      </c>
      <c r="BB15" s="845">
        <v>82.05952380952381</v>
      </c>
    </row>
    <row r="16" spans="1:54">
      <c r="A16" s="843">
        <v>46181</v>
      </c>
      <c r="B16" s="844"/>
      <c r="C16" s="844"/>
      <c r="D16" s="844"/>
      <c r="E16" s="844"/>
      <c r="F16" s="844"/>
      <c r="G16" s="844">
        <v>84.793333333333337</v>
      </c>
      <c r="H16" s="844">
        <v>89.18</v>
      </c>
      <c r="I16" s="844">
        <v>92.665000000000006</v>
      </c>
      <c r="J16" s="844"/>
      <c r="K16" s="844">
        <v>84.88333333333334</v>
      </c>
      <c r="L16" s="844"/>
      <c r="M16" s="844">
        <v>92.915000000000006</v>
      </c>
      <c r="N16" s="844"/>
      <c r="O16" s="844"/>
      <c r="P16" s="844"/>
      <c r="Q16" s="844"/>
      <c r="R16" s="844"/>
      <c r="S16" s="844"/>
      <c r="T16" s="844">
        <v>91.306666666666658</v>
      </c>
      <c r="U16" s="844"/>
      <c r="V16" s="844"/>
      <c r="W16" s="844"/>
      <c r="X16" s="844"/>
      <c r="Y16" s="844"/>
      <c r="Z16" s="844"/>
      <c r="AA16" s="844"/>
      <c r="AB16" s="844"/>
      <c r="AC16" s="844"/>
      <c r="AD16" s="844"/>
      <c r="AE16" s="844">
        <v>68.8</v>
      </c>
      <c r="AF16" s="844"/>
      <c r="AG16" s="844"/>
      <c r="AH16" s="844"/>
      <c r="AI16" s="844"/>
      <c r="AJ16" s="844"/>
      <c r="AK16" s="844">
        <v>90.433333333333337</v>
      </c>
      <c r="AL16" s="844"/>
      <c r="AM16" s="844">
        <v>82.7</v>
      </c>
      <c r="AN16" s="844"/>
      <c r="AO16" s="844"/>
      <c r="AP16" s="844">
        <v>77.733333333333334</v>
      </c>
      <c r="AQ16" s="844">
        <v>82.433333333333337</v>
      </c>
      <c r="AR16" s="844"/>
      <c r="AS16" s="844"/>
      <c r="AT16" s="844"/>
      <c r="AU16" s="844"/>
      <c r="AV16" s="844">
        <v>58.666666666666671</v>
      </c>
      <c r="AW16" s="844"/>
      <c r="AX16" s="844"/>
      <c r="AY16" s="844"/>
      <c r="AZ16" s="844">
        <v>80.083333333333329</v>
      </c>
      <c r="BA16" s="844">
        <v>85.5</v>
      </c>
      <c r="BB16" s="845">
        <v>83.006666666666675</v>
      </c>
    </row>
    <row r="17" spans="1:54">
      <c r="A17" s="843">
        <v>46182</v>
      </c>
      <c r="B17" s="844"/>
      <c r="C17" s="844"/>
      <c r="D17" s="844"/>
      <c r="E17" s="844"/>
      <c r="F17" s="844"/>
      <c r="G17" s="844">
        <v>87.458333333333343</v>
      </c>
      <c r="H17" s="844"/>
      <c r="I17" s="844">
        <v>92.526666666666657</v>
      </c>
      <c r="J17" s="844"/>
      <c r="K17" s="844">
        <v>86.775000000000006</v>
      </c>
      <c r="L17" s="844"/>
      <c r="M17" s="844">
        <v>95.001666666666665</v>
      </c>
      <c r="N17" s="844"/>
      <c r="O17" s="844"/>
      <c r="P17" s="844"/>
      <c r="Q17" s="844"/>
      <c r="R17" s="844"/>
      <c r="S17" s="844"/>
      <c r="T17" s="844">
        <v>91.495000000000005</v>
      </c>
      <c r="U17" s="844"/>
      <c r="V17" s="844"/>
      <c r="W17" s="844"/>
      <c r="X17" s="844"/>
      <c r="Y17" s="844">
        <v>80.618333333333325</v>
      </c>
      <c r="Z17" s="844"/>
      <c r="AA17" s="844"/>
      <c r="AB17" s="844"/>
      <c r="AC17" s="844"/>
      <c r="AD17" s="844"/>
      <c r="AE17" s="844">
        <v>64.349999999999994</v>
      </c>
      <c r="AF17" s="844"/>
      <c r="AG17" s="844"/>
      <c r="AH17" s="844"/>
      <c r="AI17" s="844"/>
      <c r="AJ17" s="844"/>
      <c r="AK17" s="844">
        <v>87.95</v>
      </c>
      <c r="AL17" s="844"/>
      <c r="AM17" s="844">
        <v>84.05</v>
      </c>
      <c r="AN17" s="844"/>
      <c r="AO17" s="844"/>
      <c r="AP17" s="844">
        <v>42.15</v>
      </c>
      <c r="AQ17" s="844">
        <v>72.233333333333334</v>
      </c>
      <c r="AR17" s="844"/>
      <c r="AS17" s="844"/>
      <c r="AT17" s="844"/>
      <c r="AU17" s="844"/>
      <c r="AV17" s="844"/>
      <c r="AW17" s="844">
        <v>82.4</v>
      </c>
      <c r="AX17" s="844"/>
      <c r="AY17" s="844"/>
      <c r="AZ17" s="844">
        <v>85.333333333333343</v>
      </c>
      <c r="BA17" s="844">
        <v>71.766666666666666</v>
      </c>
      <c r="BB17" s="845">
        <v>80.293452380952388</v>
      </c>
    </row>
    <row r="18" spans="1:54">
      <c r="A18" s="843">
        <v>46183</v>
      </c>
      <c r="B18" s="844"/>
      <c r="C18" s="844"/>
      <c r="D18" s="844"/>
      <c r="E18" s="844"/>
      <c r="F18" s="844"/>
      <c r="G18" s="844">
        <v>89.326666666666654</v>
      </c>
      <c r="H18" s="844"/>
      <c r="I18" s="844">
        <v>93.533333333333346</v>
      </c>
      <c r="J18" s="844"/>
      <c r="K18" s="844">
        <v>88.125</v>
      </c>
      <c r="L18" s="844"/>
      <c r="M18" s="844"/>
      <c r="N18" s="844"/>
      <c r="O18" s="844"/>
      <c r="P18" s="844"/>
      <c r="Q18" s="844"/>
      <c r="R18" s="844"/>
      <c r="S18" s="844"/>
      <c r="T18" s="844">
        <v>89.99</v>
      </c>
      <c r="U18" s="844"/>
      <c r="V18" s="844"/>
      <c r="W18" s="844"/>
      <c r="X18" s="844"/>
      <c r="Y18" s="844">
        <v>87.571666666666658</v>
      </c>
      <c r="Z18" s="844"/>
      <c r="AA18" s="844"/>
      <c r="AB18" s="844"/>
      <c r="AC18" s="844"/>
      <c r="AD18" s="844"/>
      <c r="AE18" s="844">
        <v>68</v>
      </c>
      <c r="AF18" s="844"/>
      <c r="AG18" s="844"/>
      <c r="AH18" s="844"/>
      <c r="AI18" s="844"/>
      <c r="AJ18" s="844"/>
      <c r="AK18" s="844">
        <v>86.283333333333346</v>
      </c>
      <c r="AL18" s="844"/>
      <c r="AM18" s="844">
        <v>87.75</v>
      </c>
      <c r="AN18" s="844"/>
      <c r="AO18" s="844"/>
      <c r="AP18" s="844"/>
      <c r="AQ18" s="844"/>
      <c r="AR18" s="844"/>
      <c r="AS18" s="844"/>
      <c r="AT18" s="844"/>
      <c r="AU18" s="844"/>
      <c r="AV18" s="844"/>
      <c r="AW18" s="844">
        <v>90.733333333333334</v>
      </c>
      <c r="AX18" s="844"/>
      <c r="AY18" s="844"/>
      <c r="AZ18" s="844">
        <v>85.5</v>
      </c>
      <c r="BA18" s="844">
        <v>84.55</v>
      </c>
      <c r="BB18" s="845">
        <v>86.487575757575755</v>
      </c>
    </row>
    <row r="19" spans="1:54">
      <c r="A19" s="843">
        <v>46184</v>
      </c>
      <c r="B19" s="844"/>
      <c r="C19" s="844"/>
      <c r="D19" s="844"/>
      <c r="E19" s="844"/>
      <c r="F19" s="844"/>
      <c r="G19" s="844">
        <v>89.551666666666662</v>
      </c>
      <c r="H19" s="844">
        <v>96.231666666666655</v>
      </c>
      <c r="I19" s="844">
        <v>94.13333333333334</v>
      </c>
      <c r="J19" s="844"/>
      <c r="K19" s="844">
        <v>88.821666666666658</v>
      </c>
      <c r="L19" s="844"/>
      <c r="M19" s="844"/>
      <c r="N19" s="844"/>
      <c r="O19" s="844"/>
      <c r="P19" s="844"/>
      <c r="Q19" s="844"/>
      <c r="R19" s="844"/>
      <c r="S19" s="844"/>
      <c r="T19" s="844"/>
      <c r="U19" s="844"/>
      <c r="V19" s="844"/>
      <c r="W19" s="844"/>
      <c r="X19" s="844"/>
      <c r="Y19" s="844">
        <v>89.653333333333336</v>
      </c>
      <c r="Z19" s="844"/>
      <c r="AA19" s="844"/>
      <c r="AB19" s="844"/>
      <c r="AC19" s="844"/>
      <c r="AD19" s="844"/>
      <c r="AE19" s="844">
        <v>70.2</v>
      </c>
      <c r="AF19" s="844"/>
      <c r="AG19" s="844"/>
      <c r="AH19" s="844"/>
      <c r="AI19" s="844"/>
      <c r="AJ19" s="844"/>
      <c r="AK19" s="844">
        <v>93.333333333333343</v>
      </c>
      <c r="AL19" s="844"/>
      <c r="AM19" s="844">
        <v>90.9</v>
      </c>
      <c r="AN19" s="844"/>
      <c r="AO19" s="844"/>
      <c r="AP19" s="844"/>
      <c r="AQ19" s="844"/>
      <c r="AR19" s="844"/>
      <c r="AS19" s="844"/>
      <c r="AT19" s="844"/>
      <c r="AU19" s="844"/>
      <c r="AV19" s="844"/>
      <c r="AW19" s="844">
        <v>89.533333333333346</v>
      </c>
      <c r="AX19" s="844"/>
      <c r="AY19" s="844"/>
      <c r="AZ19" s="844">
        <v>89.033333333333346</v>
      </c>
      <c r="BA19" s="844">
        <v>92.9</v>
      </c>
      <c r="BB19" s="845">
        <v>89.481060606060609</v>
      </c>
    </row>
    <row r="20" spans="1:54">
      <c r="A20" s="843">
        <v>46185</v>
      </c>
      <c r="B20" s="844"/>
      <c r="C20" s="844"/>
      <c r="D20" s="844"/>
      <c r="E20" s="844"/>
      <c r="F20" s="844"/>
      <c r="G20" s="844">
        <v>90.108333333333334</v>
      </c>
      <c r="H20" s="844">
        <v>95.458333333333343</v>
      </c>
      <c r="I20" s="844">
        <v>93.893333333333345</v>
      </c>
      <c r="J20" s="844"/>
      <c r="K20" s="844">
        <v>89.678333333333342</v>
      </c>
      <c r="L20" s="844"/>
      <c r="M20" s="844"/>
      <c r="N20" s="844"/>
      <c r="O20" s="844"/>
      <c r="P20" s="844"/>
      <c r="Q20" s="844"/>
      <c r="R20" s="844"/>
      <c r="S20" s="844"/>
      <c r="T20" s="844"/>
      <c r="U20" s="844"/>
      <c r="V20" s="844"/>
      <c r="W20" s="844"/>
      <c r="X20" s="844"/>
      <c r="Y20" s="844">
        <v>90.373333333333335</v>
      </c>
      <c r="Z20" s="844"/>
      <c r="AA20" s="844"/>
      <c r="AB20" s="844"/>
      <c r="AC20" s="844"/>
      <c r="AD20" s="844"/>
      <c r="AE20" s="844">
        <v>68.599999999999994</v>
      </c>
      <c r="AF20" s="844"/>
      <c r="AG20" s="844"/>
      <c r="AH20" s="844"/>
      <c r="AI20" s="844"/>
      <c r="AJ20" s="844"/>
      <c r="AK20" s="844">
        <v>93.05</v>
      </c>
      <c r="AL20" s="844"/>
      <c r="AM20" s="844">
        <v>91.2</v>
      </c>
      <c r="AN20" s="844"/>
      <c r="AO20" s="844"/>
      <c r="AP20" s="844"/>
      <c r="AQ20" s="844"/>
      <c r="AR20" s="844"/>
      <c r="AS20" s="844"/>
      <c r="AT20" s="844"/>
      <c r="AU20" s="844"/>
      <c r="AV20" s="844"/>
      <c r="AW20" s="844">
        <v>86.433333333333337</v>
      </c>
      <c r="AX20" s="844"/>
      <c r="AY20" s="844"/>
      <c r="AZ20" s="844">
        <v>91.333333333333343</v>
      </c>
      <c r="BA20" s="844">
        <v>93.033333333333346</v>
      </c>
      <c r="BB20" s="845">
        <v>89.378333333333345</v>
      </c>
    </row>
    <row r="21" spans="1:54">
      <c r="A21" s="843">
        <v>46186</v>
      </c>
      <c r="B21" s="844"/>
      <c r="C21" s="844"/>
      <c r="D21" s="844"/>
      <c r="E21" s="844"/>
      <c r="F21" s="844"/>
      <c r="G21" s="844">
        <v>89.291666666666657</v>
      </c>
      <c r="H21" s="844">
        <v>97.36666666666666</v>
      </c>
      <c r="I21" s="844">
        <v>93.761666666666656</v>
      </c>
      <c r="J21" s="844"/>
      <c r="K21" s="844">
        <v>89.858333333333334</v>
      </c>
      <c r="L21" s="844"/>
      <c r="M21" s="844"/>
      <c r="N21" s="844"/>
      <c r="O21" s="844"/>
      <c r="P21" s="844"/>
      <c r="Q21" s="844"/>
      <c r="R21" s="844"/>
      <c r="S21" s="844"/>
      <c r="T21" s="844">
        <v>93.206666666666663</v>
      </c>
      <c r="U21" s="844"/>
      <c r="V21" s="844"/>
      <c r="W21" s="844"/>
      <c r="X21" s="844"/>
      <c r="Y21" s="844">
        <v>89.99</v>
      </c>
      <c r="Z21" s="844"/>
      <c r="AA21" s="844"/>
      <c r="AB21" s="844"/>
      <c r="AC21" s="844"/>
      <c r="AD21" s="844"/>
      <c r="AE21" s="844">
        <v>67.2</v>
      </c>
      <c r="AF21" s="844"/>
      <c r="AG21" s="844"/>
      <c r="AH21" s="844"/>
      <c r="AI21" s="844"/>
      <c r="AJ21" s="844"/>
      <c r="AK21" s="844">
        <v>93.333333333333343</v>
      </c>
      <c r="AL21" s="844"/>
      <c r="AM21" s="844">
        <v>89.583333333333343</v>
      </c>
      <c r="AN21" s="844"/>
      <c r="AO21" s="844"/>
      <c r="AP21" s="844"/>
      <c r="AQ21" s="844"/>
      <c r="AR21" s="844"/>
      <c r="AS21" s="844"/>
      <c r="AT21" s="844"/>
      <c r="AU21" s="844"/>
      <c r="AV21" s="844"/>
      <c r="AW21" s="844">
        <v>90.163333333333341</v>
      </c>
      <c r="AX21" s="844"/>
      <c r="AY21" s="844"/>
      <c r="AZ21" s="844">
        <v>90.6</v>
      </c>
      <c r="BA21" s="844">
        <v>93.05</v>
      </c>
      <c r="BB21" s="845">
        <v>89.783749999999998</v>
      </c>
    </row>
    <row r="22" spans="1:54">
      <c r="A22" s="843">
        <v>46187</v>
      </c>
      <c r="B22" s="844"/>
      <c r="C22" s="844"/>
      <c r="D22" s="844"/>
      <c r="E22" s="844"/>
      <c r="F22" s="844"/>
      <c r="G22" s="844">
        <v>89.156666666666666</v>
      </c>
      <c r="H22" s="844">
        <v>96.516666666666666</v>
      </c>
      <c r="I22" s="844">
        <v>93.238333333333344</v>
      </c>
      <c r="J22" s="844"/>
      <c r="K22" s="844">
        <v>89.671666666666667</v>
      </c>
      <c r="L22" s="844"/>
      <c r="M22" s="844"/>
      <c r="N22" s="844"/>
      <c r="O22" s="844"/>
      <c r="P22" s="844"/>
      <c r="Q22" s="844"/>
      <c r="R22" s="844"/>
      <c r="S22" s="844"/>
      <c r="T22" s="844">
        <v>93.688333333333333</v>
      </c>
      <c r="U22" s="844"/>
      <c r="V22" s="844"/>
      <c r="W22" s="844"/>
      <c r="X22" s="844"/>
      <c r="Y22" s="844">
        <v>89.851666666666659</v>
      </c>
      <c r="Z22" s="844"/>
      <c r="AA22" s="844"/>
      <c r="AB22" s="844"/>
      <c r="AC22" s="844"/>
      <c r="AD22" s="844"/>
      <c r="AE22" s="844">
        <v>64.333333333333329</v>
      </c>
      <c r="AF22" s="844"/>
      <c r="AG22" s="844"/>
      <c r="AH22" s="844"/>
      <c r="AI22" s="844"/>
      <c r="AJ22" s="844"/>
      <c r="AK22" s="844">
        <v>92.583333333333343</v>
      </c>
      <c r="AL22" s="844"/>
      <c r="AM22" s="844">
        <v>86.13333333333334</v>
      </c>
      <c r="AN22" s="844"/>
      <c r="AO22" s="844"/>
      <c r="AP22" s="844"/>
      <c r="AQ22" s="844"/>
      <c r="AR22" s="844"/>
      <c r="AS22" s="844"/>
      <c r="AT22" s="844"/>
      <c r="AU22" s="844"/>
      <c r="AV22" s="844"/>
      <c r="AW22" s="844">
        <v>91.033333333333346</v>
      </c>
      <c r="AX22" s="844"/>
      <c r="AY22" s="844"/>
      <c r="AZ22" s="844">
        <v>89.516666666666666</v>
      </c>
      <c r="BA22" s="844">
        <v>95.666666666666657</v>
      </c>
      <c r="BB22" s="845">
        <v>89.282500000000013</v>
      </c>
    </row>
    <row r="23" spans="1:54">
      <c r="A23" s="843">
        <v>46188</v>
      </c>
      <c r="B23" s="844"/>
      <c r="C23" s="844"/>
      <c r="D23" s="844"/>
      <c r="E23" s="844"/>
      <c r="F23" s="844"/>
      <c r="G23" s="844">
        <v>89.071666666666658</v>
      </c>
      <c r="H23" s="844">
        <v>95.356666666666655</v>
      </c>
      <c r="I23" s="844">
        <v>93.956666666666663</v>
      </c>
      <c r="J23" s="844"/>
      <c r="K23" s="844">
        <v>83.351666666666659</v>
      </c>
      <c r="L23" s="844"/>
      <c r="M23" s="844"/>
      <c r="N23" s="844"/>
      <c r="O23" s="844"/>
      <c r="P23" s="844"/>
      <c r="Q23" s="844"/>
      <c r="R23" s="844"/>
      <c r="S23" s="844"/>
      <c r="T23" s="844">
        <v>91.148333333333341</v>
      </c>
      <c r="U23" s="844"/>
      <c r="V23" s="844"/>
      <c r="W23" s="844"/>
      <c r="X23" s="844"/>
      <c r="Y23" s="844">
        <v>87.973333333333343</v>
      </c>
      <c r="Z23" s="844"/>
      <c r="AA23" s="844"/>
      <c r="AB23" s="844"/>
      <c r="AC23" s="844"/>
      <c r="AD23" s="844"/>
      <c r="AE23" s="844">
        <v>62.166666666666671</v>
      </c>
      <c r="AF23" s="844"/>
      <c r="AG23" s="844"/>
      <c r="AH23" s="844"/>
      <c r="AI23" s="844"/>
      <c r="AJ23" s="844"/>
      <c r="AK23" s="844">
        <v>86.55</v>
      </c>
      <c r="AL23" s="844"/>
      <c r="AM23" s="844">
        <v>89.35</v>
      </c>
      <c r="AN23" s="844"/>
      <c r="AO23" s="844"/>
      <c r="AP23" s="844"/>
      <c r="AQ23" s="844"/>
      <c r="AR23" s="844"/>
      <c r="AS23" s="844"/>
      <c r="AT23" s="844"/>
      <c r="AU23" s="844"/>
      <c r="AV23" s="844"/>
      <c r="AW23" s="844">
        <v>90.433333333333337</v>
      </c>
      <c r="AX23" s="844"/>
      <c r="AY23" s="844"/>
      <c r="AZ23" s="844">
        <v>88.13333333333334</v>
      </c>
      <c r="BA23" s="844">
        <v>90.016666666666666</v>
      </c>
      <c r="BB23" s="845">
        <v>87.29236111111112</v>
      </c>
    </row>
    <row r="24" spans="1:54">
      <c r="A24" s="843">
        <v>46189</v>
      </c>
      <c r="B24" s="844"/>
      <c r="C24" s="844"/>
      <c r="D24" s="844"/>
      <c r="E24" s="844"/>
      <c r="F24" s="844"/>
      <c r="G24" s="844">
        <v>90.673333333333346</v>
      </c>
      <c r="H24" s="844">
        <v>95.308333333333337</v>
      </c>
      <c r="I24" s="844">
        <v>92.728333333333339</v>
      </c>
      <c r="J24" s="844"/>
      <c r="K24" s="844"/>
      <c r="L24" s="844"/>
      <c r="M24" s="844"/>
      <c r="N24" s="844"/>
      <c r="O24" s="844"/>
      <c r="P24" s="844"/>
      <c r="Q24" s="844"/>
      <c r="R24" s="844"/>
      <c r="S24" s="844"/>
      <c r="T24" s="844">
        <v>92.056666666666658</v>
      </c>
      <c r="U24" s="844"/>
      <c r="V24" s="844"/>
      <c r="W24" s="844"/>
      <c r="X24" s="844"/>
      <c r="Y24" s="844">
        <v>90.218333333333334</v>
      </c>
      <c r="Z24" s="844"/>
      <c r="AA24" s="844"/>
      <c r="AB24" s="844"/>
      <c r="AC24" s="844"/>
      <c r="AD24" s="844"/>
      <c r="AE24" s="844">
        <v>56.56666666666667</v>
      </c>
      <c r="AF24" s="844"/>
      <c r="AG24" s="844"/>
      <c r="AH24" s="844"/>
      <c r="AI24" s="844"/>
      <c r="AJ24" s="844"/>
      <c r="AK24" s="844">
        <v>91.816666666666663</v>
      </c>
      <c r="AL24" s="844"/>
      <c r="AM24" s="844"/>
      <c r="AN24" s="844"/>
      <c r="AO24" s="844"/>
      <c r="AP24" s="844"/>
      <c r="AQ24" s="844"/>
      <c r="AR24" s="844"/>
      <c r="AS24" s="844"/>
      <c r="AT24" s="844"/>
      <c r="AU24" s="844"/>
      <c r="AV24" s="844"/>
      <c r="AW24" s="844">
        <v>84.566666666666663</v>
      </c>
      <c r="AX24" s="844">
        <v>31.95</v>
      </c>
      <c r="AY24" s="844"/>
      <c r="AZ24" s="844">
        <v>87.65</v>
      </c>
      <c r="BA24" s="844">
        <v>95.066666666666663</v>
      </c>
      <c r="BB24" s="845">
        <v>82.600151515151524</v>
      </c>
    </row>
    <row r="25" spans="1:54">
      <c r="A25" s="843">
        <v>46190</v>
      </c>
      <c r="B25" s="844"/>
      <c r="C25" s="844"/>
      <c r="D25" s="844"/>
      <c r="E25" s="844"/>
      <c r="F25" s="844"/>
      <c r="G25" s="844"/>
      <c r="H25" s="844">
        <v>95.208333333333343</v>
      </c>
      <c r="I25" s="844"/>
      <c r="J25" s="844"/>
      <c r="K25" s="844"/>
      <c r="L25" s="844"/>
      <c r="M25" s="844"/>
      <c r="N25" s="844"/>
      <c r="O25" s="844"/>
      <c r="P25" s="844"/>
      <c r="Q25" s="844"/>
      <c r="R25" s="844"/>
      <c r="S25" s="844"/>
      <c r="T25" s="844">
        <v>91.371666666666655</v>
      </c>
      <c r="U25" s="844"/>
      <c r="V25" s="844"/>
      <c r="W25" s="844"/>
      <c r="X25" s="844"/>
      <c r="Y25" s="844">
        <v>88.928333333333342</v>
      </c>
      <c r="Z25" s="844"/>
      <c r="AA25" s="844"/>
      <c r="AB25" s="844"/>
      <c r="AC25" s="844"/>
      <c r="AD25" s="844"/>
      <c r="AE25" s="844"/>
      <c r="AF25" s="844"/>
      <c r="AG25" s="844"/>
      <c r="AH25" s="844"/>
      <c r="AI25" s="844"/>
      <c r="AJ25" s="844"/>
      <c r="AK25" s="844">
        <v>88.36666666666666</v>
      </c>
      <c r="AL25" s="844"/>
      <c r="AM25" s="844"/>
      <c r="AN25" s="844"/>
      <c r="AO25" s="844"/>
      <c r="AP25" s="844"/>
      <c r="AQ25" s="844"/>
      <c r="AR25" s="844">
        <v>82.733333333333334</v>
      </c>
      <c r="AS25" s="844"/>
      <c r="AT25" s="844"/>
      <c r="AU25" s="844"/>
      <c r="AV25" s="844"/>
      <c r="AW25" s="844">
        <v>86.733333333333334</v>
      </c>
      <c r="AX25" s="844"/>
      <c r="AY25" s="844"/>
      <c r="AZ25" s="844">
        <v>86.716666666666654</v>
      </c>
      <c r="BA25" s="844">
        <v>93.9</v>
      </c>
      <c r="BB25" s="845">
        <v>89.244791666666671</v>
      </c>
    </row>
    <row r="26" spans="1:54">
      <c r="A26" s="843">
        <v>46191</v>
      </c>
      <c r="B26" s="844"/>
      <c r="C26" s="844"/>
      <c r="D26" s="844"/>
      <c r="E26" s="844"/>
      <c r="F26" s="844"/>
      <c r="G26" s="844"/>
      <c r="H26" s="844"/>
      <c r="I26" s="844"/>
      <c r="J26" s="844"/>
      <c r="K26" s="844"/>
      <c r="L26" s="844"/>
      <c r="M26" s="844"/>
      <c r="N26" s="844"/>
      <c r="O26" s="844"/>
      <c r="P26" s="844"/>
      <c r="Q26" s="844"/>
      <c r="R26" s="844"/>
      <c r="S26" s="844"/>
      <c r="T26" s="844"/>
      <c r="U26" s="844"/>
      <c r="V26" s="844"/>
      <c r="W26" s="844"/>
      <c r="X26" s="844"/>
      <c r="Y26" s="844"/>
      <c r="Z26" s="844"/>
      <c r="AA26" s="844"/>
      <c r="AB26" s="844"/>
      <c r="AC26" s="844"/>
      <c r="AD26" s="844"/>
      <c r="AE26" s="844"/>
      <c r="AF26" s="844"/>
      <c r="AG26" s="844"/>
      <c r="AH26" s="844"/>
      <c r="AI26" s="844"/>
      <c r="AJ26" s="844"/>
      <c r="AK26" s="844"/>
      <c r="AL26" s="844"/>
      <c r="AM26" s="844"/>
      <c r="AN26" s="844"/>
      <c r="AO26" s="844"/>
      <c r="AP26" s="844"/>
      <c r="AQ26" s="844"/>
      <c r="AR26" s="844"/>
      <c r="AS26" s="844"/>
      <c r="AT26" s="844"/>
      <c r="AU26" s="844"/>
      <c r="AV26" s="844"/>
      <c r="AW26" s="844"/>
      <c r="AX26" s="844"/>
      <c r="AY26" s="844"/>
      <c r="AZ26" s="844"/>
      <c r="BA26" s="844"/>
      <c r="BB26" s="845"/>
    </row>
    <row r="27" spans="1:54">
      <c r="A27" s="611" t="s">
        <v>192</v>
      </c>
      <c r="B27" s="612"/>
      <c r="C27" s="612"/>
      <c r="D27" s="612"/>
      <c r="E27" s="612"/>
      <c r="F27" s="612">
        <v>91.585238095238097</v>
      </c>
      <c r="G27" s="612">
        <v>88.825740740740741</v>
      </c>
      <c r="H27" s="612">
        <v>95.085571428571441</v>
      </c>
      <c r="I27" s="612">
        <v>92.936145833333313</v>
      </c>
      <c r="J27" s="612"/>
      <c r="K27" s="612">
        <v>88.404333333333341</v>
      </c>
      <c r="L27" s="612"/>
      <c r="M27" s="612">
        <v>93.213523809523807</v>
      </c>
      <c r="N27" s="612"/>
      <c r="O27" s="612"/>
      <c r="P27" s="612"/>
      <c r="Q27" s="612"/>
      <c r="R27" s="612"/>
      <c r="S27" s="612"/>
      <c r="T27" s="612">
        <v>90.540897435897449</v>
      </c>
      <c r="U27" s="612"/>
      <c r="V27" s="612"/>
      <c r="W27" s="612"/>
      <c r="X27" s="612"/>
      <c r="Y27" s="612">
        <v>88.353148148148165</v>
      </c>
      <c r="Z27" s="612"/>
      <c r="AA27" s="612"/>
      <c r="AB27" s="612"/>
      <c r="AC27" s="612"/>
      <c r="AD27" s="612"/>
      <c r="AE27" s="612">
        <v>65.850000000000009</v>
      </c>
      <c r="AF27" s="612"/>
      <c r="AG27" s="612"/>
      <c r="AH27" s="612"/>
      <c r="AI27" s="612"/>
      <c r="AJ27" s="612"/>
      <c r="AK27" s="612">
        <v>87.616666666666646</v>
      </c>
      <c r="AL27" s="612"/>
      <c r="AM27" s="612">
        <v>86.621794871794862</v>
      </c>
      <c r="AN27" s="612"/>
      <c r="AO27" s="612"/>
      <c r="AP27" s="612">
        <v>75.459629629629632</v>
      </c>
      <c r="AQ27" s="612">
        <v>83.262962962962973</v>
      </c>
      <c r="AR27" s="612">
        <v>82.733333333333334</v>
      </c>
      <c r="AS27" s="612"/>
      <c r="AT27" s="612"/>
      <c r="AU27" s="612">
        <v>89.066666666666663</v>
      </c>
      <c r="AV27" s="612">
        <v>60.583333333333329</v>
      </c>
      <c r="AW27" s="612">
        <v>88.00333333333333</v>
      </c>
      <c r="AX27" s="612">
        <v>31.95</v>
      </c>
      <c r="AY27" s="612"/>
      <c r="AZ27" s="612">
        <v>86.161111111111111</v>
      </c>
      <c r="BA27" s="612">
        <v>88.490625000000009</v>
      </c>
      <c r="BB27" s="613">
        <v>86.170702380952378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5" activePane="bottomLeft" state="frozen"/>
      <selection pane="bottomLeft" activeCell="A302" sqref="A302:A303"/>
    </sheetView>
  </sheetViews>
  <sheetFormatPr defaultRowHeight="19.5"/>
  <cols>
    <col min="1" max="1" width="12.125" style="809"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8"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2" t="s">
        <v>188</v>
      </c>
      <c r="B1" s="395" t="s">
        <v>225</v>
      </c>
      <c r="C1" s="395" t="s">
        <v>226</v>
      </c>
      <c r="D1" s="395" t="s">
        <v>3077</v>
      </c>
      <c r="E1" s="632" t="s">
        <v>189</v>
      </c>
      <c r="F1" s="632" t="s">
        <v>1055</v>
      </c>
      <c r="G1" s="632" t="s">
        <v>190</v>
      </c>
      <c r="H1" s="395" t="s">
        <v>1056</v>
      </c>
      <c r="I1" s="395" t="s">
        <v>1057</v>
      </c>
      <c r="J1" s="395" t="s">
        <v>1058</v>
      </c>
      <c r="K1" s="456" t="s">
        <v>1059</v>
      </c>
      <c r="L1" s="396" t="s">
        <v>290</v>
      </c>
      <c r="M1" s="633" t="s">
        <v>1922</v>
      </c>
      <c r="N1" s="634" t="s">
        <v>1923</v>
      </c>
      <c r="O1" s="634" t="s">
        <v>1924</v>
      </c>
      <c r="P1" s="634" t="s">
        <v>1925</v>
      </c>
      <c r="Q1" s="803" t="s">
        <v>1926</v>
      </c>
      <c r="R1" s="634" t="s">
        <v>1927</v>
      </c>
      <c r="S1" s="804" t="s">
        <v>1928</v>
      </c>
      <c r="T1" s="805" t="s">
        <v>1929</v>
      </c>
      <c r="U1" s="805" t="s">
        <v>1930</v>
      </c>
      <c r="V1" s="805" t="s">
        <v>1931</v>
      </c>
      <c r="W1" s="366"/>
      <c r="X1" s="366"/>
      <c r="Y1" s="370" t="s">
        <v>289</v>
      </c>
      <c r="Z1" s="370" t="s">
        <v>809</v>
      </c>
    </row>
    <row r="2" spans="1:26" ht="20.25" thickBot="1">
      <c r="A2" s="806" t="s">
        <v>1932</v>
      </c>
      <c r="B2" s="635">
        <v>0.33819444444444452</v>
      </c>
      <c r="C2" s="636">
        <f t="shared" ref="C2:C65" si="0">IFERROR(1440/D2, "")</f>
        <v>2.9568788501026688</v>
      </c>
      <c r="D2" s="807">
        <f t="shared" ref="D2:D65" si="1">IF(B2="", "", IF(B2&lt;1, B2*1440, B2))</f>
        <v>487.00000000000011</v>
      </c>
      <c r="E2" s="490" t="s">
        <v>1933</v>
      </c>
      <c r="F2" s="490" t="s">
        <v>1934</v>
      </c>
      <c r="G2" s="490">
        <v>500</v>
      </c>
      <c r="H2" s="489" t="s">
        <v>1935</v>
      </c>
      <c r="I2" s="489">
        <v>1.8</v>
      </c>
      <c r="J2" s="489" t="s">
        <v>295</v>
      </c>
      <c r="K2" s="490" t="s">
        <v>221</v>
      </c>
      <c r="L2" s="637">
        <v>4</v>
      </c>
      <c r="M2" s="712">
        <v>46027</v>
      </c>
      <c r="N2" s="713" t="s">
        <v>1822</v>
      </c>
      <c r="O2" s="713" t="s">
        <v>1936</v>
      </c>
      <c r="P2" s="713">
        <v>1.71</v>
      </c>
      <c r="Q2" s="713">
        <v>1.69</v>
      </c>
      <c r="R2" s="23">
        <v>0.4</v>
      </c>
      <c r="Y2" s="371">
        <v>20</v>
      </c>
      <c r="Z2" s="371">
        <v>700</v>
      </c>
    </row>
    <row r="3" spans="1:26" ht="20.25" thickBot="1">
      <c r="A3" s="806" t="s">
        <v>1937</v>
      </c>
      <c r="B3" s="635">
        <v>0.28263888888888888</v>
      </c>
      <c r="C3" s="636">
        <f t="shared" si="0"/>
        <v>3.538083538083538</v>
      </c>
      <c r="D3" s="807">
        <f t="shared" si="1"/>
        <v>407</v>
      </c>
      <c r="E3" s="490" t="s">
        <v>1688</v>
      </c>
      <c r="F3" s="490" t="s">
        <v>1832</v>
      </c>
      <c r="G3" s="490">
        <v>600</v>
      </c>
      <c r="H3" s="489" t="s">
        <v>1935</v>
      </c>
      <c r="I3" s="491">
        <v>1.5</v>
      </c>
      <c r="J3" s="489" t="s">
        <v>295</v>
      </c>
      <c r="K3" s="490" t="s">
        <v>224</v>
      </c>
      <c r="L3" s="637">
        <v>4</v>
      </c>
      <c r="M3" s="712">
        <v>46034</v>
      </c>
      <c r="N3" s="713" t="s">
        <v>1862</v>
      </c>
      <c r="O3" s="713" t="s">
        <v>1938</v>
      </c>
      <c r="P3" s="713">
        <v>1.645</v>
      </c>
      <c r="Q3" s="713">
        <v>1.78</v>
      </c>
      <c r="R3" s="23">
        <v>0.45</v>
      </c>
      <c r="Y3" s="371">
        <v>30</v>
      </c>
      <c r="Z3" s="371">
        <v>700</v>
      </c>
    </row>
    <row r="4" spans="1:26" ht="20.25" thickBot="1">
      <c r="A4" s="806" t="s">
        <v>1920</v>
      </c>
      <c r="B4" s="635">
        <v>0.28263888888888888</v>
      </c>
      <c r="C4" s="636">
        <f t="shared" si="0"/>
        <v>3.538083538083538</v>
      </c>
      <c r="D4" s="807">
        <f t="shared" si="1"/>
        <v>407</v>
      </c>
      <c r="E4" s="490" t="s">
        <v>1688</v>
      </c>
      <c r="F4" s="490" t="s">
        <v>1832</v>
      </c>
      <c r="G4" s="490">
        <v>600</v>
      </c>
      <c r="H4" s="489" t="s">
        <v>1935</v>
      </c>
      <c r="I4" s="491">
        <v>1.5</v>
      </c>
      <c r="J4" s="489" t="s">
        <v>292</v>
      </c>
      <c r="K4" s="490" t="s">
        <v>331</v>
      </c>
      <c r="L4" s="637">
        <v>4</v>
      </c>
      <c r="M4" s="712">
        <v>46031</v>
      </c>
      <c r="N4" s="713" t="s">
        <v>1051</v>
      </c>
      <c r="O4" s="713" t="s">
        <v>1938</v>
      </c>
      <c r="P4" s="713">
        <v>1.65</v>
      </c>
      <c r="Q4" s="713">
        <v>1.73</v>
      </c>
      <c r="R4" s="23">
        <v>0.5</v>
      </c>
      <c r="Y4" s="371">
        <v>35</v>
      </c>
      <c r="Z4" s="371">
        <v>700</v>
      </c>
    </row>
    <row r="5" spans="1:26" ht="20.25" thickBot="1">
      <c r="A5" s="806" t="s">
        <v>1939</v>
      </c>
      <c r="B5" s="635">
        <v>0.28194444444444439</v>
      </c>
      <c r="C5" s="636">
        <f t="shared" si="0"/>
        <v>3.5467980295566508</v>
      </c>
      <c r="D5" s="807">
        <f t="shared" si="1"/>
        <v>405.99999999999994</v>
      </c>
      <c r="E5" s="490" t="s">
        <v>1688</v>
      </c>
      <c r="F5" s="490" t="s">
        <v>1940</v>
      </c>
      <c r="G5" s="490">
        <v>600</v>
      </c>
      <c r="H5" s="489" t="s">
        <v>1935</v>
      </c>
      <c r="I5" s="491">
        <v>1.5</v>
      </c>
      <c r="J5" s="489" t="s">
        <v>292</v>
      </c>
      <c r="K5" s="490" t="s">
        <v>1634</v>
      </c>
      <c r="L5" s="637">
        <v>4</v>
      </c>
      <c r="M5" s="712">
        <v>46087</v>
      </c>
      <c r="N5" s="713" t="s">
        <v>1842</v>
      </c>
      <c r="O5" s="713" t="s">
        <v>1941</v>
      </c>
      <c r="P5" s="713">
        <v>1.65</v>
      </c>
      <c r="Q5" s="713">
        <v>1.69</v>
      </c>
      <c r="R5" s="23">
        <v>0.5</v>
      </c>
      <c r="U5" s="808"/>
      <c r="Y5" s="371">
        <v>40</v>
      </c>
      <c r="Z5" s="371">
        <v>700</v>
      </c>
    </row>
    <row r="6" spans="1:26" ht="20.25" thickBot="1">
      <c r="A6" s="806" t="s">
        <v>1942</v>
      </c>
      <c r="B6" s="635">
        <v>0.19722222222222219</v>
      </c>
      <c r="C6" s="636">
        <f t="shared" si="0"/>
        <v>5.0704225352112688</v>
      </c>
      <c r="D6" s="807">
        <f t="shared" si="1"/>
        <v>283.99999999999994</v>
      </c>
      <c r="E6" s="490" t="s">
        <v>1623</v>
      </c>
      <c r="F6" s="490" t="s">
        <v>1943</v>
      </c>
      <c r="G6" s="490">
        <v>600</v>
      </c>
      <c r="H6" s="23" t="s">
        <v>1944</v>
      </c>
      <c r="I6" s="491">
        <v>2.9</v>
      </c>
      <c r="J6" s="489" t="s">
        <v>292</v>
      </c>
      <c r="K6" s="490" t="s">
        <v>209</v>
      </c>
      <c r="L6" s="637">
        <v>5.5</v>
      </c>
      <c r="M6" s="712">
        <v>45803</v>
      </c>
      <c r="N6" s="713" t="s">
        <v>1028</v>
      </c>
      <c r="O6" s="713" t="s">
        <v>1945</v>
      </c>
      <c r="P6" s="713">
        <v>1.7549999999999999</v>
      </c>
      <c r="Q6" s="713"/>
      <c r="R6" s="23">
        <v>0.6</v>
      </c>
      <c r="Y6" s="371">
        <v>50</v>
      </c>
      <c r="Z6" s="371">
        <v>1100</v>
      </c>
    </row>
    <row r="7" spans="1:26" ht="20.25" thickBot="1">
      <c r="A7" s="806" t="s">
        <v>1946</v>
      </c>
      <c r="B7" s="635">
        <v>0.1847222222222222</v>
      </c>
      <c r="C7" s="636">
        <f t="shared" si="0"/>
        <v>5.4135338345864659</v>
      </c>
      <c r="D7" s="807">
        <f t="shared" si="1"/>
        <v>266</v>
      </c>
      <c r="E7" s="490" t="s">
        <v>1623</v>
      </c>
      <c r="F7" s="490" t="s">
        <v>1947</v>
      </c>
      <c r="G7" s="490">
        <v>650</v>
      </c>
      <c r="H7" s="23" t="s">
        <v>1948</v>
      </c>
      <c r="I7" s="491">
        <v>2.7</v>
      </c>
      <c r="J7" s="489" t="s">
        <v>292</v>
      </c>
      <c r="K7" s="490" t="s">
        <v>1621</v>
      </c>
      <c r="L7" s="637">
        <v>5.5</v>
      </c>
      <c r="M7" s="712">
        <v>45814</v>
      </c>
      <c r="N7" s="713" t="s">
        <v>1049</v>
      </c>
      <c r="O7" s="713" t="s">
        <v>201</v>
      </c>
      <c r="P7" s="713">
        <v>1.8049999999999999</v>
      </c>
      <c r="Q7" s="713" t="s">
        <v>1949</v>
      </c>
      <c r="R7" s="23">
        <v>0.8</v>
      </c>
      <c r="Y7" s="371">
        <v>51</v>
      </c>
      <c r="Z7" s="371">
        <v>770</v>
      </c>
    </row>
    <row r="8" spans="1:26" ht="20.25" thickBot="1">
      <c r="A8" s="806" t="s">
        <v>1950</v>
      </c>
      <c r="B8" s="635">
        <v>0.19722222222222219</v>
      </c>
      <c r="C8" s="636">
        <f t="shared" si="0"/>
        <v>5.0704225352112688</v>
      </c>
      <c r="D8" s="807">
        <f t="shared" si="1"/>
        <v>283.99999999999994</v>
      </c>
      <c r="E8" s="490" t="s">
        <v>1623</v>
      </c>
      <c r="F8" s="490" t="s">
        <v>1947</v>
      </c>
      <c r="G8" s="490">
        <v>600</v>
      </c>
      <c r="H8" s="23" t="s">
        <v>1951</v>
      </c>
      <c r="I8" s="491">
        <v>2.2000000000000002</v>
      </c>
      <c r="J8" s="489" t="s">
        <v>292</v>
      </c>
      <c r="K8" s="490" t="s">
        <v>252</v>
      </c>
      <c r="L8" s="637">
        <v>5.5</v>
      </c>
      <c r="M8" s="712">
        <v>45814</v>
      </c>
      <c r="N8" s="713" t="s">
        <v>1046</v>
      </c>
      <c r="O8" s="713" t="s">
        <v>201</v>
      </c>
      <c r="P8" s="713">
        <v>1.77</v>
      </c>
      <c r="Q8" s="713"/>
      <c r="R8" s="23">
        <v>0.6</v>
      </c>
      <c r="Y8" s="371">
        <v>75</v>
      </c>
      <c r="Z8" s="371">
        <v>1060</v>
      </c>
    </row>
    <row r="9" spans="1:26" ht="20.25" thickBot="1">
      <c r="A9" s="806" t="s">
        <v>1952</v>
      </c>
      <c r="B9" s="635">
        <v>0.16388888888888889</v>
      </c>
      <c r="C9" s="636">
        <f t="shared" si="0"/>
        <v>6.101694915254237</v>
      </c>
      <c r="D9" s="807">
        <f t="shared" si="1"/>
        <v>236</v>
      </c>
      <c r="E9" s="490" t="s">
        <v>1953</v>
      </c>
      <c r="F9" s="490" t="s">
        <v>1954</v>
      </c>
      <c r="G9" s="490">
        <v>650</v>
      </c>
      <c r="H9" s="23" t="s">
        <v>1948</v>
      </c>
      <c r="I9" s="491">
        <v>1</v>
      </c>
      <c r="J9" s="489" t="s">
        <v>292</v>
      </c>
      <c r="K9" s="490" t="s">
        <v>221</v>
      </c>
      <c r="L9" s="637">
        <v>5</v>
      </c>
      <c r="M9" s="712">
        <v>45819</v>
      </c>
      <c r="N9" s="713" t="s">
        <v>1724</v>
      </c>
      <c r="O9" s="713" t="s">
        <v>1955</v>
      </c>
      <c r="P9" s="713">
        <v>1.76</v>
      </c>
      <c r="Q9" s="713">
        <v>1.81</v>
      </c>
      <c r="R9" s="23">
        <v>0.8</v>
      </c>
      <c r="Y9" s="371">
        <v>100</v>
      </c>
      <c r="Z9" s="371">
        <v>900</v>
      </c>
    </row>
    <row r="10" spans="1:26" ht="20.25" thickBot="1">
      <c r="A10" s="806" t="s">
        <v>1956</v>
      </c>
      <c r="B10" s="635">
        <v>0.1791666666666667</v>
      </c>
      <c r="C10" s="636">
        <f t="shared" si="0"/>
        <v>5.5813953488372077</v>
      </c>
      <c r="D10" s="807">
        <f t="shared" si="1"/>
        <v>258.00000000000006</v>
      </c>
      <c r="E10" s="490" t="s">
        <v>1623</v>
      </c>
      <c r="F10" s="490" t="s">
        <v>1957</v>
      </c>
      <c r="G10" s="490">
        <v>670</v>
      </c>
      <c r="H10" s="23" t="s">
        <v>1948</v>
      </c>
      <c r="I10" s="491">
        <v>2.8</v>
      </c>
      <c r="J10" s="489" t="s">
        <v>295</v>
      </c>
      <c r="K10" s="490" t="s">
        <v>1958</v>
      </c>
      <c r="L10" s="637">
        <v>5.5</v>
      </c>
      <c r="M10" s="712">
        <v>45825</v>
      </c>
      <c r="N10" s="713" t="s">
        <v>1959</v>
      </c>
      <c r="O10" s="713" t="s">
        <v>252</v>
      </c>
      <c r="P10" s="713">
        <v>1.79</v>
      </c>
      <c r="Q10" s="713">
        <v>1.76</v>
      </c>
      <c r="R10" s="23">
        <v>0.8</v>
      </c>
      <c r="Y10" s="371">
        <v>150</v>
      </c>
      <c r="Z10" s="371">
        <v>1060</v>
      </c>
    </row>
    <row r="11" spans="1:26" ht="20.25" thickBot="1">
      <c r="A11" s="806" t="s">
        <v>1960</v>
      </c>
      <c r="B11" s="635">
        <v>0.20416666666666669</v>
      </c>
      <c r="C11" s="636">
        <f t="shared" si="0"/>
        <v>4.8979591836734686</v>
      </c>
      <c r="D11" s="807">
        <f t="shared" si="1"/>
        <v>294.00000000000006</v>
      </c>
      <c r="E11" s="490" t="s">
        <v>1730</v>
      </c>
      <c r="F11" s="490" t="s">
        <v>1961</v>
      </c>
      <c r="G11" s="490">
        <v>600</v>
      </c>
      <c r="H11" s="489" t="s">
        <v>1948</v>
      </c>
      <c r="I11" s="491">
        <v>3.7</v>
      </c>
      <c r="J11" s="489" t="s">
        <v>295</v>
      </c>
      <c r="K11" s="490" t="s">
        <v>1631</v>
      </c>
      <c r="L11" s="637">
        <v>5.5</v>
      </c>
      <c r="M11" s="712">
        <v>45848</v>
      </c>
      <c r="N11" s="713" t="s">
        <v>1728</v>
      </c>
      <c r="O11" s="713" t="s">
        <v>1962</v>
      </c>
      <c r="P11" s="713">
        <v>1.84</v>
      </c>
      <c r="Q11" s="713">
        <v>1.86</v>
      </c>
      <c r="R11" s="23">
        <v>0.85</v>
      </c>
      <c r="Y11" s="430">
        <v>165</v>
      </c>
      <c r="Z11" s="430">
        <v>1060</v>
      </c>
    </row>
    <row r="12" spans="1:26" ht="20.25" thickBot="1">
      <c r="A12" s="806" t="s">
        <v>1963</v>
      </c>
      <c r="B12" s="635">
        <v>0.17291666666666669</v>
      </c>
      <c r="C12" s="636">
        <f t="shared" si="0"/>
        <v>5.783132530120481</v>
      </c>
      <c r="D12" s="807">
        <f t="shared" si="1"/>
        <v>249.00000000000003</v>
      </c>
      <c r="E12" s="490" t="s">
        <v>1658</v>
      </c>
      <c r="F12" s="397" t="s">
        <v>1964</v>
      </c>
      <c r="G12" s="490">
        <v>550</v>
      </c>
      <c r="H12" s="489" t="s">
        <v>1948</v>
      </c>
      <c r="I12" s="489">
        <v>3.6</v>
      </c>
      <c r="J12" s="489" t="s">
        <v>295</v>
      </c>
      <c r="K12" s="490" t="s">
        <v>319</v>
      </c>
      <c r="L12" s="637">
        <v>4.5</v>
      </c>
      <c r="M12" s="712">
        <v>45849</v>
      </c>
      <c r="N12" s="713" t="s">
        <v>1822</v>
      </c>
      <c r="O12" s="713" t="s">
        <v>1965</v>
      </c>
      <c r="P12" s="713">
        <v>1.76</v>
      </c>
      <c r="Q12" s="713">
        <v>1.93</v>
      </c>
      <c r="R12" s="23">
        <v>0.75</v>
      </c>
      <c r="Y12" s="371">
        <v>300</v>
      </c>
      <c r="Z12" s="371">
        <v>1125</v>
      </c>
    </row>
    <row r="13" spans="1:26" ht="20.25" thickBot="1">
      <c r="A13" s="806" t="s">
        <v>1966</v>
      </c>
      <c r="B13" s="635">
        <v>0.1645833333333333</v>
      </c>
      <c r="C13" s="636">
        <f t="shared" si="0"/>
        <v>6.0759493670886089</v>
      </c>
      <c r="D13" s="807">
        <f t="shared" si="1"/>
        <v>236.99999999999994</v>
      </c>
      <c r="E13" s="490" t="s">
        <v>1953</v>
      </c>
      <c r="F13" s="490" t="s">
        <v>1967</v>
      </c>
      <c r="G13" s="490">
        <v>650</v>
      </c>
      <c r="H13" s="489" t="s">
        <v>1948</v>
      </c>
      <c r="I13" s="489">
        <v>1</v>
      </c>
      <c r="J13" s="489" t="s">
        <v>295</v>
      </c>
      <c r="K13" s="490" t="s">
        <v>313</v>
      </c>
      <c r="L13" s="637">
        <v>5</v>
      </c>
      <c r="M13" s="712">
        <v>45854</v>
      </c>
      <c r="N13" s="713" t="s">
        <v>1862</v>
      </c>
      <c r="O13" s="713" t="s">
        <v>1945</v>
      </c>
      <c r="P13" s="713">
        <v>1.76</v>
      </c>
      <c r="Q13" s="713">
        <v>1.86</v>
      </c>
      <c r="R13" s="23">
        <v>0.8</v>
      </c>
      <c r="Y13" s="430">
        <v>450</v>
      </c>
      <c r="Z13" s="430">
        <v>700</v>
      </c>
    </row>
    <row r="14" spans="1:26">
      <c r="A14" s="806" t="s">
        <v>1968</v>
      </c>
      <c r="B14" s="635">
        <v>0.18194444444444441</v>
      </c>
      <c r="C14" s="636">
        <f t="shared" si="0"/>
        <v>5.4961832061068714</v>
      </c>
      <c r="D14" s="807">
        <f t="shared" si="1"/>
        <v>261.99999999999994</v>
      </c>
      <c r="E14" s="490" t="s">
        <v>1730</v>
      </c>
      <c r="F14" s="490" t="s">
        <v>1961</v>
      </c>
      <c r="G14" s="490">
        <v>600</v>
      </c>
      <c r="H14" s="489" t="s">
        <v>1944</v>
      </c>
      <c r="I14" s="489">
        <v>1.7</v>
      </c>
      <c r="J14" s="489" t="s">
        <v>295</v>
      </c>
      <c r="K14" s="490" t="s">
        <v>312</v>
      </c>
      <c r="L14" s="637">
        <v>5</v>
      </c>
      <c r="M14" s="712">
        <v>45860</v>
      </c>
      <c r="N14" s="713" t="s">
        <v>1728</v>
      </c>
      <c r="O14" s="713" t="s">
        <v>1962</v>
      </c>
      <c r="P14" s="713">
        <v>1.8049999999999999</v>
      </c>
      <c r="Q14" s="713">
        <v>1.83</v>
      </c>
      <c r="R14" s="23">
        <v>0.85</v>
      </c>
    </row>
    <row r="15" spans="1:26">
      <c r="A15" s="806" t="s">
        <v>1969</v>
      </c>
      <c r="B15" s="635">
        <v>0.16388888888888889</v>
      </c>
      <c r="C15" s="636">
        <f t="shared" si="0"/>
        <v>6.101694915254237</v>
      </c>
      <c r="D15" s="807">
        <f t="shared" si="1"/>
        <v>236</v>
      </c>
      <c r="E15" s="490" t="s">
        <v>1953</v>
      </c>
      <c r="F15" s="490" t="s">
        <v>1967</v>
      </c>
      <c r="G15" s="490">
        <v>650</v>
      </c>
      <c r="H15" s="489" t="s">
        <v>1948</v>
      </c>
      <c r="I15" s="491">
        <v>1</v>
      </c>
      <c r="J15" s="489" t="s">
        <v>295</v>
      </c>
      <c r="K15" s="490" t="s">
        <v>302</v>
      </c>
      <c r="L15" s="637">
        <v>5</v>
      </c>
      <c r="M15" s="712">
        <v>45860</v>
      </c>
      <c r="N15" s="713" t="s">
        <v>1724</v>
      </c>
      <c r="O15" s="713" t="s">
        <v>1945</v>
      </c>
      <c r="P15" s="713">
        <v>1.76</v>
      </c>
      <c r="Q15" s="713">
        <v>1.97</v>
      </c>
      <c r="R15" s="23">
        <v>0.7</v>
      </c>
    </row>
    <row r="16" spans="1:26">
      <c r="A16" s="806" t="s">
        <v>1970</v>
      </c>
      <c r="B16" s="635">
        <v>0.18333333333333329</v>
      </c>
      <c r="C16" s="636">
        <f t="shared" si="0"/>
        <v>5.4545454545454559</v>
      </c>
      <c r="D16" s="807">
        <f t="shared" si="1"/>
        <v>263.99999999999994</v>
      </c>
      <c r="E16" s="490" t="s">
        <v>1971</v>
      </c>
      <c r="F16" s="490" t="s">
        <v>1972</v>
      </c>
      <c r="G16" s="490">
        <v>600</v>
      </c>
      <c r="H16" s="489" t="s">
        <v>1948</v>
      </c>
      <c r="I16" s="489">
        <v>1.3</v>
      </c>
      <c r="J16" s="489" t="s">
        <v>295</v>
      </c>
      <c r="K16" s="490" t="s">
        <v>297</v>
      </c>
      <c r="L16" s="637">
        <v>5</v>
      </c>
      <c r="M16" s="712">
        <v>45881</v>
      </c>
      <c r="N16" s="713" t="s">
        <v>1728</v>
      </c>
      <c r="O16" s="713" t="s">
        <v>1973</v>
      </c>
      <c r="P16" s="713">
        <v>1.81</v>
      </c>
      <c r="Q16" s="713">
        <v>1.78</v>
      </c>
      <c r="R16" s="23">
        <v>0.95</v>
      </c>
    </row>
    <row r="17" spans="1:24">
      <c r="A17" s="806" t="s">
        <v>1690</v>
      </c>
      <c r="B17" s="635">
        <v>0.24444444444444441</v>
      </c>
      <c r="C17" s="636">
        <f t="shared" si="0"/>
        <v>4.0909090909090917</v>
      </c>
      <c r="D17" s="807">
        <f t="shared" si="1"/>
        <v>351.99999999999994</v>
      </c>
      <c r="E17" s="490" t="s">
        <v>1725</v>
      </c>
      <c r="F17" s="490" t="s">
        <v>1974</v>
      </c>
      <c r="G17" s="490">
        <v>500</v>
      </c>
      <c r="H17" s="489" t="s">
        <v>1951</v>
      </c>
      <c r="I17" s="489">
        <v>2</v>
      </c>
      <c r="J17" s="489" t="s">
        <v>295</v>
      </c>
      <c r="K17" s="490" t="s">
        <v>215</v>
      </c>
      <c r="L17" s="637">
        <v>5.5</v>
      </c>
      <c r="M17" s="712">
        <v>45894</v>
      </c>
      <c r="N17" s="713" t="s">
        <v>1728</v>
      </c>
      <c r="O17" s="713" t="s">
        <v>1975</v>
      </c>
      <c r="P17" s="713">
        <v>1.75</v>
      </c>
      <c r="Q17" s="713">
        <v>1.82</v>
      </c>
      <c r="R17" s="23">
        <v>0.8</v>
      </c>
    </row>
    <row r="18" spans="1:24">
      <c r="A18" s="806" t="s">
        <v>1729</v>
      </c>
      <c r="B18" s="635">
        <v>0.18194444444444441</v>
      </c>
      <c r="C18" s="636">
        <f t="shared" si="0"/>
        <v>5.4961832061068714</v>
      </c>
      <c r="D18" s="807">
        <f t="shared" si="1"/>
        <v>261.99999999999994</v>
      </c>
      <c r="E18" s="490" t="s">
        <v>1730</v>
      </c>
      <c r="F18" s="490" t="s">
        <v>1976</v>
      </c>
      <c r="G18" s="490">
        <v>600</v>
      </c>
      <c r="H18" s="489" t="s">
        <v>1944</v>
      </c>
      <c r="I18" s="489">
        <v>1.7</v>
      </c>
      <c r="J18" s="489" t="s">
        <v>295</v>
      </c>
      <c r="K18" s="490" t="s">
        <v>221</v>
      </c>
      <c r="L18" s="637">
        <v>5</v>
      </c>
      <c r="M18" s="712">
        <v>45897</v>
      </c>
      <c r="N18" s="713" t="s">
        <v>1724</v>
      </c>
      <c r="O18" s="713" t="s">
        <v>310</v>
      </c>
      <c r="P18" s="713">
        <v>1.8049999999999999</v>
      </c>
      <c r="Q18" s="713">
        <v>1.87</v>
      </c>
      <c r="R18" s="23">
        <v>0.85</v>
      </c>
    </row>
    <row r="19" spans="1:24">
      <c r="A19" s="806" t="s">
        <v>1977</v>
      </c>
      <c r="B19" s="635">
        <v>0.1986111111111111</v>
      </c>
      <c r="C19" s="636">
        <f t="shared" si="0"/>
        <v>5.034965034965035</v>
      </c>
      <c r="D19" s="807">
        <f t="shared" si="1"/>
        <v>286</v>
      </c>
      <c r="E19" s="490" t="s">
        <v>1978</v>
      </c>
      <c r="F19" s="490" t="s">
        <v>1979</v>
      </c>
      <c r="G19" s="490">
        <v>600</v>
      </c>
      <c r="H19" s="489" t="s">
        <v>1951</v>
      </c>
      <c r="I19" s="489">
        <v>1.7</v>
      </c>
      <c r="J19" s="489" t="s">
        <v>295</v>
      </c>
      <c r="K19" s="490" t="s">
        <v>222</v>
      </c>
      <c r="L19" s="637">
        <v>5.5</v>
      </c>
      <c r="M19" s="712">
        <v>45916</v>
      </c>
      <c r="N19" s="713" t="s">
        <v>1728</v>
      </c>
      <c r="O19" s="713" t="s">
        <v>1941</v>
      </c>
      <c r="P19" s="713">
        <v>1.77</v>
      </c>
      <c r="Q19" s="713">
        <v>1.67</v>
      </c>
      <c r="R19" s="23">
        <v>0.8</v>
      </c>
    </row>
    <row r="20" spans="1:24">
      <c r="A20" s="806" t="s">
        <v>1980</v>
      </c>
      <c r="B20" s="635">
        <v>0.19722222222222219</v>
      </c>
      <c r="C20" s="636">
        <f t="shared" si="0"/>
        <v>5.0704225352112688</v>
      </c>
      <c r="D20" s="807">
        <f t="shared" si="1"/>
        <v>283.99999999999994</v>
      </c>
      <c r="E20" s="490" t="s">
        <v>1623</v>
      </c>
      <c r="F20" s="490" t="s">
        <v>1957</v>
      </c>
      <c r="G20" s="490">
        <v>600</v>
      </c>
      <c r="H20" s="489" t="s">
        <v>1944</v>
      </c>
      <c r="I20" s="492">
        <v>3</v>
      </c>
      <c r="J20" s="489" t="s">
        <v>292</v>
      </c>
      <c r="K20" s="490" t="s">
        <v>301</v>
      </c>
      <c r="L20" s="637">
        <v>5.5</v>
      </c>
      <c r="M20" s="712">
        <v>45912</v>
      </c>
      <c r="N20" s="713" t="s">
        <v>1047</v>
      </c>
      <c r="O20" s="713" t="s">
        <v>252</v>
      </c>
      <c r="P20" s="713">
        <v>1.77</v>
      </c>
      <c r="Q20" s="713">
        <v>1.68</v>
      </c>
      <c r="R20" s="23">
        <v>0.7</v>
      </c>
    </row>
    <row r="21" spans="1:24">
      <c r="A21" s="806" t="s">
        <v>1981</v>
      </c>
      <c r="B21" s="635">
        <v>0.1965277777777778</v>
      </c>
      <c r="C21" s="636">
        <f t="shared" si="0"/>
        <v>5.0883392226148398</v>
      </c>
      <c r="D21" s="807">
        <f t="shared" si="1"/>
        <v>283.00000000000006</v>
      </c>
      <c r="E21" s="490" t="s">
        <v>1623</v>
      </c>
      <c r="F21" s="490" t="s">
        <v>1982</v>
      </c>
      <c r="G21" s="490">
        <v>600</v>
      </c>
      <c r="H21" s="489" t="s">
        <v>1944</v>
      </c>
      <c r="I21" s="491">
        <v>2.9</v>
      </c>
      <c r="J21" s="489" t="s">
        <v>292</v>
      </c>
      <c r="K21" s="490" t="s">
        <v>1553</v>
      </c>
      <c r="L21" s="637">
        <v>5.5</v>
      </c>
      <c r="M21" s="712">
        <v>45917</v>
      </c>
      <c r="N21" s="713" t="s">
        <v>1028</v>
      </c>
      <c r="O21" s="713" t="s">
        <v>1965</v>
      </c>
      <c r="P21" s="713">
        <v>1.7649999999999999</v>
      </c>
      <c r="Q21" s="713">
        <v>1.72</v>
      </c>
      <c r="R21" s="23">
        <v>0.6</v>
      </c>
    </row>
    <row r="22" spans="1:24">
      <c r="A22" s="806" t="s">
        <v>1983</v>
      </c>
      <c r="B22" s="635">
        <v>0.16875000000000001</v>
      </c>
      <c r="C22" s="636">
        <f t="shared" si="0"/>
        <v>5.9259259259259256</v>
      </c>
      <c r="D22" s="807">
        <f t="shared" si="1"/>
        <v>243.00000000000003</v>
      </c>
      <c r="E22" s="490" t="s">
        <v>1953</v>
      </c>
      <c r="F22" s="490" t="s">
        <v>1984</v>
      </c>
      <c r="G22" s="490">
        <v>700</v>
      </c>
      <c r="H22" s="489" t="s">
        <v>1948</v>
      </c>
      <c r="I22" s="491">
        <v>2</v>
      </c>
      <c r="J22" s="489" t="s">
        <v>292</v>
      </c>
      <c r="K22" s="490" t="s">
        <v>297</v>
      </c>
      <c r="L22" s="637">
        <v>5.5</v>
      </c>
      <c r="M22" s="712">
        <v>45931</v>
      </c>
      <c r="N22" s="713" t="s">
        <v>1862</v>
      </c>
      <c r="O22" s="713" t="s">
        <v>312</v>
      </c>
      <c r="P22" s="713">
        <v>1.78</v>
      </c>
      <c r="Q22" s="713">
        <v>1.8</v>
      </c>
      <c r="R22" s="23">
        <v>0.95</v>
      </c>
    </row>
    <row r="23" spans="1:24">
      <c r="A23" s="806" t="s">
        <v>1985</v>
      </c>
      <c r="B23" s="635">
        <v>0.20416666666666669</v>
      </c>
      <c r="C23" s="636">
        <f t="shared" si="0"/>
        <v>4.8979591836734686</v>
      </c>
      <c r="D23" s="807">
        <f t="shared" si="1"/>
        <v>294.00000000000006</v>
      </c>
      <c r="E23" s="490" t="s">
        <v>1730</v>
      </c>
      <c r="F23" s="490" t="s">
        <v>1986</v>
      </c>
      <c r="G23" s="490">
        <v>600</v>
      </c>
      <c r="H23" s="489" t="s">
        <v>1948</v>
      </c>
      <c r="I23" s="489">
        <v>3.8</v>
      </c>
      <c r="J23" s="489" t="s">
        <v>295</v>
      </c>
      <c r="K23" s="490" t="s">
        <v>222</v>
      </c>
      <c r="L23" s="637">
        <v>5.5</v>
      </c>
      <c r="M23" s="712">
        <v>45944</v>
      </c>
      <c r="N23" s="713" t="s">
        <v>1728</v>
      </c>
      <c r="O23" s="713" t="s">
        <v>1987</v>
      </c>
      <c r="P23" s="713">
        <v>1.84</v>
      </c>
      <c r="Q23" s="713">
        <v>1.82</v>
      </c>
      <c r="R23" s="23">
        <v>0.85</v>
      </c>
    </row>
    <row r="24" spans="1:24">
      <c r="A24" s="806" t="s">
        <v>1988</v>
      </c>
      <c r="B24" s="635">
        <v>0.18333333333333329</v>
      </c>
      <c r="C24" s="636">
        <f t="shared" si="0"/>
        <v>5.4545454545454559</v>
      </c>
      <c r="D24" s="807">
        <f t="shared" si="1"/>
        <v>263.99999999999994</v>
      </c>
      <c r="E24" s="490" t="s">
        <v>1953</v>
      </c>
      <c r="F24" s="490" t="s">
        <v>1982</v>
      </c>
      <c r="G24" s="490">
        <v>650</v>
      </c>
      <c r="H24" s="489" t="s">
        <v>1948</v>
      </c>
      <c r="I24" s="489">
        <v>2.7</v>
      </c>
      <c r="J24" s="489" t="s">
        <v>292</v>
      </c>
      <c r="K24" s="490" t="s">
        <v>312</v>
      </c>
      <c r="L24" s="637">
        <v>5.5</v>
      </c>
      <c r="M24" s="712">
        <v>45938</v>
      </c>
      <c r="N24" s="713" t="s">
        <v>1989</v>
      </c>
      <c r="O24" s="713" t="s">
        <v>1965</v>
      </c>
      <c r="P24" s="713">
        <v>1.7949999999999999</v>
      </c>
      <c r="Q24" s="713">
        <v>1.88</v>
      </c>
      <c r="R24" s="23">
        <v>0.75</v>
      </c>
    </row>
    <row r="25" spans="1:24">
      <c r="A25" s="806" t="s">
        <v>1990</v>
      </c>
      <c r="B25" s="635">
        <v>0.2409722222222222</v>
      </c>
      <c r="C25" s="636">
        <f t="shared" si="0"/>
        <v>4.1498559077809807</v>
      </c>
      <c r="D25" s="807">
        <f t="shared" si="1"/>
        <v>346.99999999999994</v>
      </c>
      <c r="E25" s="490" t="s">
        <v>1725</v>
      </c>
      <c r="F25" s="490" t="s">
        <v>1974</v>
      </c>
      <c r="G25" s="490">
        <v>500</v>
      </c>
      <c r="H25" s="489" t="s">
        <v>1951</v>
      </c>
      <c r="I25" s="489">
        <v>2.9</v>
      </c>
      <c r="J25" s="489" t="s">
        <v>292</v>
      </c>
      <c r="K25" s="490" t="s">
        <v>217</v>
      </c>
      <c r="L25" s="637">
        <v>5.5</v>
      </c>
      <c r="M25" s="712">
        <v>45951</v>
      </c>
      <c r="N25" s="713" t="s">
        <v>1991</v>
      </c>
      <c r="O25" s="713" t="s">
        <v>1975</v>
      </c>
      <c r="P25" s="713">
        <v>1.75</v>
      </c>
      <c r="Q25" s="713">
        <v>1.85</v>
      </c>
      <c r="R25" s="23">
        <v>0.8</v>
      </c>
    </row>
    <row r="26" spans="1:24">
      <c r="A26" s="806" t="s">
        <v>1992</v>
      </c>
      <c r="B26" s="635">
        <v>0.16875000000000001</v>
      </c>
      <c r="C26" s="636">
        <f t="shared" si="0"/>
        <v>5.9259259259259256</v>
      </c>
      <c r="D26" s="807">
        <f t="shared" si="1"/>
        <v>243.00000000000003</v>
      </c>
      <c r="E26" s="490" t="s">
        <v>1623</v>
      </c>
      <c r="F26" s="490" t="s">
        <v>1993</v>
      </c>
      <c r="G26" s="490">
        <v>700</v>
      </c>
      <c r="H26" s="489" t="s">
        <v>1948</v>
      </c>
      <c r="I26" s="489">
        <v>2</v>
      </c>
      <c r="J26" s="489" t="s">
        <v>292</v>
      </c>
      <c r="K26" s="490" t="s">
        <v>306</v>
      </c>
      <c r="L26" s="637">
        <v>5.5</v>
      </c>
      <c r="M26" s="712">
        <v>45968</v>
      </c>
      <c r="N26" s="713" t="s">
        <v>1862</v>
      </c>
      <c r="O26" s="713" t="s">
        <v>1973</v>
      </c>
      <c r="P26" s="713">
        <v>1.78</v>
      </c>
      <c r="Q26" s="713">
        <v>1.83</v>
      </c>
      <c r="R26" s="23">
        <v>0.95</v>
      </c>
    </row>
    <row r="27" spans="1:24">
      <c r="A27" s="806" t="s">
        <v>1994</v>
      </c>
      <c r="B27" s="635">
        <v>0.1791666666666667</v>
      </c>
      <c r="C27" s="636">
        <f t="shared" si="0"/>
        <v>5.5813953488372077</v>
      </c>
      <c r="D27" s="807">
        <f t="shared" si="1"/>
        <v>258.00000000000006</v>
      </c>
      <c r="E27" s="490" t="s">
        <v>1623</v>
      </c>
      <c r="F27" s="490" t="s">
        <v>1995</v>
      </c>
      <c r="G27" s="490">
        <v>670</v>
      </c>
      <c r="H27" s="489" t="s">
        <v>1948</v>
      </c>
      <c r="I27" s="491">
        <v>2.8</v>
      </c>
      <c r="J27" s="489" t="s">
        <v>292</v>
      </c>
      <c r="K27" s="490" t="s">
        <v>314</v>
      </c>
      <c r="L27" s="637">
        <v>5.5</v>
      </c>
      <c r="M27" s="712">
        <v>45985</v>
      </c>
      <c r="N27" s="713" t="s">
        <v>1996</v>
      </c>
      <c r="O27" s="713" t="s">
        <v>1997</v>
      </c>
      <c r="P27" s="713">
        <v>1.7949999999999999</v>
      </c>
      <c r="Q27" s="713">
        <v>1.88</v>
      </c>
      <c r="R27" s="23">
        <v>0.7</v>
      </c>
    </row>
    <row r="28" spans="1:24">
      <c r="A28" s="806" t="s">
        <v>1998</v>
      </c>
      <c r="B28" s="635">
        <v>0.16944444444444451</v>
      </c>
      <c r="C28" s="636">
        <f t="shared" si="0"/>
        <v>5.9016393442622928</v>
      </c>
      <c r="D28" s="807">
        <f t="shared" si="1"/>
        <v>244.00000000000009</v>
      </c>
      <c r="E28" s="490" t="s">
        <v>1623</v>
      </c>
      <c r="F28" s="490" t="s">
        <v>1993</v>
      </c>
      <c r="G28" s="490">
        <v>700</v>
      </c>
      <c r="H28" s="489" t="s">
        <v>1948</v>
      </c>
      <c r="I28" s="491">
        <v>2</v>
      </c>
      <c r="J28" s="489" t="s">
        <v>295</v>
      </c>
      <c r="K28" s="490" t="s">
        <v>321</v>
      </c>
      <c r="L28" s="637">
        <v>5.5</v>
      </c>
      <c r="M28" s="712">
        <v>45996</v>
      </c>
      <c r="N28" s="713" t="s">
        <v>1728</v>
      </c>
      <c r="O28" s="713" t="s">
        <v>1973</v>
      </c>
      <c r="P28" s="713">
        <v>1.78</v>
      </c>
      <c r="Q28" s="713">
        <v>1.78</v>
      </c>
      <c r="R28" s="23">
        <v>1</v>
      </c>
      <c r="W28" s="368"/>
      <c r="X28" s="368"/>
    </row>
    <row r="29" spans="1:24">
      <c r="A29" s="806" t="s">
        <v>1999</v>
      </c>
      <c r="B29" s="635">
        <v>0.19791666666666671</v>
      </c>
      <c r="C29" s="636">
        <f t="shared" si="0"/>
        <v>5.0526315789473673</v>
      </c>
      <c r="D29" s="807">
        <f t="shared" si="1"/>
        <v>285.00000000000006</v>
      </c>
      <c r="E29" s="490" t="s">
        <v>1623</v>
      </c>
      <c r="F29" s="490" t="s">
        <v>1995</v>
      </c>
      <c r="G29" s="490">
        <v>600</v>
      </c>
      <c r="H29" s="489" t="s">
        <v>1944</v>
      </c>
      <c r="I29" s="491">
        <v>3.1</v>
      </c>
      <c r="J29" s="489" t="s">
        <v>295</v>
      </c>
      <c r="K29" s="490" t="s">
        <v>251</v>
      </c>
      <c r="L29" s="637">
        <v>5.5</v>
      </c>
      <c r="M29" s="712">
        <v>45999</v>
      </c>
      <c r="N29" s="713" t="s">
        <v>1047</v>
      </c>
      <c r="O29" s="713" t="s">
        <v>2000</v>
      </c>
      <c r="P29" s="713">
        <v>1.77</v>
      </c>
      <c r="Q29" s="713">
        <v>1.68</v>
      </c>
      <c r="R29" s="23">
        <v>0.8</v>
      </c>
      <c r="U29" s="808"/>
      <c r="W29" s="368"/>
      <c r="X29" s="368"/>
    </row>
    <row r="30" spans="1:24">
      <c r="A30" s="806" t="s">
        <v>2001</v>
      </c>
      <c r="B30" s="635">
        <v>0.19722222222222219</v>
      </c>
      <c r="C30" s="636">
        <f t="shared" si="0"/>
        <v>5.0704225352112688</v>
      </c>
      <c r="D30" s="807">
        <f t="shared" si="1"/>
        <v>283.99999999999994</v>
      </c>
      <c r="E30" s="490" t="s">
        <v>1623</v>
      </c>
      <c r="F30" s="490" t="s">
        <v>2002</v>
      </c>
      <c r="G30" s="490">
        <v>600</v>
      </c>
      <c r="H30" s="489" t="s">
        <v>1951</v>
      </c>
      <c r="I30" s="491">
        <v>2.2000000000000002</v>
      </c>
      <c r="J30" s="489" t="s">
        <v>292</v>
      </c>
      <c r="K30" s="490" t="s">
        <v>329</v>
      </c>
      <c r="L30" s="637">
        <v>5.5</v>
      </c>
      <c r="M30" s="712">
        <v>46000</v>
      </c>
      <c r="N30" s="713" t="s">
        <v>1046</v>
      </c>
      <c r="O30" s="713" t="s">
        <v>252</v>
      </c>
      <c r="P30" s="713">
        <v>1.77</v>
      </c>
      <c r="Q30" s="713">
        <v>1.84</v>
      </c>
      <c r="R30" s="23">
        <v>0.7</v>
      </c>
    </row>
    <row r="31" spans="1:24">
      <c r="A31" s="806" t="s">
        <v>2003</v>
      </c>
      <c r="B31" s="635">
        <v>0.1847222222222222</v>
      </c>
      <c r="C31" s="636">
        <f t="shared" si="0"/>
        <v>5.4135338345864659</v>
      </c>
      <c r="D31" s="807">
        <f t="shared" si="1"/>
        <v>266</v>
      </c>
      <c r="E31" s="490" t="s">
        <v>1623</v>
      </c>
      <c r="F31" s="490" t="s">
        <v>2002</v>
      </c>
      <c r="G31" s="490">
        <v>650</v>
      </c>
      <c r="H31" s="23" t="s">
        <v>1948</v>
      </c>
      <c r="I31" s="491">
        <v>2.7</v>
      </c>
      <c r="J31" s="489" t="s">
        <v>292</v>
      </c>
      <c r="K31" s="490" t="s">
        <v>2004</v>
      </c>
      <c r="L31" s="637">
        <v>5.5</v>
      </c>
      <c r="M31" s="712">
        <v>46001</v>
      </c>
      <c r="N31" s="713" t="s">
        <v>1049</v>
      </c>
      <c r="O31" s="713" t="s">
        <v>252</v>
      </c>
      <c r="P31" s="713">
        <v>1.8049999999999999</v>
      </c>
      <c r="Q31" s="713">
        <v>1.81</v>
      </c>
      <c r="R31" s="23">
        <v>0.8</v>
      </c>
    </row>
    <row r="32" spans="1:24">
      <c r="A32" s="806" t="s">
        <v>2005</v>
      </c>
      <c r="B32" s="635">
        <v>0.19722222222222219</v>
      </c>
      <c r="C32" s="636">
        <f t="shared" si="0"/>
        <v>5.0704225352112688</v>
      </c>
      <c r="D32" s="807">
        <f t="shared" si="1"/>
        <v>283.99999999999994</v>
      </c>
      <c r="E32" s="490" t="s">
        <v>1623</v>
      </c>
      <c r="F32" s="490" t="s">
        <v>2006</v>
      </c>
      <c r="G32" s="490">
        <v>600</v>
      </c>
      <c r="H32" s="489" t="s">
        <v>1944</v>
      </c>
      <c r="I32" s="491">
        <v>2.8</v>
      </c>
      <c r="J32" s="489" t="s">
        <v>295</v>
      </c>
      <c r="K32" s="490" t="s">
        <v>1060</v>
      </c>
      <c r="L32" s="637">
        <v>5.5</v>
      </c>
      <c r="M32" s="712">
        <v>46006</v>
      </c>
      <c r="N32" s="713" t="s">
        <v>1028</v>
      </c>
      <c r="O32" s="713" t="s">
        <v>210</v>
      </c>
      <c r="P32" s="713">
        <v>1.7649999999999999</v>
      </c>
      <c r="Q32" s="713">
        <v>1.68</v>
      </c>
      <c r="R32" s="23">
        <v>0.6</v>
      </c>
    </row>
    <row r="33" spans="1:18">
      <c r="A33" s="806" t="s">
        <v>2007</v>
      </c>
      <c r="B33" s="635">
        <v>0.18263888888888891</v>
      </c>
      <c r="C33" s="636">
        <f t="shared" si="0"/>
        <v>5.4752851711026613</v>
      </c>
      <c r="D33" s="807">
        <f t="shared" si="1"/>
        <v>263</v>
      </c>
      <c r="E33" s="490" t="s">
        <v>1623</v>
      </c>
      <c r="F33" s="490" t="s">
        <v>2006</v>
      </c>
      <c r="G33" s="397">
        <v>650</v>
      </c>
      <c r="H33" s="23" t="s">
        <v>1948</v>
      </c>
      <c r="I33" s="23">
        <v>2.7</v>
      </c>
      <c r="J33" s="489" t="s">
        <v>295</v>
      </c>
      <c r="K33" s="490" t="s">
        <v>313</v>
      </c>
      <c r="L33" s="637">
        <v>5.5</v>
      </c>
      <c r="M33" s="712">
        <v>46009</v>
      </c>
      <c r="N33" s="713" t="s">
        <v>2008</v>
      </c>
      <c r="O33" s="713" t="s">
        <v>210</v>
      </c>
      <c r="P33" s="713">
        <v>1.7949999999999999</v>
      </c>
      <c r="Q33" s="713">
        <v>1.855</v>
      </c>
      <c r="R33" s="23">
        <v>0.75</v>
      </c>
    </row>
    <row r="34" spans="1:18">
      <c r="A34" s="806" t="s">
        <v>2009</v>
      </c>
      <c r="B34" s="635">
        <v>0.1847222222222222</v>
      </c>
      <c r="C34" s="636">
        <f t="shared" si="0"/>
        <v>5.4135338345864659</v>
      </c>
      <c r="D34" s="807">
        <f t="shared" si="1"/>
        <v>266</v>
      </c>
      <c r="E34" s="490" t="s">
        <v>1953</v>
      </c>
      <c r="F34" s="490" t="s">
        <v>2010</v>
      </c>
      <c r="G34" s="490">
        <v>650</v>
      </c>
      <c r="H34" s="489" t="s">
        <v>1948</v>
      </c>
      <c r="I34" s="491">
        <v>2.8</v>
      </c>
      <c r="J34" s="489" t="s">
        <v>295</v>
      </c>
      <c r="K34" s="490" t="s">
        <v>297</v>
      </c>
      <c r="L34" s="637">
        <v>5.5</v>
      </c>
      <c r="M34" s="712">
        <v>46020</v>
      </c>
      <c r="N34" s="713" t="s">
        <v>1724</v>
      </c>
      <c r="O34" s="713" t="s">
        <v>2011</v>
      </c>
      <c r="P34" s="713">
        <v>1.8</v>
      </c>
      <c r="Q34" s="713">
        <v>1.75</v>
      </c>
      <c r="R34" s="23">
        <v>0.75</v>
      </c>
    </row>
    <row r="35" spans="1:18">
      <c r="A35" s="806" t="s">
        <v>2012</v>
      </c>
      <c r="B35" s="635">
        <v>0.20208333333333331</v>
      </c>
      <c r="C35" s="636">
        <f t="shared" si="0"/>
        <v>4.9484536082474238</v>
      </c>
      <c r="D35" s="807">
        <f t="shared" si="1"/>
        <v>290.99999999999994</v>
      </c>
      <c r="E35" s="490" t="s">
        <v>1730</v>
      </c>
      <c r="F35" s="490" t="s">
        <v>2013</v>
      </c>
      <c r="G35" s="490">
        <v>600</v>
      </c>
      <c r="H35" s="489" t="s">
        <v>1948</v>
      </c>
      <c r="I35" s="489">
        <v>3.8</v>
      </c>
      <c r="J35" s="489" t="s">
        <v>295</v>
      </c>
      <c r="K35" s="490" t="s">
        <v>223</v>
      </c>
      <c r="L35" s="637">
        <v>5.5</v>
      </c>
      <c r="M35" s="712">
        <v>46017</v>
      </c>
      <c r="N35" s="713" t="s">
        <v>1862</v>
      </c>
      <c r="O35" s="713" t="s">
        <v>2014</v>
      </c>
      <c r="P35" s="713">
        <v>1.84</v>
      </c>
      <c r="Q35" s="713">
        <v>1.91</v>
      </c>
      <c r="R35" s="23">
        <v>0.85</v>
      </c>
    </row>
    <row r="36" spans="1:18">
      <c r="A36" s="806" t="s">
        <v>2015</v>
      </c>
      <c r="B36" s="635">
        <v>0.17152777777777781</v>
      </c>
      <c r="C36" s="636">
        <f t="shared" si="0"/>
        <v>5.8299595141700395</v>
      </c>
      <c r="D36" s="807">
        <f t="shared" si="1"/>
        <v>247.00000000000003</v>
      </c>
      <c r="E36" s="490" t="s">
        <v>1953</v>
      </c>
      <c r="F36" s="490" t="s">
        <v>2016</v>
      </c>
      <c r="G36" s="490">
        <v>700</v>
      </c>
      <c r="H36" s="489" t="s">
        <v>1948</v>
      </c>
      <c r="I36" s="489">
        <v>2.9</v>
      </c>
      <c r="J36" s="489" t="s">
        <v>295</v>
      </c>
      <c r="K36" s="490" t="s">
        <v>306</v>
      </c>
      <c r="L36" s="637">
        <v>5.5</v>
      </c>
      <c r="M36" s="712">
        <v>46036</v>
      </c>
      <c r="N36" s="713" t="s">
        <v>1724</v>
      </c>
      <c r="O36" s="713" t="s">
        <v>201</v>
      </c>
      <c r="P36" s="713">
        <v>1.8</v>
      </c>
      <c r="Q36" s="713">
        <v>1.76</v>
      </c>
      <c r="R36" s="23">
        <v>0.75</v>
      </c>
    </row>
    <row r="37" spans="1:18">
      <c r="A37" s="806" t="s">
        <v>2017</v>
      </c>
      <c r="B37" s="635">
        <v>0.17152777777777781</v>
      </c>
      <c r="C37" s="636">
        <f t="shared" si="0"/>
        <v>5.8299595141700395</v>
      </c>
      <c r="D37" s="807">
        <f t="shared" si="1"/>
        <v>247.00000000000003</v>
      </c>
      <c r="E37" s="490" t="s">
        <v>1623</v>
      </c>
      <c r="F37" s="490" t="s">
        <v>2018</v>
      </c>
      <c r="G37" s="490">
        <v>700</v>
      </c>
      <c r="H37" s="489" t="s">
        <v>1948</v>
      </c>
      <c r="I37" s="489">
        <v>2.8</v>
      </c>
      <c r="J37" s="489" t="s">
        <v>292</v>
      </c>
      <c r="K37" s="490" t="s">
        <v>223</v>
      </c>
      <c r="L37" s="637">
        <v>5.5</v>
      </c>
      <c r="M37" s="712">
        <v>46038</v>
      </c>
      <c r="N37" s="713" t="s">
        <v>1548</v>
      </c>
      <c r="O37" s="713" t="s">
        <v>298</v>
      </c>
      <c r="P37" s="713">
        <v>1.7949999999999999</v>
      </c>
      <c r="Q37" s="713">
        <v>1.927</v>
      </c>
      <c r="R37" s="23">
        <v>0.7</v>
      </c>
    </row>
    <row r="38" spans="1:18">
      <c r="A38" s="806" t="s">
        <v>2019</v>
      </c>
      <c r="B38" s="635">
        <v>0.17222222222222219</v>
      </c>
      <c r="C38" s="636">
        <f t="shared" si="0"/>
        <v>5.8064516129032269</v>
      </c>
      <c r="D38" s="807">
        <f t="shared" si="1"/>
        <v>247.99999999999997</v>
      </c>
      <c r="E38" s="490" t="s">
        <v>1953</v>
      </c>
      <c r="F38" s="490" t="s">
        <v>2020</v>
      </c>
      <c r="G38" s="490">
        <v>700</v>
      </c>
      <c r="H38" s="489" t="s">
        <v>1948</v>
      </c>
      <c r="I38" s="489">
        <v>2.9</v>
      </c>
      <c r="J38" s="489" t="s">
        <v>295</v>
      </c>
      <c r="K38" s="490" t="s">
        <v>319</v>
      </c>
      <c r="L38" s="637">
        <v>5.5</v>
      </c>
      <c r="M38" s="712">
        <v>46055</v>
      </c>
      <c r="N38" s="713" t="s">
        <v>1728</v>
      </c>
      <c r="O38" s="713" t="s">
        <v>2021</v>
      </c>
      <c r="P38" s="713">
        <v>1.8</v>
      </c>
      <c r="Q38" s="713">
        <v>1.81</v>
      </c>
      <c r="R38" s="23">
        <v>0.75</v>
      </c>
    </row>
    <row r="39" spans="1:18">
      <c r="A39" s="806" t="s">
        <v>2022</v>
      </c>
      <c r="B39" s="635">
        <v>0.1701388888888889</v>
      </c>
      <c r="C39" s="636">
        <f t="shared" si="0"/>
        <v>5.8775510204081636</v>
      </c>
      <c r="D39" s="807">
        <f t="shared" si="1"/>
        <v>245</v>
      </c>
      <c r="E39" s="490" t="s">
        <v>2023</v>
      </c>
      <c r="F39" s="490" t="s">
        <v>2006</v>
      </c>
      <c r="G39" s="490">
        <v>700</v>
      </c>
      <c r="H39" s="489" t="s">
        <v>1948</v>
      </c>
      <c r="I39" s="491">
        <v>2.8</v>
      </c>
      <c r="J39" s="489" t="s">
        <v>295</v>
      </c>
      <c r="K39" s="490" t="s">
        <v>217</v>
      </c>
      <c r="L39" s="637">
        <v>5.5</v>
      </c>
      <c r="M39" s="712">
        <v>46058</v>
      </c>
      <c r="N39" s="713" t="s">
        <v>2008</v>
      </c>
      <c r="O39" s="713" t="s">
        <v>201</v>
      </c>
      <c r="P39" s="713">
        <v>1.7949999999999999</v>
      </c>
      <c r="Q39" s="713">
        <v>1.88</v>
      </c>
      <c r="R39" s="23">
        <v>0.75</v>
      </c>
    </row>
    <row r="40" spans="1:18">
      <c r="A40" s="806" t="s">
        <v>2024</v>
      </c>
      <c r="B40" s="635">
        <v>0.16944444444444451</v>
      </c>
      <c r="C40" s="636">
        <f t="shared" si="0"/>
        <v>5.9016393442622928</v>
      </c>
      <c r="D40" s="807">
        <f t="shared" si="1"/>
        <v>244.00000000000009</v>
      </c>
      <c r="E40" s="490" t="s">
        <v>1623</v>
      </c>
      <c r="F40" s="490" t="s">
        <v>2020</v>
      </c>
      <c r="G40" s="490">
        <v>700</v>
      </c>
      <c r="H40" s="489" t="s">
        <v>1948</v>
      </c>
      <c r="I40" s="491">
        <v>2</v>
      </c>
      <c r="J40" s="489" t="s">
        <v>295</v>
      </c>
      <c r="K40" s="490" t="s">
        <v>297</v>
      </c>
      <c r="L40" s="637">
        <v>5.5</v>
      </c>
      <c r="M40" s="712">
        <v>46094</v>
      </c>
      <c r="N40" s="713" t="s">
        <v>1728</v>
      </c>
      <c r="O40" s="713" t="s">
        <v>2021</v>
      </c>
      <c r="P40" s="713">
        <v>1.78</v>
      </c>
      <c r="Q40" s="713">
        <v>1.895</v>
      </c>
      <c r="R40" s="23">
        <v>1</v>
      </c>
    </row>
    <row r="41" spans="1:18">
      <c r="A41" s="806" t="s">
        <v>2025</v>
      </c>
      <c r="B41" s="635">
        <v>0.17986111111111111</v>
      </c>
      <c r="C41" s="636">
        <f t="shared" si="0"/>
        <v>5.5598455598455603</v>
      </c>
      <c r="D41" s="807">
        <f t="shared" si="1"/>
        <v>259</v>
      </c>
      <c r="E41" s="490" t="s">
        <v>2026</v>
      </c>
      <c r="F41" s="490" t="s">
        <v>2027</v>
      </c>
      <c r="G41" s="490">
        <v>550</v>
      </c>
      <c r="H41" s="489" t="s">
        <v>1944</v>
      </c>
      <c r="I41" s="489">
        <v>1.2</v>
      </c>
      <c r="J41" s="489" t="s">
        <v>295</v>
      </c>
      <c r="K41" s="490" t="s">
        <v>306</v>
      </c>
      <c r="L41" s="637">
        <v>5</v>
      </c>
      <c r="M41" s="712">
        <v>46010</v>
      </c>
      <c r="N41" s="713" t="s">
        <v>1862</v>
      </c>
      <c r="O41" s="713" t="s">
        <v>331</v>
      </c>
      <c r="P41" s="713">
        <v>1.7649999999999999</v>
      </c>
      <c r="Q41" s="713">
        <v>1.81</v>
      </c>
      <c r="R41" s="23">
        <v>0.8</v>
      </c>
    </row>
    <row r="42" spans="1:18">
      <c r="A42" s="806" t="s">
        <v>2028</v>
      </c>
      <c r="B42" s="635">
        <v>0.1791666666666667</v>
      </c>
      <c r="C42" s="636">
        <f t="shared" si="0"/>
        <v>5.5813953488372077</v>
      </c>
      <c r="D42" s="807">
        <f t="shared" si="1"/>
        <v>258.00000000000006</v>
      </c>
      <c r="E42" s="490" t="s">
        <v>2026</v>
      </c>
      <c r="F42" s="490" t="s">
        <v>2029</v>
      </c>
      <c r="G42" s="490">
        <v>550</v>
      </c>
      <c r="H42" s="489" t="s">
        <v>1944</v>
      </c>
      <c r="I42" s="23">
        <v>1.2</v>
      </c>
      <c r="J42" s="489" t="s">
        <v>295</v>
      </c>
      <c r="K42" s="490" t="s">
        <v>331</v>
      </c>
      <c r="L42" s="637">
        <v>5</v>
      </c>
      <c r="M42" s="712">
        <v>46013</v>
      </c>
      <c r="N42" s="713" t="s">
        <v>1862</v>
      </c>
      <c r="O42" s="713" t="s">
        <v>199</v>
      </c>
      <c r="P42" s="713">
        <v>1.7649999999999999</v>
      </c>
      <c r="Q42" s="713">
        <v>1.81</v>
      </c>
      <c r="R42" s="23">
        <v>0.8</v>
      </c>
    </row>
    <row r="43" spans="1:18">
      <c r="A43" s="806" t="s">
        <v>2030</v>
      </c>
      <c r="B43" s="635">
        <v>0.15069444444444441</v>
      </c>
      <c r="C43" s="636">
        <f t="shared" si="0"/>
        <v>6.635944700460831</v>
      </c>
      <c r="D43" s="807">
        <f t="shared" si="1"/>
        <v>216.99999999999994</v>
      </c>
      <c r="E43" s="490" t="s">
        <v>2031</v>
      </c>
      <c r="F43" s="490" t="s">
        <v>2032</v>
      </c>
      <c r="G43" s="490">
        <v>500</v>
      </c>
      <c r="H43" s="489" t="s">
        <v>1951</v>
      </c>
      <c r="I43" s="491">
        <v>3.3</v>
      </c>
      <c r="J43" s="489" t="s">
        <v>295</v>
      </c>
      <c r="K43" s="490" t="s">
        <v>316</v>
      </c>
      <c r="L43" s="637">
        <v>5</v>
      </c>
      <c r="M43" s="712">
        <v>46017</v>
      </c>
      <c r="N43" s="713" t="s">
        <v>1724</v>
      </c>
      <c r="O43" s="713" t="s">
        <v>221</v>
      </c>
      <c r="P43" s="713">
        <v>1.84</v>
      </c>
      <c r="Q43" s="713">
        <v>2.1</v>
      </c>
      <c r="R43" s="23">
        <v>0.8</v>
      </c>
    </row>
    <row r="44" spans="1:18">
      <c r="A44" s="806" t="s">
        <v>2033</v>
      </c>
      <c r="B44" s="635">
        <v>0.40486111111111112</v>
      </c>
      <c r="C44" s="636">
        <f t="shared" si="0"/>
        <v>2.4699828473413379</v>
      </c>
      <c r="D44" s="807">
        <f t="shared" si="1"/>
        <v>583</v>
      </c>
      <c r="E44" s="490" t="s">
        <v>2034</v>
      </c>
      <c r="F44" s="490" t="s">
        <v>2035</v>
      </c>
      <c r="G44" s="490">
        <v>500</v>
      </c>
      <c r="H44" s="489" t="s">
        <v>2036</v>
      </c>
      <c r="I44" s="491">
        <v>0.6</v>
      </c>
      <c r="J44" s="489" t="s">
        <v>292</v>
      </c>
      <c r="K44" s="490" t="s">
        <v>302</v>
      </c>
      <c r="L44" s="637">
        <v>2</v>
      </c>
      <c r="M44" s="712">
        <v>46056</v>
      </c>
      <c r="N44" s="713" t="s">
        <v>1892</v>
      </c>
      <c r="O44" s="713" t="s">
        <v>2037</v>
      </c>
      <c r="P44" s="713">
        <v>1.66</v>
      </c>
      <c r="Q44" s="713">
        <v>1.64</v>
      </c>
      <c r="R44" s="23">
        <v>0.2</v>
      </c>
    </row>
    <row r="45" spans="1:18">
      <c r="A45" s="806" t="s">
        <v>2038</v>
      </c>
      <c r="B45" s="635">
        <v>0.15208333333333329</v>
      </c>
      <c r="C45" s="636">
        <f t="shared" si="0"/>
        <v>6.5753424657534261</v>
      </c>
      <c r="D45" s="807">
        <f t="shared" si="1"/>
        <v>218.99999999999994</v>
      </c>
      <c r="E45" s="490" t="s">
        <v>2039</v>
      </c>
      <c r="F45" s="490" t="s">
        <v>2040</v>
      </c>
      <c r="G45" s="490">
        <v>550</v>
      </c>
      <c r="H45" s="489" t="s">
        <v>1951</v>
      </c>
      <c r="I45" s="489">
        <v>3.2</v>
      </c>
      <c r="J45" s="489" t="s">
        <v>295</v>
      </c>
      <c r="K45" s="490" t="s">
        <v>307</v>
      </c>
      <c r="L45" s="637">
        <v>5.5</v>
      </c>
      <c r="M45" s="712">
        <v>46059</v>
      </c>
      <c r="N45" s="713" t="s">
        <v>1724</v>
      </c>
      <c r="O45" s="713" t="s">
        <v>2041</v>
      </c>
      <c r="P45" s="713">
        <v>1.68</v>
      </c>
      <c r="Q45" s="713">
        <v>1.925</v>
      </c>
      <c r="R45" s="23">
        <v>1</v>
      </c>
    </row>
    <row r="46" spans="1:18">
      <c r="A46" s="806" t="s">
        <v>2042</v>
      </c>
      <c r="B46" s="635">
        <v>0.15208333333333329</v>
      </c>
      <c r="C46" s="636">
        <f t="shared" si="0"/>
        <v>6.5753424657534261</v>
      </c>
      <c r="D46" s="807">
        <f t="shared" si="1"/>
        <v>218.99999999999994</v>
      </c>
      <c r="E46" s="490" t="s">
        <v>2039</v>
      </c>
      <c r="F46" s="490" t="s">
        <v>2043</v>
      </c>
      <c r="G46" s="490">
        <v>550</v>
      </c>
      <c r="H46" s="489" t="s">
        <v>1951</v>
      </c>
      <c r="I46" s="491">
        <v>3.2</v>
      </c>
      <c r="J46" s="489" t="s">
        <v>295</v>
      </c>
      <c r="K46" s="490" t="s">
        <v>316</v>
      </c>
      <c r="L46" s="637">
        <v>5.5</v>
      </c>
      <c r="M46" s="712">
        <v>46076</v>
      </c>
      <c r="N46" s="713" t="s">
        <v>1724</v>
      </c>
      <c r="O46" s="713" t="s">
        <v>2044</v>
      </c>
      <c r="P46" s="713">
        <v>1.68</v>
      </c>
      <c r="Q46" s="713">
        <v>1.99</v>
      </c>
      <c r="R46" s="23">
        <v>1</v>
      </c>
    </row>
    <row r="47" spans="1:18">
      <c r="A47" s="806" t="s">
        <v>2045</v>
      </c>
      <c r="B47" s="635">
        <v>0.16388888888888889</v>
      </c>
      <c r="C47" s="636">
        <f t="shared" si="0"/>
        <v>6.101694915254237</v>
      </c>
      <c r="D47" s="807">
        <f t="shared" si="1"/>
        <v>236</v>
      </c>
      <c r="E47" s="490" t="s">
        <v>1953</v>
      </c>
      <c r="F47" s="490" t="s">
        <v>2020</v>
      </c>
      <c r="G47" s="490">
        <v>650</v>
      </c>
      <c r="H47" s="489" t="s">
        <v>1948</v>
      </c>
      <c r="I47" s="489">
        <v>1</v>
      </c>
      <c r="J47" s="489" t="s">
        <v>295</v>
      </c>
      <c r="K47" s="490" t="s">
        <v>307</v>
      </c>
      <c r="L47" s="637">
        <v>5</v>
      </c>
      <c r="M47" s="712">
        <v>46100</v>
      </c>
      <c r="N47" s="713" t="s">
        <v>1728</v>
      </c>
      <c r="O47" s="713" t="s">
        <v>2021</v>
      </c>
      <c r="P47" s="713">
        <v>1.76</v>
      </c>
      <c r="Q47" s="713">
        <v>1.88</v>
      </c>
      <c r="R47" s="23">
        <v>0.7</v>
      </c>
    </row>
    <row r="48" spans="1:18">
      <c r="A48" s="806" t="s">
        <v>2046</v>
      </c>
      <c r="B48" s="635">
        <v>0.17222222222222219</v>
      </c>
      <c r="C48" s="636">
        <f t="shared" si="0"/>
        <v>5.8064516129032269</v>
      </c>
      <c r="D48" s="807">
        <f t="shared" si="1"/>
        <v>247.99999999999997</v>
      </c>
      <c r="E48" s="490" t="s">
        <v>1658</v>
      </c>
      <c r="F48" s="490" t="s">
        <v>1964</v>
      </c>
      <c r="G48" s="490">
        <v>550</v>
      </c>
      <c r="H48" s="489" t="s">
        <v>1948</v>
      </c>
      <c r="I48" s="489">
        <v>3.5</v>
      </c>
      <c r="J48" s="489" t="s">
        <v>295</v>
      </c>
      <c r="K48" s="490" t="s">
        <v>317</v>
      </c>
      <c r="L48" s="637">
        <v>4.5</v>
      </c>
      <c r="M48" s="712">
        <v>46101</v>
      </c>
      <c r="N48" s="713" t="s">
        <v>1724</v>
      </c>
      <c r="O48" s="713" t="s">
        <v>1965</v>
      </c>
      <c r="P48" s="713">
        <v>1.76</v>
      </c>
      <c r="Q48" s="713">
        <v>1.98</v>
      </c>
      <c r="R48" s="23">
        <v>0.75</v>
      </c>
    </row>
    <row r="49" spans="1:18">
      <c r="A49" s="806" t="s">
        <v>2047</v>
      </c>
      <c r="B49" s="635">
        <v>0.1701388888888889</v>
      </c>
      <c r="C49" s="636">
        <f t="shared" si="0"/>
        <v>5.8775510204081636</v>
      </c>
      <c r="D49" s="807">
        <f t="shared" si="1"/>
        <v>245</v>
      </c>
      <c r="E49" s="490" t="s">
        <v>1953</v>
      </c>
      <c r="F49" s="490" t="s">
        <v>2020</v>
      </c>
      <c r="G49" s="490">
        <v>700</v>
      </c>
      <c r="H49" s="489" t="s">
        <v>1948</v>
      </c>
      <c r="I49" s="491">
        <v>2.9</v>
      </c>
      <c r="J49" s="489" t="s">
        <v>292</v>
      </c>
      <c r="K49" s="490" t="s">
        <v>222</v>
      </c>
      <c r="L49" s="637">
        <v>5.5</v>
      </c>
      <c r="M49" s="712">
        <v>46105</v>
      </c>
      <c r="N49" s="713" t="s">
        <v>1728</v>
      </c>
      <c r="O49" s="713" t="s">
        <v>2021</v>
      </c>
      <c r="P49" s="713">
        <v>1.7849999999999999</v>
      </c>
      <c r="Q49" s="713">
        <v>1.88</v>
      </c>
      <c r="R49" s="23">
        <v>0.75</v>
      </c>
    </row>
    <row r="50" spans="1:18">
      <c r="A50" s="806" t="s">
        <v>2048</v>
      </c>
      <c r="B50" s="635">
        <v>0.1680555555555556</v>
      </c>
      <c r="C50" s="636">
        <f t="shared" si="0"/>
        <v>5.9504132231404947</v>
      </c>
      <c r="D50" s="807">
        <f t="shared" si="1"/>
        <v>242.00000000000006</v>
      </c>
      <c r="E50" s="490" t="s">
        <v>1953</v>
      </c>
      <c r="F50" s="490" t="s">
        <v>2020</v>
      </c>
      <c r="G50" s="490">
        <v>700</v>
      </c>
      <c r="H50" s="489" t="s">
        <v>1948</v>
      </c>
      <c r="I50" s="489">
        <v>1.9</v>
      </c>
      <c r="J50" s="489" t="s">
        <v>292</v>
      </c>
      <c r="K50" s="490" t="s">
        <v>319</v>
      </c>
      <c r="L50" s="637">
        <v>5.5</v>
      </c>
      <c r="M50" s="712">
        <v>46105</v>
      </c>
      <c r="N50" s="713" t="s">
        <v>1724</v>
      </c>
      <c r="O50" s="713" t="s">
        <v>2021</v>
      </c>
      <c r="P50" s="713">
        <v>1.77</v>
      </c>
      <c r="Q50" s="713">
        <v>1.9</v>
      </c>
      <c r="R50" s="23">
        <v>1</v>
      </c>
    </row>
    <row r="51" spans="1:18">
      <c r="A51" s="806" t="s">
        <v>2049</v>
      </c>
      <c r="B51" s="635">
        <v>0.31527777777777782</v>
      </c>
      <c r="C51" s="636">
        <f t="shared" si="0"/>
        <v>3.1718061674008808</v>
      </c>
      <c r="D51" s="807">
        <f t="shared" si="1"/>
        <v>454.00000000000006</v>
      </c>
      <c r="E51" s="490" t="s">
        <v>2050</v>
      </c>
      <c r="F51" s="490" t="s">
        <v>2051</v>
      </c>
      <c r="G51" s="490">
        <v>650</v>
      </c>
      <c r="H51" s="489" t="s">
        <v>1935</v>
      </c>
      <c r="I51" s="489">
        <v>1.4</v>
      </c>
      <c r="J51" s="489" t="s">
        <v>292</v>
      </c>
      <c r="K51" s="490" t="s">
        <v>297</v>
      </c>
      <c r="L51" s="637">
        <v>5</v>
      </c>
      <c r="M51" s="712">
        <v>46111</v>
      </c>
      <c r="N51" s="713" t="s">
        <v>1892</v>
      </c>
      <c r="O51" s="713" t="s">
        <v>210</v>
      </c>
      <c r="P51" s="713">
        <v>1.74</v>
      </c>
      <c r="Q51" s="713">
        <v>1.72</v>
      </c>
      <c r="R51" s="23">
        <v>0.65</v>
      </c>
    </row>
    <row r="52" spans="1:18">
      <c r="A52" s="806" t="s">
        <v>2052</v>
      </c>
      <c r="B52" s="635">
        <v>0.63263888888888886</v>
      </c>
      <c r="C52" s="636">
        <f t="shared" si="0"/>
        <v>1.5806805708013172</v>
      </c>
      <c r="D52" s="807">
        <f t="shared" si="1"/>
        <v>911</v>
      </c>
      <c r="E52" s="490" t="s">
        <v>1671</v>
      </c>
      <c r="F52" s="490" t="s">
        <v>2053</v>
      </c>
      <c r="G52" s="490">
        <v>650</v>
      </c>
      <c r="H52" s="489" t="s">
        <v>1935</v>
      </c>
      <c r="I52" s="489">
        <v>1.2</v>
      </c>
      <c r="J52" s="489" t="s">
        <v>292</v>
      </c>
      <c r="K52" s="490" t="s">
        <v>331</v>
      </c>
      <c r="L52" s="637">
        <v>5</v>
      </c>
      <c r="M52" s="712">
        <v>46111</v>
      </c>
      <c r="N52" s="713" t="s">
        <v>1548</v>
      </c>
      <c r="O52" s="713" t="s">
        <v>1941</v>
      </c>
      <c r="P52" s="713">
        <v>1.66</v>
      </c>
      <c r="Q52" s="713">
        <v>1.88</v>
      </c>
      <c r="R52" s="23">
        <v>0.35</v>
      </c>
    </row>
    <row r="53" spans="1:18">
      <c r="A53" s="806" t="s">
        <v>2054</v>
      </c>
      <c r="B53" s="635">
        <v>0.35555555555555562</v>
      </c>
      <c r="C53" s="636">
        <f t="shared" si="0"/>
        <v>2.8124999999999996</v>
      </c>
      <c r="D53" s="807">
        <f t="shared" si="1"/>
        <v>512.00000000000011</v>
      </c>
      <c r="E53" s="490" t="s">
        <v>2050</v>
      </c>
      <c r="F53" s="490" t="s">
        <v>2055</v>
      </c>
      <c r="G53" s="490">
        <v>600</v>
      </c>
      <c r="H53" s="489" t="s">
        <v>1935</v>
      </c>
      <c r="I53" s="489">
        <v>1.3</v>
      </c>
      <c r="J53" s="489" t="s">
        <v>292</v>
      </c>
      <c r="K53" s="490" t="s">
        <v>321</v>
      </c>
      <c r="L53" s="637">
        <v>5</v>
      </c>
      <c r="M53" s="712">
        <v>46119</v>
      </c>
      <c r="N53" s="713" t="s">
        <v>1842</v>
      </c>
      <c r="O53" s="713" t="s">
        <v>199</v>
      </c>
      <c r="P53" s="713">
        <v>1.6950000000000001</v>
      </c>
      <c r="Q53" s="713">
        <v>1.64</v>
      </c>
      <c r="R53" s="23">
        <v>0.45</v>
      </c>
    </row>
    <row r="54" spans="1:18">
      <c r="A54" s="806" t="s">
        <v>2056</v>
      </c>
      <c r="B54" s="635">
        <v>0.17222222222222219</v>
      </c>
      <c r="C54" s="636">
        <f t="shared" si="0"/>
        <v>5.8064516129032269</v>
      </c>
      <c r="D54" s="807">
        <f t="shared" si="1"/>
        <v>247.99999999999997</v>
      </c>
      <c r="E54" s="490" t="s">
        <v>1953</v>
      </c>
      <c r="F54" s="490" t="s">
        <v>2057</v>
      </c>
      <c r="G54" s="490">
        <v>625</v>
      </c>
      <c r="H54" s="489" t="s">
        <v>1948</v>
      </c>
      <c r="I54" s="491">
        <v>1.7</v>
      </c>
      <c r="J54" s="489" t="s">
        <v>292</v>
      </c>
      <c r="K54" s="490" t="s">
        <v>216</v>
      </c>
      <c r="L54" s="637">
        <v>5</v>
      </c>
      <c r="M54" s="712">
        <v>46119</v>
      </c>
      <c r="N54" s="713" t="s">
        <v>1862</v>
      </c>
      <c r="O54" s="713" t="s">
        <v>2058</v>
      </c>
      <c r="P54" s="713">
        <v>1.77</v>
      </c>
      <c r="Q54" s="713">
        <v>1.9</v>
      </c>
      <c r="R54" s="23">
        <v>1</v>
      </c>
    </row>
    <row r="55" spans="1:18">
      <c r="A55" s="806" t="s">
        <v>2059</v>
      </c>
      <c r="B55" s="635">
        <v>0.16666666666666671</v>
      </c>
      <c r="C55" s="636">
        <f t="shared" si="0"/>
        <v>5.9999999999999982</v>
      </c>
      <c r="D55" s="807">
        <f t="shared" si="1"/>
        <v>240.00000000000006</v>
      </c>
      <c r="E55" s="490" t="s">
        <v>1953</v>
      </c>
      <c r="F55" s="490" t="s">
        <v>2057</v>
      </c>
      <c r="G55" s="490">
        <v>650</v>
      </c>
      <c r="H55" s="489" t="s">
        <v>1948</v>
      </c>
      <c r="I55" s="491">
        <v>2.5</v>
      </c>
      <c r="J55" s="489" t="s">
        <v>292</v>
      </c>
      <c r="K55" s="490" t="s">
        <v>224</v>
      </c>
      <c r="L55" s="637">
        <v>5</v>
      </c>
      <c r="M55" s="712">
        <v>46119</v>
      </c>
      <c r="N55" s="713" t="s">
        <v>1822</v>
      </c>
      <c r="O55" s="713" t="s">
        <v>2058</v>
      </c>
      <c r="P55" s="713">
        <v>1.7849999999999999</v>
      </c>
      <c r="Q55" s="713">
        <v>1.88</v>
      </c>
      <c r="R55" s="23">
        <v>0.75</v>
      </c>
    </row>
    <row r="56" spans="1:18">
      <c r="A56" s="806" t="s">
        <v>2060</v>
      </c>
      <c r="B56" s="635">
        <v>0.16944444444444451</v>
      </c>
      <c r="C56" s="636">
        <f t="shared" si="0"/>
        <v>5.9016393442622928</v>
      </c>
      <c r="D56" s="807">
        <f t="shared" si="1"/>
        <v>244.00000000000009</v>
      </c>
      <c r="E56" s="490" t="s">
        <v>2061</v>
      </c>
      <c r="F56" s="490" t="s">
        <v>2062</v>
      </c>
      <c r="G56" s="397">
        <v>700</v>
      </c>
      <c r="H56" s="489" t="s">
        <v>1948</v>
      </c>
      <c r="I56" s="23">
        <v>2.9</v>
      </c>
      <c r="J56" s="489" t="s">
        <v>295</v>
      </c>
      <c r="K56" s="490" t="s">
        <v>208</v>
      </c>
      <c r="L56" s="637">
        <v>5.5</v>
      </c>
      <c r="M56" s="712">
        <v>46121</v>
      </c>
      <c r="N56" s="713" t="s">
        <v>1048</v>
      </c>
      <c r="O56" s="713" t="s">
        <v>1962</v>
      </c>
      <c r="P56" s="713">
        <v>1.79</v>
      </c>
      <c r="Q56" s="713">
        <v>1.73</v>
      </c>
      <c r="R56" s="23">
        <v>0.7</v>
      </c>
    </row>
    <row r="57" spans="1:18">
      <c r="A57" s="806" t="s">
        <v>2063</v>
      </c>
      <c r="B57" s="635">
        <v>0.17152777777777781</v>
      </c>
      <c r="C57" s="636">
        <f t="shared" si="0"/>
        <v>5.8299595141700395</v>
      </c>
      <c r="D57" s="807">
        <f t="shared" si="1"/>
        <v>247.00000000000003</v>
      </c>
      <c r="E57" s="490" t="s">
        <v>2061</v>
      </c>
      <c r="F57" s="490" t="s">
        <v>2062</v>
      </c>
      <c r="G57" s="490">
        <v>700</v>
      </c>
      <c r="H57" s="489" t="s">
        <v>1948</v>
      </c>
      <c r="I57" s="489">
        <v>2.8</v>
      </c>
      <c r="J57" s="489" t="s">
        <v>295</v>
      </c>
      <c r="K57" s="490" t="s">
        <v>325</v>
      </c>
      <c r="L57" s="637">
        <v>5.5</v>
      </c>
      <c r="M57" s="712">
        <v>46124</v>
      </c>
      <c r="N57" s="713" t="s">
        <v>1548</v>
      </c>
      <c r="O57" s="713" t="s">
        <v>1962</v>
      </c>
      <c r="P57" s="713">
        <v>1.7949999999999999</v>
      </c>
      <c r="Q57" s="713">
        <v>1.9159999999999999</v>
      </c>
      <c r="R57" s="23">
        <v>0.7</v>
      </c>
    </row>
    <row r="58" spans="1:18">
      <c r="A58" s="806" t="s">
        <v>2064</v>
      </c>
      <c r="B58" s="635">
        <v>0.17152777777777781</v>
      </c>
      <c r="C58" s="636">
        <f t="shared" si="0"/>
        <v>5.8299595141700395</v>
      </c>
      <c r="D58" s="807">
        <f t="shared" si="1"/>
        <v>247.00000000000003</v>
      </c>
      <c r="E58" s="490" t="s">
        <v>2061</v>
      </c>
      <c r="F58" s="490" t="s">
        <v>2065</v>
      </c>
      <c r="G58" s="490">
        <v>700</v>
      </c>
      <c r="H58" s="489" t="s">
        <v>1948</v>
      </c>
      <c r="I58" s="489">
        <v>2.8</v>
      </c>
      <c r="J58" s="489" t="s">
        <v>292</v>
      </c>
      <c r="K58" s="490" t="s">
        <v>314</v>
      </c>
      <c r="L58" s="637">
        <v>5.5</v>
      </c>
      <c r="M58" s="712">
        <v>46126</v>
      </c>
      <c r="N58" s="713" t="s">
        <v>1049</v>
      </c>
      <c r="O58" s="713" t="s">
        <v>2021</v>
      </c>
      <c r="P58" s="713">
        <v>1.7949999999999999</v>
      </c>
      <c r="Q58" s="713">
        <v>1.8</v>
      </c>
      <c r="R58" s="23">
        <v>0.78</v>
      </c>
    </row>
    <row r="59" spans="1:18">
      <c r="A59" s="806" t="s">
        <v>2066</v>
      </c>
      <c r="B59" s="635">
        <v>0.15138888888888891</v>
      </c>
      <c r="C59" s="636">
        <f t="shared" si="0"/>
        <v>6.6055045871559628</v>
      </c>
      <c r="D59" s="807">
        <f t="shared" si="1"/>
        <v>218.00000000000003</v>
      </c>
      <c r="E59" s="490" t="s">
        <v>2067</v>
      </c>
      <c r="F59" s="490" t="s">
        <v>2043</v>
      </c>
      <c r="G59" s="490">
        <v>550</v>
      </c>
      <c r="H59" s="489" t="s">
        <v>1951</v>
      </c>
      <c r="I59" s="489">
        <v>3.2</v>
      </c>
      <c r="J59" s="489" t="s">
        <v>295</v>
      </c>
      <c r="K59" s="490" t="s">
        <v>303</v>
      </c>
      <c r="L59" s="637">
        <v>5.5</v>
      </c>
      <c r="M59" s="712">
        <v>46127</v>
      </c>
      <c r="N59" s="713" t="s">
        <v>1724</v>
      </c>
      <c r="O59" s="713" t="s">
        <v>2068</v>
      </c>
      <c r="P59" s="713">
        <v>1.68</v>
      </c>
      <c r="Q59" s="713">
        <v>1.87</v>
      </c>
      <c r="R59" s="23">
        <v>1</v>
      </c>
    </row>
    <row r="60" spans="1:18">
      <c r="A60" s="806" t="s">
        <v>2069</v>
      </c>
      <c r="B60" s="635">
        <v>0.16666666666666671</v>
      </c>
      <c r="C60" s="636">
        <f t="shared" si="0"/>
        <v>5.9999999999999982</v>
      </c>
      <c r="D60" s="807">
        <f t="shared" si="1"/>
        <v>240.00000000000006</v>
      </c>
      <c r="E60" s="490" t="s">
        <v>1953</v>
      </c>
      <c r="F60" s="490" t="s">
        <v>2070</v>
      </c>
      <c r="G60" s="490">
        <v>650</v>
      </c>
      <c r="H60" s="489" t="s">
        <v>1948</v>
      </c>
      <c r="I60" s="491">
        <v>2.4</v>
      </c>
      <c r="J60" s="489" t="s">
        <v>292</v>
      </c>
      <c r="K60" s="490" t="s">
        <v>217</v>
      </c>
      <c r="L60" s="637">
        <v>5</v>
      </c>
      <c r="M60" s="712">
        <v>46132</v>
      </c>
      <c r="N60" s="713" t="s">
        <v>1822</v>
      </c>
      <c r="O60" s="713" t="s">
        <v>252</v>
      </c>
      <c r="P60" s="713">
        <v>1.7849999999999999</v>
      </c>
      <c r="Q60" s="713">
        <v>1.84</v>
      </c>
      <c r="R60" s="23">
        <v>0.75</v>
      </c>
    </row>
    <row r="61" spans="1:18">
      <c r="A61" s="806" t="s">
        <v>2071</v>
      </c>
      <c r="B61" s="635">
        <v>0.16666666666666671</v>
      </c>
      <c r="C61" s="636">
        <f t="shared" si="0"/>
        <v>5.9999999999999982</v>
      </c>
      <c r="D61" s="807">
        <f t="shared" si="1"/>
        <v>240.00000000000006</v>
      </c>
      <c r="E61" s="490" t="s">
        <v>1953</v>
      </c>
      <c r="F61" s="490" t="s">
        <v>2070</v>
      </c>
      <c r="G61" s="490">
        <v>650</v>
      </c>
      <c r="H61" s="489" t="s">
        <v>1948</v>
      </c>
      <c r="I61" s="491">
        <v>1.7</v>
      </c>
      <c r="J61" s="489" t="s">
        <v>292</v>
      </c>
      <c r="K61" s="490" t="s">
        <v>223</v>
      </c>
      <c r="L61" s="637">
        <v>5</v>
      </c>
      <c r="M61" s="712">
        <v>46132</v>
      </c>
      <c r="N61" s="713" t="s">
        <v>1862</v>
      </c>
      <c r="O61" s="713" t="s">
        <v>252</v>
      </c>
      <c r="P61" s="713">
        <v>1.7649999999999999</v>
      </c>
      <c r="Q61" s="713">
        <v>1.83</v>
      </c>
      <c r="R61" s="23">
        <v>1</v>
      </c>
    </row>
    <row r="62" spans="1:18">
      <c r="A62" s="806" t="s">
        <v>2072</v>
      </c>
      <c r="B62" s="635">
        <v>0.1965277777777778</v>
      </c>
      <c r="C62" s="636">
        <f t="shared" si="0"/>
        <v>5.0883392226148398</v>
      </c>
      <c r="D62" s="807">
        <f t="shared" si="1"/>
        <v>283.00000000000006</v>
      </c>
      <c r="E62" s="490" t="s">
        <v>2061</v>
      </c>
      <c r="F62" s="490" t="s">
        <v>2065</v>
      </c>
      <c r="G62" s="490">
        <v>600</v>
      </c>
      <c r="H62" s="23" t="s">
        <v>1951</v>
      </c>
      <c r="I62" s="489">
        <v>2.1</v>
      </c>
      <c r="J62" s="489" t="s">
        <v>292</v>
      </c>
      <c r="K62" s="490" t="s">
        <v>2073</v>
      </c>
      <c r="L62" s="637">
        <v>5.5</v>
      </c>
      <c r="M62" s="712">
        <v>46132</v>
      </c>
      <c r="N62" s="713" t="s">
        <v>2074</v>
      </c>
      <c r="O62" s="713" t="s">
        <v>2021</v>
      </c>
      <c r="P62" s="713">
        <v>1.7749999999999999</v>
      </c>
      <c r="Q62" s="713">
        <v>1.72</v>
      </c>
      <c r="R62" s="23">
        <v>0.6</v>
      </c>
    </row>
    <row r="63" spans="1:18">
      <c r="A63" s="806" t="s">
        <v>1915</v>
      </c>
      <c r="B63" s="635">
        <v>0.15277777777777776</v>
      </c>
      <c r="C63" s="636">
        <f t="shared" si="0"/>
        <v>6.5454545454545459</v>
      </c>
      <c r="D63" s="807">
        <f t="shared" si="1"/>
        <v>219.99999999999997</v>
      </c>
      <c r="E63" s="490" t="s">
        <v>2067</v>
      </c>
      <c r="F63" s="490" t="s">
        <v>2075</v>
      </c>
      <c r="G63" s="490">
        <v>550</v>
      </c>
      <c r="H63" s="23" t="s">
        <v>1951</v>
      </c>
      <c r="I63" s="489">
        <v>3.2</v>
      </c>
      <c r="J63" s="489" t="s">
        <v>295</v>
      </c>
      <c r="K63" s="490" t="s">
        <v>222</v>
      </c>
      <c r="L63" s="637">
        <v>5.5</v>
      </c>
      <c r="M63" s="712">
        <v>46174</v>
      </c>
      <c r="N63" s="713" t="s">
        <v>2956</v>
      </c>
      <c r="O63" s="713" t="s">
        <v>203</v>
      </c>
      <c r="P63" s="713">
        <v>1.68</v>
      </c>
      <c r="Q63" s="713">
        <v>1.95</v>
      </c>
      <c r="R63" s="23">
        <v>1</v>
      </c>
    </row>
    <row r="64" spans="1:18">
      <c r="A64" s="806" t="s">
        <v>2076</v>
      </c>
      <c r="B64" s="635">
        <v>0.1701388888888889</v>
      </c>
      <c r="C64" s="636">
        <f t="shared" si="0"/>
        <v>5.8775510204081636</v>
      </c>
      <c r="D64" s="807">
        <f t="shared" si="1"/>
        <v>245</v>
      </c>
      <c r="E64" s="490" t="s">
        <v>2061</v>
      </c>
      <c r="F64" s="490" t="s">
        <v>2062</v>
      </c>
      <c r="G64" s="490">
        <v>700</v>
      </c>
      <c r="H64" s="489" t="s">
        <v>1948</v>
      </c>
      <c r="I64" s="489">
        <v>2.8</v>
      </c>
      <c r="J64" s="489" t="s">
        <v>295</v>
      </c>
      <c r="K64" s="490" t="s">
        <v>311</v>
      </c>
      <c r="L64" s="637">
        <v>5.5</v>
      </c>
      <c r="M64" s="712">
        <v>46135</v>
      </c>
      <c r="N64" s="713" t="s">
        <v>1728</v>
      </c>
      <c r="O64" s="713" t="s">
        <v>1962</v>
      </c>
      <c r="P64" s="713">
        <v>1.7949999999999999</v>
      </c>
      <c r="Q64" s="713">
        <v>1.85</v>
      </c>
      <c r="R64" s="23">
        <v>0.7</v>
      </c>
    </row>
    <row r="65" spans="1:22">
      <c r="A65" s="806" t="s">
        <v>2077</v>
      </c>
      <c r="B65" s="635">
        <v>0.2013888888888889</v>
      </c>
      <c r="C65" s="636">
        <f t="shared" si="0"/>
        <v>4.9655172413793105</v>
      </c>
      <c r="D65" s="807">
        <f t="shared" si="1"/>
        <v>290</v>
      </c>
      <c r="E65" s="490" t="s">
        <v>1730</v>
      </c>
      <c r="F65" s="490" t="s">
        <v>2078</v>
      </c>
      <c r="G65" s="490">
        <v>600</v>
      </c>
      <c r="H65" s="489" t="s">
        <v>1948</v>
      </c>
      <c r="I65" s="489">
        <v>3.8</v>
      </c>
      <c r="J65" s="489" t="s">
        <v>292</v>
      </c>
      <c r="K65" s="490" t="s">
        <v>319</v>
      </c>
      <c r="L65" s="637">
        <v>5.5</v>
      </c>
      <c r="M65" s="712">
        <v>46140</v>
      </c>
      <c r="N65" s="713" t="s">
        <v>1892</v>
      </c>
      <c r="O65" s="713" t="s">
        <v>1955</v>
      </c>
      <c r="P65" s="713">
        <v>1.84</v>
      </c>
      <c r="Q65" s="713">
        <v>1.89</v>
      </c>
      <c r="R65" s="23">
        <v>0.85</v>
      </c>
    </row>
    <row r="66" spans="1:22">
      <c r="A66" s="806" t="s">
        <v>1906</v>
      </c>
      <c r="B66" s="635">
        <v>0.1590277777777778</v>
      </c>
      <c r="C66" s="636">
        <f t="shared" ref="C66:C129" si="2">IFERROR(1440/D66, "")</f>
        <v>6.2882096069868991</v>
      </c>
      <c r="D66" s="807">
        <f t="shared" ref="D66:D129" si="3">IF(B66="", "", IF(B66&lt;1, B66*1440, B66))</f>
        <v>229.00000000000003</v>
      </c>
      <c r="E66" s="490" t="s">
        <v>2061</v>
      </c>
      <c r="F66" s="490" t="s">
        <v>2079</v>
      </c>
      <c r="G66" s="490">
        <v>670</v>
      </c>
      <c r="H66" s="489" t="s">
        <v>1948</v>
      </c>
      <c r="I66" s="489">
        <v>1.7</v>
      </c>
      <c r="J66" s="489" t="s">
        <v>292</v>
      </c>
      <c r="K66" s="490" t="s">
        <v>331</v>
      </c>
      <c r="L66" s="637">
        <v>5</v>
      </c>
      <c r="M66" s="712">
        <v>46142</v>
      </c>
      <c r="N66" s="713" t="s">
        <v>1862</v>
      </c>
      <c r="O66" s="713" t="s">
        <v>201</v>
      </c>
      <c r="P66" s="713">
        <v>1.7649999999999999</v>
      </c>
      <c r="Q66" s="713">
        <v>1.84</v>
      </c>
      <c r="R66" s="23">
        <v>1</v>
      </c>
    </row>
    <row r="67" spans="1:22">
      <c r="A67" s="806" t="s">
        <v>1907</v>
      </c>
      <c r="B67" s="635">
        <v>0.16180555555555559</v>
      </c>
      <c r="C67" s="636">
        <f t="shared" si="2"/>
        <v>6.1802575107296125</v>
      </c>
      <c r="D67" s="807">
        <f t="shared" si="3"/>
        <v>233.00000000000006</v>
      </c>
      <c r="E67" s="490" t="s">
        <v>2061</v>
      </c>
      <c r="F67" s="490" t="s">
        <v>2079</v>
      </c>
      <c r="G67" s="490">
        <v>670</v>
      </c>
      <c r="H67" s="489" t="s">
        <v>1948</v>
      </c>
      <c r="I67" s="491">
        <v>2.4</v>
      </c>
      <c r="J67" s="489" t="s">
        <v>292</v>
      </c>
      <c r="K67" s="490" t="s">
        <v>297</v>
      </c>
      <c r="L67" s="637">
        <v>5</v>
      </c>
      <c r="M67" s="712">
        <v>46141</v>
      </c>
      <c r="N67" s="713" t="s">
        <v>1822</v>
      </c>
      <c r="O67" s="713" t="s">
        <v>201</v>
      </c>
      <c r="P67" s="713">
        <v>1.7849999999999999</v>
      </c>
      <c r="Q67" s="713">
        <v>1.85</v>
      </c>
      <c r="R67" s="23">
        <v>0.75</v>
      </c>
    </row>
    <row r="68" spans="1:22">
      <c r="A68" s="806" t="s">
        <v>1905</v>
      </c>
      <c r="B68" s="635">
        <v>0.17152777777777775</v>
      </c>
      <c r="C68" s="636">
        <f t="shared" si="2"/>
        <v>5.8299595141700413</v>
      </c>
      <c r="D68" s="807">
        <f t="shared" si="3"/>
        <v>246.99999999999997</v>
      </c>
      <c r="E68" s="490" t="s">
        <v>2061</v>
      </c>
      <c r="F68" s="490" t="s">
        <v>2080</v>
      </c>
      <c r="G68" s="490">
        <v>700</v>
      </c>
      <c r="H68" s="489" t="s">
        <v>1948</v>
      </c>
      <c r="I68" s="492">
        <v>2.9</v>
      </c>
      <c r="J68" s="489" t="s">
        <v>292</v>
      </c>
      <c r="K68" s="490" t="s">
        <v>216</v>
      </c>
      <c r="L68" s="637">
        <v>5.5</v>
      </c>
      <c r="M68" s="712">
        <v>46147</v>
      </c>
      <c r="N68" s="713" t="s">
        <v>1049</v>
      </c>
      <c r="O68" s="713" t="s">
        <v>2081</v>
      </c>
      <c r="P68" s="713">
        <v>1.7949999999999999</v>
      </c>
      <c r="Q68" s="713">
        <v>1.8</v>
      </c>
      <c r="R68" s="23">
        <v>0.75</v>
      </c>
    </row>
    <row r="69" spans="1:22">
      <c r="A69" s="806" t="s">
        <v>1911</v>
      </c>
      <c r="B69" s="635">
        <v>0.17083333333333331</v>
      </c>
      <c r="C69" s="636">
        <f t="shared" si="2"/>
        <v>5.8536585365853666</v>
      </c>
      <c r="D69" s="807">
        <f t="shared" si="3"/>
        <v>245.99999999999997</v>
      </c>
      <c r="E69" s="490" t="s">
        <v>2061</v>
      </c>
      <c r="F69" s="490" t="s">
        <v>2082</v>
      </c>
      <c r="G69" s="490">
        <v>700</v>
      </c>
      <c r="H69" s="489" t="s">
        <v>1948</v>
      </c>
      <c r="I69" s="489">
        <v>2.8</v>
      </c>
      <c r="J69" s="489" t="s">
        <v>295</v>
      </c>
      <c r="K69" s="490" t="s">
        <v>326</v>
      </c>
      <c r="L69" s="637">
        <v>5.5</v>
      </c>
      <c r="M69" s="712">
        <v>46149</v>
      </c>
      <c r="N69" s="713" t="s">
        <v>1548</v>
      </c>
      <c r="O69" s="713" t="s">
        <v>1987</v>
      </c>
      <c r="P69" s="713">
        <v>1.7949999999999999</v>
      </c>
      <c r="Q69" s="713" t="s">
        <v>2083</v>
      </c>
      <c r="R69" s="23">
        <v>0.7</v>
      </c>
    </row>
    <row r="70" spans="1:22">
      <c r="A70" s="806" t="s">
        <v>1903</v>
      </c>
      <c r="B70" s="635">
        <v>0.1701388888888889</v>
      </c>
      <c r="C70" s="636">
        <f t="shared" si="2"/>
        <v>5.8775510204081636</v>
      </c>
      <c r="D70" s="807">
        <f t="shared" si="3"/>
        <v>245</v>
      </c>
      <c r="E70" s="490" t="s">
        <v>2061</v>
      </c>
      <c r="F70" s="490" t="s">
        <v>2082</v>
      </c>
      <c r="G70" s="490">
        <v>700</v>
      </c>
      <c r="H70" s="489" t="s">
        <v>1948</v>
      </c>
      <c r="I70" s="491">
        <v>2.9</v>
      </c>
      <c r="J70" s="489" t="s">
        <v>295</v>
      </c>
      <c r="K70" s="490" t="s">
        <v>224</v>
      </c>
      <c r="L70" s="637">
        <v>5.5</v>
      </c>
      <c r="M70" s="712">
        <v>46149</v>
      </c>
      <c r="N70" s="713" t="s">
        <v>1048</v>
      </c>
      <c r="O70" s="713" t="s">
        <v>1987</v>
      </c>
      <c r="P70" s="713">
        <v>1.79</v>
      </c>
      <c r="Q70" s="713">
        <v>1.76</v>
      </c>
      <c r="R70" s="23">
        <v>0.7</v>
      </c>
    </row>
    <row r="71" spans="1:22">
      <c r="A71" s="806" t="s">
        <v>1902</v>
      </c>
      <c r="B71" s="635">
        <v>0.19791666666666671</v>
      </c>
      <c r="C71" s="636">
        <f t="shared" si="2"/>
        <v>5.0526315789473673</v>
      </c>
      <c r="D71" s="807">
        <f t="shared" si="3"/>
        <v>285.00000000000006</v>
      </c>
      <c r="E71" s="490" t="s">
        <v>2061</v>
      </c>
      <c r="F71" s="490" t="s">
        <v>2080</v>
      </c>
      <c r="G71" s="490">
        <v>600</v>
      </c>
      <c r="H71" s="489" t="s">
        <v>1951</v>
      </c>
      <c r="I71" s="489">
        <v>2</v>
      </c>
      <c r="J71" s="489" t="s">
        <v>292</v>
      </c>
      <c r="K71" s="490" t="s">
        <v>252</v>
      </c>
      <c r="L71" s="637">
        <v>5.5</v>
      </c>
      <c r="M71" s="712">
        <v>46150</v>
      </c>
      <c r="N71" s="713" t="s">
        <v>1028</v>
      </c>
      <c r="O71" s="713" t="s">
        <v>2081</v>
      </c>
      <c r="P71" s="713">
        <v>1.7749999999999999</v>
      </c>
      <c r="Q71" s="713">
        <v>1.7350000000000001</v>
      </c>
      <c r="R71" s="23">
        <v>0.6</v>
      </c>
    </row>
    <row r="72" spans="1:22">
      <c r="A72" s="806" t="s">
        <v>1910</v>
      </c>
      <c r="B72" s="635">
        <v>0.17083333333333331</v>
      </c>
      <c r="C72" s="636">
        <f t="shared" si="2"/>
        <v>5.8536585365853666</v>
      </c>
      <c r="D72" s="807">
        <f t="shared" si="3"/>
        <v>245.99999999999997</v>
      </c>
      <c r="E72" s="490" t="s">
        <v>2061</v>
      </c>
      <c r="F72" s="490" t="s">
        <v>2082</v>
      </c>
      <c r="G72" s="490">
        <v>700</v>
      </c>
      <c r="H72" s="489" t="s">
        <v>1948</v>
      </c>
      <c r="I72" s="491">
        <v>2.8</v>
      </c>
      <c r="J72" s="489" t="s">
        <v>295</v>
      </c>
      <c r="K72" s="490" t="s">
        <v>302</v>
      </c>
      <c r="L72" s="637">
        <v>5.5</v>
      </c>
      <c r="M72" s="712">
        <v>46153</v>
      </c>
      <c r="N72" s="713" t="s">
        <v>1728</v>
      </c>
      <c r="O72" s="713" t="s">
        <v>1987</v>
      </c>
      <c r="P72" s="713">
        <v>1.7949999999999999</v>
      </c>
      <c r="Q72" s="713">
        <v>1.88</v>
      </c>
      <c r="R72" s="23">
        <v>0.7</v>
      </c>
    </row>
    <row r="73" spans="1:22">
      <c r="A73" s="809" t="s">
        <v>2084</v>
      </c>
      <c r="B73" s="23">
        <v>754</v>
      </c>
      <c r="C73" s="636">
        <f t="shared" si="2"/>
        <v>1.909814323607427</v>
      </c>
      <c r="D73" s="859">
        <f t="shared" si="3"/>
        <v>754</v>
      </c>
      <c r="E73" s="397" t="s">
        <v>2085</v>
      </c>
      <c r="F73" s="490" t="s">
        <v>2086</v>
      </c>
      <c r="G73" s="397">
        <v>500</v>
      </c>
      <c r="H73" s="23" t="s">
        <v>2087</v>
      </c>
      <c r="I73" s="23">
        <v>1.2</v>
      </c>
      <c r="J73" s="489" t="s">
        <v>292</v>
      </c>
      <c r="K73" s="490" t="s">
        <v>199</v>
      </c>
      <c r="L73" s="637">
        <v>2</v>
      </c>
      <c r="M73" s="712">
        <v>45915</v>
      </c>
      <c r="N73" s="713" t="s">
        <v>1036</v>
      </c>
      <c r="O73" s="713" t="s">
        <v>208</v>
      </c>
      <c r="P73" s="713">
        <v>1.7</v>
      </c>
      <c r="Q73" s="713">
        <v>1.66</v>
      </c>
      <c r="R73" s="23">
        <v>6.5</v>
      </c>
      <c r="S73" s="808" t="s">
        <v>2088</v>
      </c>
      <c r="T73" s="65" t="s">
        <v>2089</v>
      </c>
      <c r="U73" s="65" t="s">
        <v>2090</v>
      </c>
      <c r="V73" s="65" t="s">
        <v>2091</v>
      </c>
    </row>
    <row r="74" spans="1:22">
      <c r="A74" s="809" t="s">
        <v>2092</v>
      </c>
      <c r="B74" s="23">
        <v>710</v>
      </c>
      <c r="C74" s="636">
        <f t="shared" si="2"/>
        <v>2.028169014084507</v>
      </c>
      <c r="D74" s="859">
        <f t="shared" si="3"/>
        <v>710</v>
      </c>
      <c r="E74" s="397" t="s">
        <v>2093</v>
      </c>
      <c r="F74" s="397" t="s">
        <v>2094</v>
      </c>
      <c r="G74" s="397">
        <v>500</v>
      </c>
      <c r="H74" s="23" t="s">
        <v>1935</v>
      </c>
      <c r="I74" s="23">
        <v>1.4</v>
      </c>
      <c r="J74" s="489" t="s">
        <v>292</v>
      </c>
      <c r="K74" s="490" t="s">
        <v>214</v>
      </c>
      <c r="L74" s="637">
        <v>2</v>
      </c>
      <c r="M74" s="712">
        <v>45947</v>
      </c>
      <c r="N74" s="713" t="s">
        <v>2095</v>
      </c>
      <c r="O74" s="713" t="s">
        <v>213</v>
      </c>
      <c r="P74" s="713">
        <v>1.71</v>
      </c>
      <c r="Q74" s="713">
        <v>1.87</v>
      </c>
      <c r="R74" s="23">
        <v>5.5</v>
      </c>
      <c r="S74" s="808" t="s">
        <v>2096</v>
      </c>
      <c r="T74" s="65" t="s">
        <v>2089</v>
      </c>
      <c r="U74" s="65" t="s">
        <v>2090</v>
      </c>
      <c r="V74" s="65" t="s">
        <v>2091</v>
      </c>
    </row>
    <row r="75" spans="1:22">
      <c r="A75" s="806" t="s">
        <v>1681</v>
      </c>
      <c r="B75" s="489">
        <v>891</v>
      </c>
      <c r="C75" s="636">
        <f t="shared" si="2"/>
        <v>1.6161616161616161</v>
      </c>
      <c r="D75" s="860">
        <f t="shared" si="3"/>
        <v>891</v>
      </c>
      <c r="E75" s="490" t="s">
        <v>1682</v>
      </c>
      <c r="F75" s="490" t="s">
        <v>2097</v>
      </c>
      <c r="G75" s="490">
        <v>500</v>
      </c>
      <c r="H75" s="23" t="s">
        <v>1935</v>
      </c>
      <c r="I75" s="489">
        <v>0.25</v>
      </c>
      <c r="J75" s="489" t="s">
        <v>292</v>
      </c>
      <c r="K75" s="490" t="s">
        <v>308</v>
      </c>
      <c r="L75" s="637">
        <v>3.7</v>
      </c>
      <c r="M75" s="712">
        <v>45817</v>
      </c>
      <c r="N75" s="713" t="s">
        <v>1035</v>
      </c>
      <c r="O75" s="713" t="s">
        <v>2098</v>
      </c>
      <c r="P75" s="713">
        <v>1.67</v>
      </c>
      <c r="Q75" s="713">
        <v>1.85</v>
      </c>
      <c r="R75" s="23">
        <v>7.5</v>
      </c>
    </row>
    <row r="76" spans="1:22">
      <c r="A76" s="806" t="s">
        <v>2099</v>
      </c>
      <c r="B76" s="489">
        <v>825</v>
      </c>
      <c r="C76" s="636">
        <f t="shared" si="2"/>
        <v>1.7454545454545454</v>
      </c>
      <c r="D76" s="860">
        <f t="shared" si="3"/>
        <v>825</v>
      </c>
      <c r="E76" s="490" t="s">
        <v>2100</v>
      </c>
      <c r="F76" s="490" t="s">
        <v>2101</v>
      </c>
      <c r="G76" s="490">
        <v>600</v>
      </c>
      <c r="H76" s="23" t="s">
        <v>1935</v>
      </c>
      <c r="I76" s="23">
        <v>1.6</v>
      </c>
      <c r="J76" s="489" t="s">
        <v>292</v>
      </c>
      <c r="K76" s="490" t="s">
        <v>205</v>
      </c>
      <c r="L76" s="637">
        <v>4</v>
      </c>
      <c r="M76" s="712">
        <v>45827</v>
      </c>
      <c r="N76" s="713" t="s">
        <v>2102</v>
      </c>
      <c r="O76" s="713"/>
      <c r="P76" s="713">
        <v>1.76</v>
      </c>
      <c r="Q76" s="713">
        <v>1.73</v>
      </c>
      <c r="R76" s="23">
        <v>12</v>
      </c>
    </row>
    <row r="77" spans="1:22">
      <c r="A77" s="809" t="s">
        <v>2103</v>
      </c>
      <c r="B77" s="23">
        <v>953</v>
      </c>
      <c r="C77" s="636">
        <f t="shared" si="2"/>
        <v>1.5110178384050368</v>
      </c>
      <c r="D77" s="859">
        <f t="shared" si="3"/>
        <v>953</v>
      </c>
      <c r="E77" s="397" t="s">
        <v>1668</v>
      </c>
      <c r="F77" s="397" t="s">
        <v>1669</v>
      </c>
      <c r="G77" s="397">
        <v>650</v>
      </c>
      <c r="H77" s="23" t="s">
        <v>1935</v>
      </c>
      <c r="I77" s="23">
        <v>1.2</v>
      </c>
      <c r="J77" s="489" t="s">
        <v>292</v>
      </c>
      <c r="K77" s="490" t="s">
        <v>862</v>
      </c>
      <c r="L77" s="637">
        <v>5</v>
      </c>
      <c r="M77" s="712">
        <v>45824</v>
      </c>
      <c r="N77" s="713" t="s">
        <v>1027</v>
      </c>
      <c r="O77" s="713" t="s">
        <v>200</v>
      </c>
      <c r="P77" s="713">
        <v>1.71</v>
      </c>
      <c r="Q77" s="713">
        <v>1.71</v>
      </c>
      <c r="R77" s="23">
        <v>14</v>
      </c>
    </row>
    <row r="78" spans="1:22">
      <c r="A78" s="809" t="s">
        <v>2104</v>
      </c>
      <c r="B78" s="23">
        <v>950</v>
      </c>
      <c r="C78" s="636">
        <f t="shared" si="2"/>
        <v>1.5157894736842106</v>
      </c>
      <c r="D78" s="859">
        <f t="shared" si="3"/>
        <v>950</v>
      </c>
      <c r="E78" s="397" t="s">
        <v>1673</v>
      </c>
      <c r="F78" s="397" t="s">
        <v>2105</v>
      </c>
      <c r="G78" s="397">
        <v>650</v>
      </c>
      <c r="H78" s="23" t="s">
        <v>1935</v>
      </c>
      <c r="I78" s="23">
        <v>0.9</v>
      </c>
      <c r="J78" s="489" t="s">
        <v>292</v>
      </c>
      <c r="K78" s="490" t="s">
        <v>210</v>
      </c>
      <c r="L78" s="637">
        <v>5</v>
      </c>
      <c r="M78" s="712">
        <v>45827</v>
      </c>
      <c r="N78" s="713" t="s">
        <v>1038</v>
      </c>
      <c r="O78" s="713" t="s">
        <v>2106</v>
      </c>
      <c r="P78" s="713">
        <v>1.73</v>
      </c>
      <c r="Q78" s="713" t="s">
        <v>2107</v>
      </c>
      <c r="R78" s="23">
        <v>8</v>
      </c>
    </row>
    <row r="79" spans="1:22">
      <c r="A79" s="806" t="s">
        <v>2108</v>
      </c>
      <c r="B79" s="489">
        <v>508</v>
      </c>
      <c r="C79" s="636">
        <f t="shared" si="2"/>
        <v>2.8346456692913384</v>
      </c>
      <c r="D79" s="860">
        <f t="shared" si="3"/>
        <v>508</v>
      </c>
      <c r="E79" s="490" t="s">
        <v>2109</v>
      </c>
      <c r="F79" s="490" t="s">
        <v>2110</v>
      </c>
      <c r="G79" s="490">
        <v>500</v>
      </c>
      <c r="H79" s="23" t="s">
        <v>1935</v>
      </c>
      <c r="I79" s="489">
        <v>1.6</v>
      </c>
      <c r="J79" s="489" t="s">
        <v>295</v>
      </c>
      <c r="K79" s="490" t="s">
        <v>201</v>
      </c>
      <c r="L79" s="637">
        <v>2</v>
      </c>
      <c r="M79" s="712">
        <v>45827</v>
      </c>
      <c r="N79" s="713" t="s">
        <v>2111</v>
      </c>
      <c r="O79" s="713" t="s">
        <v>293</v>
      </c>
      <c r="P79" s="713">
        <v>1.84</v>
      </c>
      <c r="Q79" s="713">
        <v>1.9</v>
      </c>
      <c r="R79" s="23">
        <v>6</v>
      </c>
    </row>
    <row r="80" spans="1:22">
      <c r="A80" s="806" t="s">
        <v>2112</v>
      </c>
      <c r="B80" s="489">
        <v>503</v>
      </c>
      <c r="C80" s="636">
        <f t="shared" si="2"/>
        <v>2.8628230616302188</v>
      </c>
      <c r="D80" s="860">
        <f t="shared" si="3"/>
        <v>503</v>
      </c>
      <c r="E80" s="397" t="s">
        <v>2109</v>
      </c>
      <c r="F80" s="397" t="s">
        <v>2113</v>
      </c>
      <c r="G80" s="397">
        <v>500</v>
      </c>
      <c r="H80" s="23" t="s">
        <v>1935</v>
      </c>
      <c r="I80" s="23">
        <v>1.5</v>
      </c>
      <c r="J80" s="489" t="s">
        <v>295</v>
      </c>
      <c r="K80" s="490" t="s">
        <v>325</v>
      </c>
      <c r="L80" s="637">
        <v>2</v>
      </c>
      <c r="M80" s="712">
        <v>45827</v>
      </c>
      <c r="N80" s="713" t="s">
        <v>2114</v>
      </c>
      <c r="O80" s="713" t="s">
        <v>1975</v>
      </c>
      <c r="P80" s="713">
        <v>1.82</v>
      </c>
      <c r="Q80" s="713">
        <v>1.77</v>
      </c>
      <c r="R80" s="23">
        <v>7</v>
      </c>
    </row>
    <row r="81" spans="1:22">
      <c r="A81" s="806" t="s">
        <v>2115</v>
      </c>
      <c r="B81" s="489">
        <v>840</v>
      </c>
      <c r="C81" s="636">
        <f t="shared" si="2"/>
        <v>1.7142857142857142</v>
      </c>
      <c r="D81" s="860">
        <f t="shared" si="3"/>
        <v>840</v>
      </c>
      <c r="E81" s="490" t="s">
        <v>1626</v>
      </c>
      <c r="F81" s="490" t="s">
        <v>1670</v>
      </c>
      <c r="G81" s="490">
        <v>750</v>
      </c>
      <c r="H81" s="23" t="s">
        <v>1935</v>
      </c>
      <c r="I81" s="23">
        <v>1.8</v>
      </c>
      <c r="J81" s="489" t="s">
        <v>292</v>
      </c>
      <c r="K81" s="490" t="s">
        <v>322</v>
      </c>
      <c r="L81" s="637">
        <v>5</v>
      </c>
      <c r="M81" s="712">
        <v>45831</v>
      </c>
      <c r="N81" s="713" t="s">
        <v>1042</v>
      </c>
      <c r="O81" s="713" t="s">
        <v>199</v>
      </c>
      <c r="P81" s="713">
        <v>1.7849999999999999</v>
      </c>
      <c r="Q81" s="713">
        <v>1.81</v>
      </c>
      <c r="R81" s="23">
        <v>12</v>
      </c>
    </row>
    <row r="82" spans="1:22">
      <c r="A82" s="809" t="s">
        <v>2116</v>
      </c>
      <c r="B82" s="23">
        <v>891</v>
      </c>
      <c r="C82" s="636">
        <f t="shared" si="2"/>
        <v>1.6161616161616161</v>
      </c>
      <c r="D82" s="859">
        <f t="shared" si="3"/>
        <v>891</v>
      </c>
      <c r="E82" s="397" t="s">
        <v>1682</v>
      </c>
      <c r="F82" s="397" t="s">
        <v>2117</v>
      </c>
      <c r="G82" s="397">
        <v>500</v>
      </c>
      <c r="H82" s="23" t="s">
        <v>1935</v>
      </c>
      <c r="I82" s="23">
        <v>0.25</v>
      </c>
      <c r="J82" s="489" t="s">
        <v>292</v>
      </c>
      <c r="K82" s="490" t="s">
        <v>860</v>
      </c>
      <c r="L82" s="637">
        <v>3.7</v>
      </c>
      <c r="M82" s="712">
        <v>45842</v>
      </c>
      <c r="N82" s="713" t="s">
        <v>1036</v>
      </c>
      <c r="O82" s="713" t="s">
        <v>208</v>
      </c>
      <c r="P82" s="713">
        <v>1.67</v>
      </c>
      <c r="Q82" s="713" t="s">
        <v>2118</v>
      </c>
      <c r="R82" s="23">
        <v>8.5</v>
      </c>
    </row>
    <row r="83" spans="1:22">
      <c r="A83" s="809" t="s">
        <v>1837</v>
      </c>
      <c r="B83" s="23">
        <v>811</v>
      </c>
      <c r="C83" s="636">
        <f t="shared" si="2"/>
        <v>1.7755856966707768</v>
      </c>
      <c r="D83" s="859">
        <f t="shared" si="3"/>
        <v>811</v>
      </c>
      <c r="E83" s="397" t="s">
        <v>1626</v>
      </c>
      <c r="F83" s="490" t="s">
        <v>1838</v>
      </c>
      <c r="G83" s="397">
        <v>780</v>
      </c>
      <c r="H83" s="23" t="s">
        <v>1935</v>
      </c>
      <c r="I83" s="23">
        <v>1.8</v>
      </c>
      <c r="J83" s="489" t="s">
        <v>292</v>
      </c>
      <c r="K83" s="490" t="s">
        <v>201</v>
      </c>
      <c r="L83" s="637">
        <v>5</v>
      </c>
      <c r="M83" s="712">
        <v>45842</v>
      </c>
      <c r="N83" s="713" t="s">
        <v>1043</v>
      </c>
      <c r="O83" s="713" t="s">
        <v>306</v>
      </c>
      <c r="P83" s="713">
        <v>1.78</v>
      </c>
      <c r="Q83" s="713" t="s">
        <v>2119</v>
      </c>
      <c r="R83" s="23">
        <v>13</v>
      </c>
    </row>
    <row r="84" spans="1:22">
      <c r="A84" s="809" t="s">
        <v>2120</v>
      </c>
      <c r="B84" s="489">
        <v>1037</v>
      </c>
      <c r="C84" s="636">
        <f t="shared" si="2"/>
        <v>1.3886210221793636</v>
      </c>
      <c r="D84" s="860">
        <f t="shared" si="3"/>
        <v>1037</v>
      </c>
      <c r="E84" s="490" t="s">
        <v>1627</v>
      </c>
      <c r="F84" s="397" t="s">
        <v>2121</v>
      </c>
      <c r="G84" s="490">
        <v>600</v>
      </c>
      <c r="H84" s="23" t="s">
        <v>1935</v>
      </c>
      <c r="I84" s="489">
        <v>0.8</v>
      </c>
      <c r="J84" s="489" t="s">
        <v>292</v>
      </c>
      <c r="K84" s="490" t="s">
        <v>204</v>
      </c>
      <c r="L84" s="637">
        <v>5</v>
      </c>
      <c r="M84" s="712">
        <v>45849</v>
      </c>
      <c r="N84" s="713" t="s">
        <v>1033</v>
      </c>
      <c r="O84" s="713" t="s">
        <v>1955</v>
      </c>
      <c r="P84" s="713">
        <v>1.7</v>
      </c>
      <c r="Q84" s="713">
        <v>1.9</v>
      </c>
      <c r="R84" s="23">
        <v>11</v>
      </c>
      <c r="S84" s="808">
        <v>-3.5</v>
      </c>
      <c r="T84" s="65">
        <v>-5.6</v>
      </c>
      <c r="U84" s="810" t="s">
        <v>2122</v>
      </c>
      <c r="V84" s="65" t="s">
        <v>2091</v>
      </c>
    </row>
    <row r="85" spans="1:22">
      <c r="A85" s="806" t="s">
        <v>2123</v>
      </c>
      <c r="B85" s="489">
        <v>1037</v>
      </c>
      <c r="C85" s="636">
        <f t="shared" si="2"/>
        <v>1.3886210221793636</v>
      </c>
      <c r="D85" s="859">
        <f t="shared" si="3"/>
        <v>1037</v>
      </c>
      <c r="E85" s="490" t="s">
        <v>1627</v>
      </c>
      <c r="F85" s="397" t="s">
        <v>2121</v>
      </c>
      <c r="G85" s="490">
        <v>600</v>
      </c>
      <c r="H85" s="23" t="s">
        <v>1935</v>
      </c>
      <c r="I85" s="489">
        <v>0.8</v>
      </c>
      <c r="J85" s="489" t="s">
        <v>292</v>
      </c>
      <c r="K85" s="490" t="s">
        <v>325</v>
      </c>
      <c r="L85" s="637">
        <v>5</v>
      </c>
      <c r="M85" s="712">
        <v>45852</v>
      </c>
      <c r="N85" s="713" t="s">
        <v>1026</v>
      </c>
      <c r="O85" s="713" t="s">
        <v>1955</v>
      </c>
      <c r="P85" s="713">
        <v>1.7</v>
      </c>
      <c r="Q85" s="713">
        <v>1.95</v>
      </c>
      <c r="R85" s="23">
        <v>11.5</v>
      </c>
    </row>
    <row r="86" spans="1:22">
      <c r="A86" s="806" t="s">
        <v>2124</v>
      </c>
      <c r="B86" s="489">
        <v>831</v>
      </c>
      <c r="C86" s="636">
        <f t="shared" si="2"/>
        <v>1.7328519855595668</v>
      </c>
      <c r="D86" s="860">
        <f t="shared" si="3"/>
        <v>831</v>
      </c>
      <c r="E86" s="490" t="s">
        <v>1719</v>
      </c>
      <c r="F86" s="490" t="s">
        <v>2121</v>
      </c>
      <c r="G86" s="490">
        <v>600</v>
      </c>
      <c r="H86" s="23" t="s">
        <v>1935</v>
      </c>
      <c r="I86" s="492">
        <v>0.8</v>
      </c>
      <c r="J86" s="489" t="s">
        <v>292</v>
      </c>
      <c r="K86" s="490" t="s">
        <v>2125</v>
      </c>
      <c r="L86" s="637">
        <v>4</v>
      </c>
      <c r="M86" s="712">
        <v>45847</v>
      </c>
      <c r="N86" s="713" t="s">
        <v>1034</v>
      </c>
      <c r="O86" s="713" t="s">
        <v>1955</v>
      </c>
      <c r="P86" s="713">
        <v>1.7</v>
      </c>
      <c r="Q86" s="713">
        <v>1.9</v>
      </c>
      <c r="R86" s="23">
        <v>11</v>
      </c>
    </row>
    <row r="87" spans="1:22">
      <c r="A87" s="809" t="s">
        <v>2126</v>
      </c>
      <c r="B87" s="23">
        <v>1099</v>
      </c>
      <c r="C87" s="636">
        <f t="shared" si="2"/>
        <v>1.3102820746132848</v>
      </c>
      <c r="D87" s="859">
        <f t="shared" si="3"/>
        <v>1099</v>
      </c>
      <c r="E87" s="397" t="s">
        <v>2127</v>
      </c>
      <c r="F87" s="397" t="s">
        <v>2128</v>
      </c>
      <c r="G87" s="397">
        <v>550</v>
      </c>
      <c r="H87" s="23" t="s">
        <v>1935</v>
      </c>
      <c r="I87" s="23">
        <v>1</v>
      </c>
      <c r="J87" s="489" t="s">
        <v>292</v>
      </c>
      <c r="K87" s="490" t="s">
        <v>335</v>
      </c>
      <c r="L87" s="637">
        <v>5</v>
      </c>
      <c r="M87" s="712">
        <v>45854</v>
      </c>
      <c r="N87" s="713" t="s">
        <v>2129</v>
      </c>
      <c r="O87" s="713" t="s">
        <v>1945</v>
      </c>
      <c r="P87" s="713">
        <v>1.73</v>
      </c>
      <c r="Q87" s="713">
        <v>1.85</v>
      </c>
      <c r="R87" s="23">
        <v>11.5</v>
      </c>
    </row>
    <row r="88" spans="1:22">
      <c r="A88" s="809" t="s">
        <v>2130</v>
      </c>
      <c r="B88" s="23">
        <v>823</v>
      </c>
      <c r="C88" s="636">
        <f t="shared" si="2"/>
        <v>1.7496962332928312</v>
      </c>
      <c r="D88" s="859">
        <f t="shared" si="3"/>
        <v>823</v>
      </c>
      <c r="E88" s="397" t="s">
        <v>2100</v>
      </c>
      <c r="F88" s="397" t="s">
        <v>2131</v>
      </c>
      <c r="G88" s="397">
        <v>600</v>
      </c>
      <c r="H88" s="23" t="s">
        <v>1935</v>
      </c>
      <c r="I88" s="23">
        <v>1.6</v>
      </c>
      <c r="J88" s="489" t="s">
        <v>292</v>
      </c>
      <c r="K88" s="490" t="s">
        <v>205</v>
      </c>
      <c r="L88" s="637">
        <v>4</v>
      </c>
      <c r="M88" s="712">
        <v>45856</v>
      </c>
      <c r="N88" s="713" t="s">
        <v>1035</v>
      </c>
      <c r="O88" s="713" t="s">
        <v>849</v>
      </c>
      <c r="P88" s="713">
        <v>1.76</v>
      </c>
      <c r="Q88" s="713">
        <v>1.63</v>
      </c>
      <c r="R88" s="23">
        <v>12</v>
      </c>
      <c r="S88" s="808" t="s">
        <v>2132</v>
      </c>
      <c r="T88" s="65" t="s">
        <v>2133</v>
      </c>
      <c r="U88" s="65" t="s">
        <v>2134</v>
      </c>
      <c r="V88" s="65" t="s">
        <v>2091</v>
      </c>
    </row>
    <row r="89" spans="1:22">
      <c r="A89" s="806" t="s">
        <v>2135</v>
      </c>
      <c r="B89" s="489">
        <v>478</v>
      </c>
      <c r="C89" s="636">
        <f t="shared" si="2"/>
        <v>3.01255230125523</v>
      </c>
      <c r="D89" s="860">
        <f t="shared" si="3"/>
        <v>478</v>
      </c>
      <c r="E89" s="490" t="s">
        <v>2136</v>
      </c>
      <c r="F89" s="490" t="s">
        <v>2137</v>
      </c>
      <c r="G89" s="490">
        <v>500</v>
      </c>
      <c r="H89" s="23" t="s">
        <v>1935</v>
      </c>
      <c r="I89" s="492">
        <v>0.8</v>
      </c>
      <c r="J89" s="489" t="s">
        <v>292</v>
      </c>
      <c r="K89" s="490" t="s">
        <v>314</v>
      </c>
      <c r="L89" s="637">
        <v>2</v>
      </c>
      <c r="M89" s="712">
        <v>45863</v>
      </c>
      <c r="N89" s="713" t="s">
        <v>1030</v>
      </c>
      <c r="O89" s="713" t="s">
        <v>2138</v>
      </c>
      <c r="P89" s="713">
        <v>1.68</v>
      </c>
      <c r="Q89" s="713">
        <v>1.74</v>
      </c>
      <c r="R89" s="23">
        <v>8.5</v>
      </c>
    </row>
    <row r="90" spans="1:22">
      <c r="A90" s="806" t="s">
        <v>2139</v>
      </c>
      <c r="B90" s="489">
        <v>946</v>
      </c>
      <c r="C90" s="636">
        <f t="shared" si="2"/>
        <v>1.522198731501057</v>
      </c>
      <c r="D90" s="859">
        <f t="shared" si="3"/>
        <v>946</v>
      </c>
      <c r="E90" s="490" t="s">
        <v>1637</v>
      </c>
      <c r="F90" s="397" t="s">
        <v>2140</v>
      </c>
      <c r="G90" s="490">
        <v>650</v>
      </c>
      <c r="H90" s="23" t="s">
        <v>1935</v>
      </c>
      <c r="I90" s="492">
        <v>1.1000000000000001</v>
      </c>
      <c r="J90" s="489" t="s">
        <v>292</v>
      </c>
      <c r="K90" s="490" t="s">
        <v>308</v>
      </c>
      <c r="L90" s="637">
        <v>5</v>
      </c>
      <c r="M90" s="712">
        <v>45867</v>
      </c>
      <c r="N90" s="713" t="s">
        <v>1042</v>
      </c>
      <c r="O90" s="713" t="s">
        <v>298</v>
      </c>
      <c r="P90" s="713">
        <v>1.7150000000000001</v>
      </c>
      <c r="Q90" s="713">
        <v>1.82</v>
      </c>
      <c r="R90" s="23">
        <v>12.5</v>
      </c>
      <c r="S90" s="808" t="s">
        <v>2141</v>
      </c>
      <c r="T90" s="65" t="s">
        <v>2142</v>
      </c>
      <c r="U90" s="65" t="s">
        <v>2143</v>
      </c>
      <c r="V90" s="65" t="s">
        <v>2091</v>
      </c>
    </row>
    <row r="91" spans="1:22">
      <c r="A91" s="809" t="s">
        <v>2144</v>
      </c>
      <c r="B91" s="23">
        <v>958</v>
      </c>
      <c r="C91" s="636">
        <f t="shared" si="2"/>
        <v>1.5031315240083507</v>
      </c>
      <c r="D91" s="859">
        <f t="shared" si="3"/>
        <v>958</v>
      </c>
      <c r="E91" s="397" t="s">
        <v>1637</v>
      </c>
      <c r="F91" s="397" t="s">
        <v>2145</v>
      </c>
      <c r="G91" s="397">
        <v>650</v>
      </c>
      <c r="H91" s="23" t="s">
        <v>1935</v>
      </c>
      <c r="I91" s="23">
        <v>0.8</v>
      </c>
      <c r="J91" s="489" t="s">
        <v>292</v>
      </c>
      <c r="K91" s="490" t="s">
        <v>2146</v>
      </c>
      <c r="L91" s="637">
        <v>5</v>
      </c>
      <c r="M91" s="712">
        <v>45870</v>
      </c>
      <c r="N91" s="713" t="s">
        <v>1026</v>
      </c>
      <c r="O91" s="713" t="s">
        <v>2147</v>
      </c>
      <c r="P91" s="713">
        <v>1.72</v>
      </c>
      <c r="Q91" s="713">
        <v>1.86</v>
      </c>
      <c r="R91" s="23">
        <v>11</v>
      </c>
      <c r="S91" s="808" t="s">
        <v>2148</v>
      </c>
      <c r="T91" s="65" t="s">
        <v>2149</v>
      </c>
      <c r="U91" s="65" t="s">
        <v>2150</v>
      </c>
      <c r="V91" s="65" t="s">
        <v>2091</v>
      </c>
    </row>
    <row r="92" spans="1:22">
      <c r="A92" s="809" t="s">
        <v>2151</v>
      </c>
      <c r="B92" s="23">
        <v>865</v>
      </c>
      <c r="C92" s="636">
        <f t="shared" si="2"/>
        <v>1.6647398843930636</v>
      </c>
      <c r="D92" s="859">
        <f t="shared" si="3"/>
        <v>865</v>
      </c>
      <c r="E92" s="397" t="s">
        <v>1638</v>
      </c>
      <c r="F92" s="490" t="s">
        <v>2152</v>
      </c>
      <c r="G92" s="397">
        <v>550</v>
      </c>
      <c r="H92" s="23" t="s">
        <v>2087</v>
      </c>
      <c r="I92" s="23">
        <v>1.1000000000000001</v>
      </c>
      <c r="J92" s="489" t="s">
        <v>292</v>
      </c>
      <c r="K92" s="490" t="s">
        <v>2153</v>
      </c>
      <c r="L92" s="637">
        <v>4</v>
      </c>
      <c r="M92" s="712">
        <v>45880</v>
      </c>
      <c r="N92" s="713" t="s">
        <v>1034</v>
      </c>
      <c r="O92" s="713" t="s">
        <v>2154</v>
      </c>
      <c r="P92" s="713">
        <v>1.68</v>
      </c>
      <c r="Q92" s="713">
        <v>1.68</v>
      </c>
      <c r="R92" s="23">
        <v>8</v>
      </c>
      <c r="S92" s="808" t="s">
        <v>2155</v>
      </c>
      <c r="T92" s="65" t="s">
        <v>2156</v>
      </c>
      <c r="U92" s="65" t="s">
        <v>2157</v>
      </c>
      <c r="V92" s="65" t="s">
        <v>2091</v>
      </c>
    </row>
    <row r="93" spans="1:22">
      <c r="A93" s="809" t="s">
        <v>1834</v>
      </c>
      <c r="B93" s="489">
        <v>843</v>
      </c>
      <c r="C93" s="636">
        <f t="shared" si="2"/>
        <v>1.708185053380783</v>
      </c>
      <c r="D93" s="860">
        <f t="shared" si="3"/>
        <v>843</v>
      </c>
      <c r="E93" s="397" t="s">
        <v>1637</v>
      </c>
      <c r="F93" s="490" t="s">
        <v>1835</v>
      </c>
      <c r="G93" s="490">
        <v>730</v>
      </c>
      <c r="H93" s="23" t="s">
        <v>1935</v>
      </c>
      <c r="I93" s="489">
        <v>0.9</v>
      </c>
      <c r="J93" s="489" t="s">
        <v>292</v>
      </c>
      <c r="K93" s="490" t="s">
        <v>204</v>
      </c>
      <c r="L93" s="637">
        <v>5</v>
      </c>
      <c r="M93" s="712">
        <v>45884</v>
      </c>
      <c r="N93" s="713" t="s">
        <v>1027</v>
      </c>
      <c r="O93" s="713" t="s">
        <v>1962</v>
      </c>
      <c r="P93" s="713">
        <v>1.71</v>
      </c>
      <c r="Q93" s="713">
        <v>1.85</v>
      </c>
      <c r="R93" s="23">
        <v>13</v>
      </c>
      <c r="S93" s="808" t="s">
        <v>2148</v>
      </c>
      <c r="T93" s="65" t="s">
        <v>2149</v>
      </c>
      <c r="U93" s="65" t="s">
        <v>2148</v>
      </c>
      <c r="V93" s="65" t="s">
        <v>2091</v>
      </c>
    </row>
    <row r="94" spans="1:22">
      <c r="A94" s="809" t="s">
        <v>2158</v>
      </c>
      <c r="B94" s="23">
        <v>951</v>
      </c>
      <c r="C94" s="636">
        <f t="shared" si="2"/>
        <v>1.5141955835962144</v>
      </c>
      <c r="D94" s="859">
        <f t="shared" si="3"/>
        <v>951</v>
      </c>
      <c r="E94" s="397" t="s">
        <v>1637</v>
      </c>
      <c r="F94" s="490" t="s">
        <v>2140</v>
      </c>
      <c r="G94" s="397">
        <v>650</v>
      </c>
      <c r="H94" s="23" t="s">
        <v>1935</v>
      </c>
      <c r="I94" s="23">
        <v>1.1000000000000001</v>
      </c>
      <c r="J94" s="489" t="s">
        <v>292</v>
      </c>
      <c r="K94" s="490" t="s">
        <v>209</v>
      </c>
      <c r="L94" s="637">
        <v>5</v>
      </c>
      <c r="M94" s="712">
        <v>45887</v>
      </c>
      <c r="N94" s="713" t="s">
        <v>1758</v>
      </c>
      <c r="O94" s="713" t="s">
        <v>298</v>
      </c>
      <c r="P94" s="713">
        <v>1.71</v>
      </c>
      <c r="Q94" s="713">
        <v>1.95</v>
      </c>
      <c r="R94" s="23">
        <v>11</v>
      </c>
      <c r="S94" s="808" t="s">
        <v>2141</v>
      </c>
      <c r="T94" s="65" t="s">
        <v>2142</v>
      </c>
      <c r="U94" s="65" t="s">
        <v>2159</v>
      </c>
      <c r="V94" s="65" t="s">
        <v>2091</v>
      </c>
    </row>
    <row r="95" spans="1:22">
      <c r="A95" s="806" t="s">
        <v>2160</v>
      </c>
      <c r="B95" s="489">
        <v>564</v>
      </c>
      <c r="C95" s="636">
        <f t="shared" si="2"/>
        <v>2.5531914893617023</v>
      </c>
      <c r="D95" s="860">
        <f t="shared" si="3"/>
        <v>564</v>
      </c>
      <c r="E95" s="490" t="s">
        <v>1703</v>
      </c>
      <c r="F95" s="397" t="s">
        <v>2161</v>
      </c>
      <c r="G95" s="490">
        <v>450</v>
      </c>
      <c r="H95" s="23" t="s">
        <v>2036</v>
      </c>
      <c r="I95" s="492">
        <v>1.2</v>
      </c>
      <c r="J95" s="489" t="s">
        <v>292</v>
      </c>
      <c r="K95" s="490" t="s">
        <v>222</v>
      </c>
      <c r="L95" s="637">
        <v>2</v>
      </c>
      <c r="M95" s="712">
        <v>45896</v>
      </c>
      <c r="N95" s="713" t="s">
        <v>1660</v>
      </c>
      <c r="O95" s="713" t="s">
        <v>209</v>
      </c>
      <c r="P95" s="713">
        <v>1.79</v>
      </c>
      <c r="Q95" s="713">
        <v>1.9</v>
      </c>
      <c r="R95" s="23">
        <v>8</v>
      </c>
      <c r="S95" s="808" t="s">
        <v>2155</v>
      </c>
      <c r="T95" s="65" t="s">
        <v>2162</v>
      </c>
      <c r="U95" s="65" t="s">
        <v>2132</v>
      </c>
      <c r="V95" s="65" t="s">
        <v>2091</v>
      </c>
    </row>
    <row r="96" spans="1:22">
      <c r="A96" s="809" t="s">
        <v>1689</v>
      </c>
      <c r="B96" s="23">
        <v>852</v>
      </c>
      <c r="C96" s="636">
        <f t="shared" si="2"/>
        <v>1.6901408450704225</v>
      </c>
      <c r="D96" s="860">
        <f t="shared" si="3"/>
        <v>852</v>
      </c>
      <c r="E96" s="397" t="s">
        <v>1714</v>
      </c>
      <c r="F96" s="397" t="s">
        <v>2163</v>
      </c>
      <c r="G96" s="397">
        <v>650</v>
      </c>
      <c r="H96" s="23" t="s">
        <v>1935</v>
      </c>
      <c r="I96" s="23">
        <v>0.8</v>
      </c>
      <c r="J96" s="489" t="s">
        <v>292</v>
      </c>
      <c r="K96" s="490" t="s">
        <v>251</v>
      </c>
      <c r="L96" s="637">
        <v>4.5</v>
      </c>
      <c r="M96" s="712">
        <v>45891</v>
      </c>
      <c r="N96" s="713" t="s">
        <v>1038</v>
      </c>
      <c r="O96" s="713" t="s">
        <v>1965</v>
      </c>
      <c r="P96" s="713">
        <v>1.73</v>
      </c>
      <c r="Q96" s="713">
        <v>1.9</v>
      </c>
      <c r="R96" s="23">
        <v>10.5</v>
      </c>
      <c r="S96" s="808" t="s">
        <v>2164</v>
      </c>
      <c r="T96" s="65" t="s">
        <v>2165</v>
      </c>
      <c r="U96" s="65" t="s">
        <v>2166</v>
      </c>
      <c r="V96" s="65" t="s">
        <v>2091</v>
      </c>
    </row>
    <row r="97" spans="1:22">
      <c r="A97" s="809" t="s">
        <v>1744</v>
      </c>
      <c r="B97" s="23">
        <v>762</v>
      </c>
      <c r="C97" s="636">
        <f t="shared" si="2"/>
        <v>1.889763779527559</v>
      </c>
      <c r="D97" s="859">
        <f t="shared" si="3"/>
        <v>762</v>
      </c>
      <c r="E97" s="397" t="s">
        <v>1719</v>
      </c>
      <c r="F97" s="490" t="s">
        <v>1847</v>
      </c>
      <c r="G97" s="397">
        <v>650</v>
      </c>
      <c r="H97" s="23" t="s">
        <v>1935</v>
      </c>
      <c r="I97" s="23">
        <v>0.7</v>
      </c>
      <c r="J97" s="489" t="s">
        <v>292</v>
      </c>
      <c r="K97" s="490" t="s">
        <v>210</v>
      </c>
      <c r="L97" s="637">
        <v>4</v>
      </c>
      <c r="M97" s="712">
        <v>45898</v>
      </c>
      <c r="N97" s="713" t="s">
        <v>1034</v>
      </c>
      <c r="O97" s="713" t="s">
        <v>2167</v>
      </c>
      <c r="P97" s="713">
        <v>1.7</v>
      </c>
      <c r="Q97" s="713">
        <v>1.86</v>
      </c>
      <c r="R97" s="23">
        <v>11</v>
      </c>
      <c r="S97" s="808" t="s">
        <v>2166</v>
      </c>
      <c r="T97" s="65" t="s">
        <v>2133</v>
      </c>
      <c r="U97" s="65" t="s">
        <v>2168</v>
      </c>
      <c r="V97" s="65" t="s">
        <v>2091</v>
      </c>
    </row>
    <row r="98" spans="1:22">
      <c r="A98" s="806" t="s">
        <v>1844</v>
      </c>
      <c r="B98" s="489">
        <v>890</v>
      </c>
      <c r="C98" s="636">
        <f t="shared" si="2"/>
        <v>1.6179775280898876</v>
      </c>
      <c r="D98" s="859">
        <f t="shared" si="3"/>
        <v>890</v>
      </c>
      <c r="E98" s="490" t="s">
        <v>1637</v>
      </c>
      <c r="F98" s="490" t="s">
        <v>1845</v>
      </c>
      <c r="G98" s="490">
        <v>690</v>
      </c>
      <c r="H98" s="23" t="s">
        <v>1935</v>
      </c>
      <c r="I98" s="492">
        <v>1.1000000000000001</v>
      </c>
      <c r="J98" s="489" t="s">
        <v>292</v>
      </c>
      <c r="K98" s="490" t="s">
        <v>217</v>
      </c>
      <c r="L98" s="637">
        <v>5</v>
      </c>
      <c r="M98" s="712">
        <v>45897</v>
      </c>
      <c r="N98" s="713" t="s">
        <v>1843</v>
      </c>
      <c r="O98" s="713" t="s">
        <v>312</v>
      </c>
      <c r="P98" s="713">
        <v>1.73</v>
      </c>
      <c r="Q98" s="713">
        <v>1.99</v>
      </c>
      <c r="R98" s="23">
        <v>12.5</v>
      </c>
      <c r="S98" s="808" t="s">
        <v>2141</v>
      </c>
      <c r="T98" s="65" t="s">
        <v>2142</v>
      </c>
      <c r="U98" s="65" t="s">
        <v>2169</v>
      </c>
      <c r="V98" s="65" t="s">
        <v>2091</v>
      </c>
    </row>
    <row r="99" spans="1:22">
      <c r="A99" s="809" t="s">
        <v>1852</v>
      </c>
      <c r="B99" s="23">
        <v>950</v>
      </c>
      <c r="C99" s="636">
        <f t="shared" si="2"/>
        <v>1.5157894736842106</v>
      </c>
      <c r="D99" s="859">
        <f t="shared" si="3"/>
        <v>950</v>
      </c>
      <c r="E99" s="397" t="s">
        <v>1673</v>
      </c>
      <c r="F99" s="490" t="s">
        <v>1853</v>
      </c>
      <c r="G99" s="397">
        <v>650</v>
      </c>
      <c r="H99" s="23" t="s">
        <v>1935</v>
      </c>
      <c r="I99" s="489">
        <v>0.9</v>
      </c>
      <c r="J99" s="489" t="s">
        <v>292</v>
      </c>
      <c r="K99" s="490" t="s">
        <v>335</v>
      </c>
      <c r="L99" s="637">
        <v>5</v>
      </c>
      <c r="M99" s="712">
        <v>45898</v>
      </c>
      <c r="N99" s="713" t="s">
        <v>2170</v>
      </c>
      <c r="O99" s="713" t="s">
        <v>208</v>
      </c>
      <c r="P99" s="713">
        <v>1.73</v>
      </c>
      <c r="Q99" s="713">
        <v>1.85</v>
      </c>
      <c r="R99" s="23">
        <v>7.5</v>
      </c>
      <c r="S99" s="808" t="s">
        <v>2096</v>
      </c>
      <c r="T99" s="65" t="s">
        <v>2171</v>
      </c>
      <c r="U99" s="65" t="s">
        <v>2172</v>
      </c>
      <c r="V99" s="65" t="s">
        <v>2091</v>
      </c>
    </row>
    <row r="100" spans="1:22">
      <c r="A100" s="806" t="s">
        <v>1852</v>
      </c>
      <c r="B100" s="489">
        <v>932</v>
      </c>
      <c r="C100" s="636">
        <f t="shared" si="2"/>
        <v>1.5450643776824033</v>
      </c>
      <c r="D100" s="860">
        <f t="shared" si="3"/>
        <v>932</v>
      </c>
      <c r="E100" s="490" t="s">
        <v>1673</v>
      </c>
      <c r="F100" s="490" t="s">
        <v>1853</v>
      </c>
      <c r="G100" s="490">
        <v>660</v>
      </c>
      <c r="H100" s="489" t="s">
        <v>1935</v>
      </c>
      <c r="I100" s="492">
        <v>0.9</v>
      </c>
      <c r="J100" s="489" t="s">
        <v>292</v>
      </c>
      <c r="K100" s="490" t="s">
        <v>335</v>
      </c>
      <c r="L100" s="637">
        <v>5</v>
      </c>
      <c r="M100" s="712">
        <v>45905</v>
      </c>
      <c r="N100" s="713" t="s">
        <v>2173</v>
      </c>
      <c r="O100" s="713" t="s">
        <v>208</v>
      </c>
      <c r="P100" s="713">
        <v>1.73</v>
      </c>
      <c r="Q100" s="713">
        <v>1.83</v>
      </c>
      <c r="R100" s="23">
        <v>7.5</v>
      </c>
      <c r="S100" s="808" t="s">
        <v>2096</v>
      </c>
      <c r="T100" s="65" t="s">
        <v>2171</v>
      </c>
      <c r="U100" s="65" t="s">
        <v>2172</v>
      </c>
      <c r="V100" s="65" t="s">
        <v>2091</v>
      </c>
    </row>
    <row r="101" spans="1:22">
      <c r="A101" s="809" t="s">
        <v>1733</v>
      </c>
      <c r="B101" s="23">
        <v>1037</v>
      </c>
      <c r="C101" s="636">
        <f t="shared" si="2"/>
        <v>1.3886210221793636</v>
      </c>
      <c r="D101" s="859">
        <f t="shared" si="3"/>
        <v>1037</v>
      </c>
      <c r="E101" s="397" t="s">
        <v>1627</v>
      </c>
      <c r="F101" s="490" t="s">
        <v>1847</v>
      </c>
      <c r="G101" s="397">
        <v>600</v>
      </c>
      <c r="H101" s="23" t="s">
        <v>1935</v>
      </c>
      <c r="I101" s="23">
        <v>0.8</v>
      </c>
      <c r="J101" s="489" t="s">
        <v>292</v>
      </c>
      <c r="K101" s="490" t="s">
        <v>303</v>
      </c>
      <c r="L101" s="637">
        <v>5</v>
      </c>
      <c r="M101" s="712">
        <v>45897</v>
      </c>
      <c r="N101" s="713" t="s">
        <v>1036</v>
      </c>
      <c r="O101" s="713" t="s">
        <v>2167</v>
      </c>
      <c r="P101" s="713">
        <v>1.7</v>
      </c>
      <c r="Q101" s="713">
        <v>1.94</v>
      </c>
      <c r="R101" s="23">
        <v>11</v>
      </c>
      <c r="S101" s="808" t="s">
        <v>2174</v>
      </c>
      <c r="T101" s="65" t="s">
        <v>2133</v>
      </c>
      <c r="U101" s="65" t="s">
        <v>2175</v>
      </c>
      <c r="V101" s="65" t="s">
        <v>2091</v>
      </c>
    </row>
    <row r="102" spans="1:22">
      <c r="A102" s="809" t="s">
        <v>1733</v>
      </c>
      <c r="B102" s="23">
        <v>1031</v>
      </c>
      <c r="C102" s="636">
        <f t="shared" si="2"/>
        <v>1.396702230843841</v>
      </c>
      <c r="D102" s="859">
        <f t="shared" si="3"/>
        <v>1031</v>
      </c>
      <c r="E102" s="397" t="s">
        <v>1627</v>
      </c>
      <c r="F102" s="397" t="s">
        <v>1847</v>
      </c>
      <c r="G102" s="397">
        <v>600</v>
      </c>
      <c r="H102" s="489" t="s">
        <v>1935</v>
      </c>
      <c r="I102" s="23">
        <v>0.8</v>
      </c>
      <c r="J102" s="489" t="s">
        <v>292</v>
      </c>
      <c r="K102" s="490" t="s">
        <v>303</v>
      </c>
      <c r="L102" s="637">
        <v>5</v>
      </c>
      <c r="M102" s="712">
        <v>45905</v>
      </c>
      <c r="N102" s="713" t="s">
        <v>1036</v>
      </c>
      <c r="O102" s="713" t="s">
        <v>2167</v>
      </c>
      <c r="P102" s="713">
        <v>1.7</v>
      </c>
      <c r="Q102" s="713">
        <v>2</v>
      </c>
      <c r="R102" s="23">
        <v>11</v>
      </c>
      <c r="S102" s="808" t="s">
        <v>2174</v>
      </c>
      <c r="T102" s="65" t="s">
        <v>2133</v>
      </c>
      <c r="U102" s="65" t="s">
        <v>2176</v>
      </c>
      <c r="V102" s="65" t="s">
        <v>2091</v>
      </c>
    </row>
    <row r="103" spans="1:22">
      <c r="A103" s="806" t="s">
        <v>2177</v>
      </c>
      <c r="B103" s="489">
        <v>890</v>
      </c>
      <c r="C103" s="636">
        <f t="shared" si="2"/>
        <v>1.6179775280898876</v>
      </c>
      <c r="D103" s="860">
        <f t="shared" si="3"/>
        <v>890</v>
      </c>
      <c r="E103" s="490" t="s">
        <v>1637</v>
      </c>
      <c r="F103" s="490" t="s">
        <v>1845</v>
      </c>
      <c r="G103" s="490">
        <v>700</v>
      </c>
      <c r="H103" s="23" t="s">
        <v>1935</v>
      </c>
      <c r="I103" s="491">
        <v>1</v>
      </c>
      <c r="J103" s="489" t="s">
        <v>292</v>
      </c>
      <c r="K103" s="490" t="s">
        <v>198</v>
      </c>
      <c r="L103" s="637">
        <v>5</v>
      </c>
      <c r="M103" s="712">
        <v>45905</v>
      </c>
      <c r="N103" s="713" t="s">
        <v>1027</v>
      </c>
      <c r="O103" s="713" t="s">
        <v>312</v>
      </c>
      <c r="P103" s="713">
        <v>1.76</v>
      </c>
      <c r="Q103" s="713">
        <v>1.78</v>
      </c>
      <c r="R103" s="23">
        <v>11.5</v>
      </c>
      <c r="S103" s="808" t="s">
        <v>2148</v>
      </c>
      <c r="T103" s="65" t="s">
        <v>2149</v>
      </c>
      <c r="U103" s="65" t="s">
        <v>2178</v>
      </c>
      <c r="V103" s="65" t="s">
        <v>2091</v>
      </c>
    </row>
    <row r="104" spans="1:22">
      <c r="A104" s="806" t="s">
        <v>2179</v>
      </c>
      <c r="B104" s="489">
        <v>831</v>
      </c>
      <c r="C104" s="636">
        <f t="shared" si="2"/>
        <v>1.7328519855595668</v>
      </c>
      <c r="D104" s="860">
        <f t="shared" si="3"/>
        <v>831</v>
      </c>
      <c r="E104" s="490" t="s">
        <v>1637</v>
      </c>
      <c r="F104" s="490" t="s">
        <v>1868</v>
      </c>
      <c r="G104" s="490">
        <v>750</v>
      </c>
      <c r="H104" s="23" t="s">
        <v>1935</v>
      </c>
      <c r="I104" s="491">
        <v>1</v>
      </c>
      <c r="J104" s="489" t="s">
        <v>292</v>
      </c>
      <c r="K104" s="490" t="s">
        <v>321</v>
      </c>
      <c r="L104" s="637">
        <v>5</v>
      </c>
      <c r="M104" s="712">
        <v>45904</v>
      </c>
      <c r="N104" s="713" t="s">
        <v>1026</v>
      </c>
      <c r="O104" s="713" t="s">
        <v>2058</v>
      </c>
      <c r="P104" s="713">
        <v>1.71</v>
      </c>
      <c r="Q104" s="713">
        <v>1.81</v>
      </c>
      <c r="R104" s="23">
        <v>12</v>
      </c>
      <c r="S104" s="808" t="s">
        <v>2148</v>
      </c>
      <c r="T104" s="65" t="s">
        <v>2149</v>
      </c>
      <c r="U104" s="65" t="s">
        <v>2180</v>
      </c>
      <c r="V104" s="65" t="s">
        <v>2091</v>
      </c>
    </row>
    <row r="105" spans="1:22">
      <c r="A105" s="809" t="s">
        <v>2181</v>
      </c>
      <c r="B105" s="23">
        <v>1078</v>
      </c>
      <c r="C105" s="636">
        <f t="shared" si="2"/>
        <v>1.3358070500927643</v>
      </c>
      <c r="D105" s="859">
        <f t="shared" si="3"/>
        <v>1078</v>
      </c>
      <c r="E105" s="397" t="s">
        <v>1671</v>
      </c>
      <c r="F105" s="397" t="s">
        <v>2182</v>
      </c>
      <c r="G105" s="397">
        <v>550</v>
      </c>
      <c r="H105" s="23" t="s">
        <v>1935</v>
      </c>
      <c r="I105" s="23">
        <v>0.7</v>
      </c>
      <c r="J105" s="489" t="s">
        <v>292</v>
      </c>
      <c r="K105" s="490" t="s">
        <v>203</v>
      </c>
      <c r="L105" s="637">
        <v>5</v>
      </c>
      <c r="M105" s="712">
        <v>45908</v>
      </c>
      <c r="N105" s="713" t="s">
        <v>1043</v>
      </c>
      <c r="O105" s="713" t="s">
        <v>1938</v>
      </c>
      <c r="P105" s="713">
        <v>1.63</v>
      </c>
      <c r="Q105" s="713">
        <v>1.87</v>
      </c>
      <c r="R105" s="23">
        <v>8</v>
      </c>
      <c r="S105" s="808" t="s">
        <v>2090</v>
      </c>
      <c r="T105" s="65" t="s">
        <v>2183</v>
      </c>
      <c r="U105" s="65" t="s">
        <v>2184</v>
      </c>
      <c r="V105" s="65" t="s">
        <v>2091</v>
      </c>
    </row>
    <row r="106" spans="1:22">
      <c r="A106" s="809" t="s">
        <v>1869</v>
      </c>
      <c r="B106" s="23">
        <v>793</v>
      </c>
      <c r="C106" s="636">
        <f t="shared" si="2"/>
        <v>1.815889029003783</v>
      </c>
      <c r="D106" s="860">
        <f t="shared" si="3"/>
        <v>793</v>
      </c>
      <c r="E106" s="397" t="s">
        <v>1637</v>
      </c>
      <c r="F106" s="397" t="s">
        <v>1868</v>
      </c>
      <c r="G106" s="397">
        <v>780</v>
      </c>
      <c r="H106" s="23" t="s">
        <v>1935</v>
      </c>
      <c r="I106" s="23">
        <v>1.1000000000000001</v>
      </c>
      <c r="J106" s="489" t="s">
        <v>295</v>
      </c>
      <c r="K106" s="490" t="s">
        <v>310</v>
      </c>
      <c r="L106" s="637">
        <v>5</v>
      </c>
      <c r="M106" s="712">
        <v>45909</v>
      </c>
      <c r="N106" s="713" t="s">
        <v>1660</v>
      </c>
      <c r="O106" s="713" t="s">
        <v>2058</v>
      </c>
      <c r="P106" s="713">
        <v>1.71</v>
      </c>
      <c r="Q106" s="713">
        <v>1.76</v>
      </c>
      <c r="R106" s="23">
        <v>12</v>
      </c>
      <c r="S106" s="808" t="s">
        <v>2148</v>
      </c>
      <c r="T106" s="65" t="s">
        <v>2149</v>
      </c>
      <c r="U106" s="65" t="s">
        <v>2178</v>
      </c>
      <c r="V106" s="65" t="s">
        <v>2091</v>
      </c>
    </row>
    <row r="107" spans="1:22">
      <c r="A107" s="809" t="s">
        <v>2185</v>
      </c>
      <c r="B107" s="23">
        <v>873</v>
      </c>
      <c r="C107" s="636">
        <f t="shared" si="2"/>
        <v>1.6494845360824741</v>
      </c>
      <c r="D107" s="859">
        <f t="shared" si="3"/>
        <v>873</v>
      </c>
      <c r="E107" s="397" t="s">
        <v>1637</v>
      </c>
      <c r="F107" s="490" t="s">
        <v>1845</v>
      </c>
      <c r="G107" s="397">
        <v>700</v>
      </c>
      <c r="H107" s="23" t="s">
        <v>1935</v>
      </c>
      <c r="I107" s="23">
        <v>1.2</v>
      </c>
      <c r="J107" s="489" t="s">
        <v>292</v>
      </c>
      <c r="K107" s="490" t="s">
        <v>204</v>
      </c>
      <c r="L107" s="637">
        <v>5</v>
      </c>
      <c r="M107" s="712">
        <v>45915</v>
      </c>
      <c r="N107" s="713" t="s">
        <v>1042</v>
      </c>
      <c r="O107" s="713" t="s">
        <v>312</v>
      </c>
      <c r="P107" s="713">
        <v>1.73</v>
      </c>
      <c r="Q107" s="713">
        <v>2</v>
      </c>
      <c r="R107" s="23">
        <v>12.5</v>
      </c>
      <c r="S107" s="808" t="s">
        <v>2141</v>
      </c>
      <c r="T107" s="65" t="s">
        <v>2142</v>
      </c>
      <c r="U107" s="65" t="s">
        <v>2169</v>
      </c>
      <c r="V107" s="65" t="s">
        <v>2091</v>
      </c>
    </row>
    <row r="108" spans="1:22">
      <c r="A108" s="806" t="s">
        <v>1867</v>
      </c>
      <c r="B108" s="489">
        <v>770</v>
      </c>
      <c r="C108" s="636">
        <f t="shared" si="2"/>
        <v>1.8701298701298701</v>
      </c>
      <c r="D108" s="860">
        <f t="shared" si="3"/>
        <v>770</v>
      </c>
      <c r="E108" s="397" t="s">
        <v>1637</v>
      </c>
      <c r="F108" s="397" t="s">
        <v>1868</v>
      </c>
      <c r="G108" s="490">
        <v>800</v>
      </c>
      <c r="H108" s="23" t="s">
        <v>1935</v>
      </c>
      <c r="I108" s="23">
        <v>1.1000000000000001</v>
      </c>
      <c r="J108" s="489" t="s">
        <v>292</v>
      </c>
      <c r="K108" s="490" t="s">
        <v>216</v>
      </c>
      <c r="L108" s="637">
        <v>5</v>
      </c>
      <c r="M108" s="712">
        <v>45917</v>
      </c>
      <c r="N108" s="713" t="s">
        <v>1038</v>
      </c>
      <c r="O108" s="713" t="s">
        <v>2058</v>
      </c>
      <c r="P108" s="713">
        <v>1.71</v>
      </c>
      <c r="Q108" s="713">
        <v>1.82</v>
      </c>
      <c r="R108" s="23">
        <v>12</v>
      </c>
      <c r="S108" s="808" t="s">
        <v>2148</v>
      </c>
      <c r="T108" s="65" t="s">
        <v>2186</v>
      </c>
      <c r="U108" s="65" t="s">
        <v>2187</v>
      </c>
      <c r="V108" s="65" t="s">
        <v>2091</v>
      </c>
    </row>
    <row r="109" spans="1:22">
      <c r="A109" s="809" t="s">
        <v>2188</v>
      </c>
      <c r="B109" s="23">
        <v>828</v>
      </c>
      <c r="C109" s="636">
        <f t="shared" si="2"/>
        <v>1.7391304347826086</v>
      </c>
      <c r="D109" s="859">
        <f t="shared" si="3"/>
        <v>828</v>
      </c>
      <c r="E109" s="397" t="s">
        <v>1637</v>
      </c>
      <c r="F109" s="397" t="s">
        <v>2189</v>
      </c>
      <c r="G109" s="397">
        <v>750</v>
      </c>
      <c r="H109" s="23" t="s">
        <v>1935</v>
      </c>
      <c r="I109" s="23">
        <v>1.1000000000000001</v>
      </c>
      <c r="J109" s="489" t="s">
        <v>292</v>
      </c>
      <c r="K109" s="490" t="s">
        <v>329</v>
      </c>
      <c r="L109" s="637">
        <v>5</v>
      </c>
      <c r="M109" s="712">
        <v>45922</v>
      </c>
      <c r="N109" s="713" t="s">
        <v>1043</v>
      </c>
      <c r="O109" s="713" t="s">
        <v>2138</v>
      </c>
      <c r="P109" s="713">
        <v>1.71</v>
      </c>
      <c r="Q109" s="713">
        <v>1.82</v>
      </c>
      <c r="R109" s="23">
        <v>14</v>
      </c>
      <c r="S109" s="808" t="s">
        <v>2141</v>
      </c>
      <c r="T109" s="65" t="s">
        <v>2142</v>
      </c>
      <c r="U109" s="65" t="s">
        <v>2190</v>
      </c>
      <c r="V109" s="65" t="s">
        <v>2091</v>
      </c>
    </row>
    <row r="110" spans="1:22">
      <c r="A110" s="809" t="s">
        <v>1872</v>
      </c>
      <c r="B110" s="23">
        <v>751</v>
      </c>
      <c r="C110" s="636">
        <f t="shared" si="2"/>
        <v>1.9174434087882823</v>
      </c>
      <c r="D110" s="859">
        <f t="shared" si="3"/>
        <v>751</v>
      </c>
      <c r="E110" s="397" t="s">
        <v>1719</v>
      </c>
      <c r="F110" s="397" t="s">
        <v>1875</v>
      </c>
      <c r="G110" s="397">
        <v>660</v>
      </c>
      <c r="H110" s="23" t="s">
        <v>1935</v>
      </c>
      <c r="I110" s="23">
        <v>0.7</v>
      </c>
      <c r="J110" s="489" t="s">
        <v>292</v>
      </c>
      <c r="K110" s="490" t="s">
        <v>201</v>
      </c>
      <c r="L110" s="637">
        <v>4</v>
      </c>
      <c r="M110" s="712">
        <v>45925</v>
      </c>
      <c r="N110" s="713" t="s">
        <v>1034</v>
      </c>
      <c r="O110" s="713" t="s">
        <v>2191</v>
      </c>
      <c r="P110" s="713">
        <v>1.7</v>
      </c>
      <c r="Q110" s="713">
        <v>1.88</v>
      </c>
      <c r="R110" s="23">
        <v>11</v>
      </c>
      <c r="S110" s="808" t="s">
        <v>2166</v>
      </c>
      <c r="T110" s="65" t="s">
        <v>2133</v>
      </c>
      <c r="U110" s="65" t="s">
        <v>2168</v>
      </c>
      <c r="V110" s="65" t="s">
        <v>2091</v>
      </c>
    </row>
    <row r="111" spans="1:22">
      <c r="A111" s="809" t="s">
        <v>2192</v>
      </c>
      <c r="B111" s="23">
        <v>823</v>
      </c>
      <c r="C111" s="636">
        <f t="shared" si="2"/>
        <v>1.7496962332928312</v>
      </c>
      <c r="D111" s="859">
        <f t="shared" si="3"/>
        <v>823</v>
      </c>
      <c r="E111" s="397" t="s">
        <v>2100</v>
      </c>
      <c r="F111" s="490" t="s">
        <v>2193</v>
      </c>
      <c r="G111" s="397">
        <v>600</v>
      </c>
      <c r="H111" s="23" t="s">
        <v>1935</v>
      </c>
      <c r="I111" s="23">
        <v>1.6</v>
      </c>
      <c r="J111" s="489" t="s">
        <v>292</v>
      </c>
      <c r="K111" s="490" t="s">
        <v>1060</v>
      </c>
      <c r="L111" s="637">
        <v>4</v>
      </c>
      <c r="M111" s="712">
        <v>45930</v>
      </c>
      <c r="N111" s="713" t="s">
        <v>1045</v>
      </c>
      <c r="O111" s="713" t="s">
        <v>647</v>
      </c>
      <c r="P111" s="713">
        <v>1.77</v>
      </c>
      <c r="Q111" s="713">
        <v>1.76</v>
      </c>
      <c r="R111" s="23">
        <v>15</v>
      </c>
      <c r="S111" s="808" t="s">
        <v>2132</v>
      </c>
      <c r="T111" s="65" t="s">
        <v>2133</v>
      </c>
      <c r="U111" s="65" t="s">
        <v>2134</v>
      </c>
      <c r="V111" s="65" t="s">
        <v>2091</v>
      </c>
    </row>
    <row r="112" spans="1:22">
      <c r="A112" s="809" t="s">
        <v>1755</v>
      </c>
      <c r="B112" s="23">
        <v>836</v>
      </c>
      <c r="C112" s="636">
        <f t="shared" si="2"/>
        <v>1.7224880382775121</v>
      </c>
      <c r="D112" s="859">
        <f t="shared" si="3"/>
        <v>836</v>
      </c>
      <c r="E112" s="397" t="s">
        <v>1637</v>
      </c>
      <c r="F112" s="490" t="s">
        <v>1756</v>
      </c>
      <c r="G112" s="397">
        <v>740</v>
      </c>
      <c r="H112" s="23" t="s">
        <v>1935</v>
      </c>
      <c r="I112" s="23">
        <v>1.2</v>
      </c>
      <c r="J112" s="489" t="s">
        <v>292</v>
      </c>
      <c r="K112" s="490" t="s">
        <v>335</v>
      </c>
      <c r="L112" s="637">
        <v>5</v>
      </c>
      <c r="M112" s="712">
        <v>45932</v>
      </c>
      <c r="N112" s="713" t="s">
        <v>1042</v>
      </c>
      <c r="O112" s="713" t="s">
        <v>2154</v>
      </c>
      <c r="P112" s="713">
        <v>1.71</v>
      </c>
      <c r="Q112" s="713">
        <v>1.78</v>
      </c>
      <c r="R112" s="23">
        <v>13.5</v>
      </c>
      <c r="S112" s="808" t="s">
        <v>2141</v>
      </c>
      <c r="T112" s="65" t="s">
        <v>2142</v>
      </c>
      <c r="U112" s="65" t="s">
        <v>2142</v>
      </c>
      <c r="V112" s="65" t="s">
        <v>2091</v>
      </c>
    </row>
    <row r="113" spans="1:22">
      <c r="A113" s="806" t="s">
        <v>1874</v>
      </c>
      <c r="B113" s="489">
        <v>952</v>
      </c>
      <c r="C113" s="636">
        <f t="shared" si="2"/>
        <v>1.5126050420168067</v>
      </c>
      <c r="D113" s="860">
        <f t="shared" si="3"/>
        <v>952</v>
      </c>
      <c r="E113" s="490" t="s">
        <v>1627</v>
      </c>
      <c r="F113" s="490" t="s">
        <v>1875</v>
      </c>
      <c r="G113" s="490">
        <v>650</v>
      </c>
      <c r="H113" s="23" t="s">
        <v>1935</v>
      </c>
      <c r="I113" s="492">
        <v>0.8</v>
      </c>
      <c r="J113" s="489" t="s">
        <v>292</v>
      </c>
      <c r="K113" s="490" t="s">
        <v>208</v>
      </c>
      <c r="L113" s="637">
        <v>5</v>
      </c>
      <c r="M113" s="712">
        <v>45937</v>
      </c>
      <c r="N113" s="713" t="s">
        <v>1036</v>
      </c>
      <c r="O113" s="713" t="s">
        <v>2191</v>
      </c>
      <c r="P113" s="713">
        <v>1.7</v>
      </c>
      <c r="Q113" s="713">
        <v>1.95</v>
      </c>
      <c r="R113" s="713">
        <v>11</v>
      </c>
      <c r="S113" s="811" t="s">
        <v>2174</v>
      </c>
      <c r="T113" s="812" t="s">
        <v>2133</v>
      </c>
      <c r="U113" s="812" t="s">
        <v>2176</v>
      </c>
      <c r="V113" s="812" t="s">
        <v>2091</v>
      </c>
    </row>
    <row r="114" spans="1:22">
      <c r="A114" s="806" t="s">
        <v>2194</v>
      </c>
      <c r="B114" s="489">
        <v>791</v>
      </c>
      <c r="C114" s="636">
        <f t="shared" si="2"/>
        <v>1.8204804045512011</v>
      </c>
      <c r="D114" s="859">
        <f t="shared" si="3"/>
        <v>791</v>
      </c>
      <c r="E114" s="490" t="s">
        <v>1626</v>
      </c>
      <c r="F114" s="490" t="s">
        <v>1838</v>
      </c>
      <c r="G114" s="490">
        <v>800</v>
      </c>
      <c r="H114" s="23" t="s">
        <v>1935</v>
      </c>
      <c r="I114" s="23">
        <v>1.8</v>
      </c>
      <c r="J114" s="489" t="s">
        <v>292</v>
      </c>
      <c r="K114" s="490" t="s">
        <v>206</v>
      </c>
      <c r="L114" s="637">
        <v>5</v>
      </c>
      <c r="M114" s="712">
        <v>45933</v>
      </c>
      <c r="N114" s="713" t="s">
        <v>1043</v>
      </c>
      <c r="O114" s="713" t="s">
        <v>306</v>
      </c>
      <c r="P114" s="713">
        <v>1.78</v>
      </c>
      <c r="Q114" s="713">
        <v>1.79</v>
      </c>
      <c r="R114" s="23">
        <v>13.5</v>
      </c>
      <c r="S114" s="808" t="s">
        <v>2178</v>
      </c>
      <c r="T114" s="65" t="s">
        <v>2195</v>
      </c>
      <c r="U114" s="65" t="s">
        <v>2141</v>
      </c>
      <c r="V114" s="65" t="s">
        <v>2091</v>
      </c>
    </row>
    <row r="115" spans="1:22">
      <c r="A115" s="809" t="s">
        <v>2196</v>
      </c>
      <c r="B115" s="489">
        <v>793</v>
      </c>
      <c r="C115" s="636">
        <f t="shared" si="2"/>
        <v>1.815889029003783</v>
      </c>
      <c r="D115" s="860">
        <f t="shared" si="3"/>
        <v>793</v>
      </c>
      <c r="E115" s="490" t="s">
        <v>1638</v>
      </c>
      <c r="F115" s="397" t="s">
        <v>2197</v>
      </c>
      <c r="G115" s="490">
        <v>600</v>
      </c>
      <c r="H115" s="23" t="s">
        <v>2087</v>
      </c>
      <c r="I115" s="492">
        <v>1.1000000000000001</v>
      </c>
      <c r="J115" s="489" t="s">
        <v>292</v>
      </c>
      <c r="K115" s="490" t="s">
        <v>326</v>
      </c>
      <c r="L115" s="637">
        <v>4</v>
      </c>
      <c r="M115" s="712">
        <v>45950</v>
      </c>
      <c r="N115" s="713" t="s">
        <v>1751</v>
      </c>
      <c r="O115" s="713" t="s">
        <v>2198</v>
      </c>
      <c r="P115" s="713">
        <v>1.675</v>
      </c>
      <c r="Q115" s="713">
        <v>1.76</v>
      </c>
      <c r="R115" s="23">
        <v>9.5</v>
      </c>
      <c r="S115" s="808" t="s">
        <v>2199</v>
      </c>
      <c r="T115" s="65" t="s">
        <v>2200</v>
      </c>
      <c r="U115" s="65" t="s">
        <v>2178</v>
      </c>
      <c r="V115" s="65" t="s">
        <v>2091</v>
      </c>
    </row>
    <row r="116" spans="1:22">
      <c r="A116" s="806" t="s">
        <v>2201</v>
      </c>
      <c r="B116" s="489">
        <v>751</v>
      </c>
      <c r="C116" s="636">
        <f t="shared" si="2"/>
        <v>1.9174434087882823</v>
      </c>
      <c r="D116" s="860">
        <f t="shared" si="3"/>
        <v>751</v>
      </c>
      <c r="E116" s="490" t="s">
        <v>1719</v>
      </c>
      <c r="F116" s="490" t="s">
        <v>2202</v>
      </c>
      <c r="G116" s="490">
        <v>660</v>
      </c>
      <c r="H116" s="23" t="s">
        <v>1935</v>
      </c>
      <c r="I116" s="23">
        <v>0.7</v>
      </c>
      <c r="J116" s="489" t="s">
        <v>292</v>
      </c>
      <c r="K116" s="490" t="s">
        <v>198</v>
      </c>
      <c r="L116" s="637">
        <v>4</v>
      </c>
      <c r="M116" s="712">
        <v>45957</v>
      </c>
      <c r="N116" s="713" t="s">
        <v>1034</v>
      </c>
      <c r="O116" s="713" t="s">
        <v>2125</v>
      </c>
      <c r="P116" s="713">
        <v>1.69</v>
      </c>
      <c r="Q116" s="713">
        <v>1.92</v>
      </c>
      <c r="R116" s="23">
        <v>11</v>
      </c>
      <c r="S116" s="808" t="s">
        <v>2166</v>
      </c>
      <c r="T116" s="65" t="s">
        <v>2133</v>
      </c>
      <c r="U116" s="65" t="s">
        <v>2203</v>
      </c>
      <c r="V116" s="65" t="s">
        <v>2091</v>
      </c>
    </row>
    <row r="117" spans="1:22">
      <c r="A117" s="809" t="s">
        <v>2204</v>
      </c>
      <c r="B117" s="23">
        <v>901</v>
      </c>
      <c r="C117" s="636">
        <f t="shared" si="2"/>
        <v>1.5982241953385128</v>
      </c>
      <c r="D117" s="859">
        <f t="shared" si="3"/>
        <v>901</v>
      </c>
      <c r="E117" s="397" t="s">
        <v>1682</v>
      </c>
      <c r="F117" s="397" t="s">
        <v>2205</v>
      </c>
      <c r="G117" s="397">
        <v>500</v>
      </c>
      <c r="H117" s="23" t="s">
        <v>1935</v>
      </c>
      <c r="I117" s="23">
        <v>0.3</v>
      </c>
      <c r="J117" s="489" t="s">
        <v>292</v>
      </c>
      <c r="K117" s="490" t="s">
        <v>212</v>
      </c>
      <c r="L117" s="637">
        <v>3.7</v>
      </c>
      <c r="M117" s="712">
        <v>45959</v>
      </c>
      <c r="N117" s="713" t="s">
        <v>2206</v>
      </c>
      <c r="O117" s="713" t="s">
        <v>306</v>
      </c>
      <c r="P117" s="713">
        <v>1.68</v>
      </c>
      <c r="Q117" s="713">
        <v>2.0299999999999998</v>
      </c>
      <c r="R117" s="23">
        <v>8.5</v>
      </c>
      <c r="S117" s="808" t="s">
        <v>2207</v>
      </c>
      <c r="T117" s="65" t="s">
        <v>2195</v>
      </c>
      <c r="U117" s="65" t="s">
        <v>2208</v>
      </c>
      <c r="V117" s="65" t="s">
        <v>2091</v>
      </c>
    </row>
    <row r="118" spans="1:22">
      <c r="A118" s="809" t="s">
        <v>2209</v>
      </c>
      <c r="B118" s="23">
        <v>1112</v>
      </c>
      <c r="C118" s="636">
        <f t="shared" si="2"/>
        <v>1.2949640287769784</v>
      </c>
      <c r="D118" s="859">
        <f t="shared" si="3"/>
        <v>1112</v>
      </c>
      <c r="E118" s="397" t="s">
        <v>2210</v>
      </c>
      <c r="F118" s="490" t="s">
        <v>2211</v>
      </c>
      <c r="G118" s="397">
        <v>550</v>
      </c>
      <c r="H118" s="23" t="s">
        <v>2087</v>
      </c>
      <c r="I118" s="23">
        <v>1.6</v>
      </c>
      <c r="J118" s="489" t="s">
        <v>295</v>
      </c>
      <c r="K118" s="490" t="s">
        <v>250</v>
      </c>
      <c r="L118" s="637">
        <v>5</v>
      </c>
      <c r="M118" s="712">
        <v>45959</v>
      </c>
      <c r="N118" s="713" t="s">
        <v>2212</v>
      </c>
      <c r="O118" s="713" t="s">
        <v>2213</v>
      </c>
      <c r="P118" s="713">
        <v>1.73</v>
      </c>
      <c r="Q118" s="713">
        <v>1.88</v>
      </c>
      <c r="R118" s="23">
        <v>6</v>
      </c>
      <c r="S118" s="808" t="s">
        <v>2214</v>
      </c>
      <c r="T118" s="65" t="s">
        <v>2149</v>
      </c>
      <c r="U118" s="65" t="s">
        <v>2195</v>
      </c>
    </row>
    <row r="119" spans="1:22">
      <c r="A119" s="809" t="s">
        <v>2215</v>
      </c>
      <c r="B119" s="23">
        <v>950</v>
      </c>
      <c r="C119" s="636">
        <f t="shared" si="2"/>
        <v>1.5157894736842106</v>
      </c>
      <c r="D119" s="860">
        <f t="shared" si="3"/>
        <v>950</v>
      </c>
      <c r="E119" s="397" t="s">
        <v>1627</v>
      </c>
      <c r="F119" s="397" t="s">
        <v>2202</v>
      </c>
      <c r="G119" s="397">
        <v>650</v>
      </c>
      <c r="H119" s="23" t="s">
        <v>1935</v>
      </c>
      <c r="I119" s="23">
        <v>0.8</v>
      </c>
      <c r="J119" s="489" t="s">
        <v>292</v>
      </c>
      <c r="K119" s="490" t="s">
        <v>206</v>
      </c>
      <c r="L119" s="637">
        <v>5</v>
      </c>
      <c r="M119" s="712">
        <v>45960</v>
      </c>
      <c r="N119" s="713" t="s">
        <v>1036</v>
      </c>
      <c r="O119" s="713" t="s">
        <v>2125</v>
      </c>
      <c r="P119" s="713">
        <v>1.69</v>
      </c>
      <c r="Q119" s="713">
        <v>2.0499999999999998</v>
      </c>
      <c r="R119" s="23">
        <v>11</v>
      </c>
      <c r="S119" s="808" t="s">
        <v>2174</v>
      </c>
      <c r="T119" s="65" t="s">
        <v>2133</v>
      </c>
      <c r="U119" s="65" t="s">
        <v>2216</v>
      </c>
      <c r="V119" s="65" t="s">
        <v>2091</v>
      </c>
    </row>
    <row r="120" spans="1:22">
      <c r="A120" s="806" t="s">
        <v>2217</v>
      </c>
      <c r="B120" s="489">
        <v>478</v>
      </c>
      <c r="C120" s="636">
        <f t="shared" si="2"/>
        <v>3.01255230125523</v>
      </c>
      <c r="D120" s="859">
        <f t="shared" si="3"/>
        <v>478</v>
      </c>
      <c r="E120" s="490" t="s">
        <v>2136</v>
      </c>
      <c r="F120" s="490" t="s">
        <v>2137</v>
      </c>
      <c r="G120" s="490">
        <v>500</v>
      </c>
      <c r="H120" s="23" t="s">
        <v>1935</v>
      </c>
      <c r="I120" s="492">
        <v>0.8</v>
      </c>
      <c r="J120" s="489" t="s">
        <v>292</v>
      </c>
      <c r="K120" s="490" t="s">
        <v>331</v>
      </c>
      <c r="L120" s="637">
        <v>2</v>
      </c>
      <c r="M120" s="712">
        <v>45964</v>
      </c>
      <c r="N120" s="713" t="s">
        <v>2218</v>
      </c>
      <c r="O120" s="713" t="s">
        <v>2138</v>
      </c>
      <c r="P120" s="713">
        <v>1.68</v>
      </c>
      <c r="Q120" s="713">
        <v>1.65</v>
      </c>
      <c r="R120" s="23">
        <v>8.5</v>
      </c>
      <c r="S120" s="808" t="s">
        <v>2148</v>
      </c>
      <c r="T120" s="65" t="s">
        <v>2219</v>
      </c>
      <c r="U120" s="65" t="s">
        <v>2164</v>
      </c>
      <c r="V120" s="65" t="s">
        <v>2220</v>
      </c>
    </row>
    <row r="121" spans="1:22">
      <c r="A121" s="806" t="s">
        <v>2221</v>
      </c>
      <c r="B121" s="489">
        <v>612</v>
      </c>
      <c r="C121" s="636">
        <f t="shared" si="2"/>
        <v>2.3529411764705883</v>
      </c>
      <c r="D121" s="860">
        <f t="shared" si="3"/>
        <v>612</v>
      </c>
      <c r="E121" s="490" t="s">
        <v>1674</v>
      </c>
      <c r="F121" s="490" t="s">
        <v>2222</v>
      </c>
      <c r="G121" s="490">
        <v>600</v>
      </c>
      <c r="H121" s="23" t="s">
        <v>1935</v>
      </c>
      <c r="I121" s="23">
        <v>1.1000000000000001</v>
      </c>
      <c r="J121" s="489" t="s">
        <v>292</v>
      </c>
      <c r="K121" s="490" t="s">
        <v>199</v>
      </c>
      <c r="L121" s="637">
        <v>4</v>
      </c>
      <c r="M121" s="712">
        <v>45832</v>
      </c>
      <c r="N121" s="713" t="s">
        <v>1827</v>
      </c>
      <c r="O121" s="713" t="s">
        <v>849</v>
      </c>
      <c r="P121" s="713">
        <v>1.7</v>
      </c>
      <c r="Q121" s="713">
        <v>1.68</v>
      </c>
      <c r="R121" s="23">
        <v>8.5</v>
      </c>
    </row>
    <row r="122" spans="1:22">
      <c r="A122" s="806" t="s">
        <v>2223</v>
      </c>
      <c r="B122" s="489">
        <v>612</v>
      </c>
      <c r="C122" s="636">
        <f t="shared" si="2"/>
        <v>2.3529411764705883</v>
      </c>
      <c r="D122" s="859">
        <f t="shared" si="3"/>
        <v>612</v>
      </c>
      <c r="E122" s="490" t="s">
        <v>1674</v>
      </c>
      <c r="F122" s="490" t="s">
        <v>2224</v>
      </c>
      <c r="G122" s="490">
        <v>600</v>
      </c>
      <c r="H122" s="23" t="s">
        <v>1935</v>
      </c>
      <c r="I122" s="23">
        <v>1</v>
      </c>
      <c r="J122" s="489" t="s">
        <v>292</v>
      </c>
      <c r="K122" s="490" t="s">
        <v>1060</v>
      </c>
      <c r="L122" s="637">
        <v>4</v>
      </c>
      <c r="M122" s="712">
        <v>45866</v>
      </c>
      <c r="N122" s="713" t="s">
        <v>1044</v>
      </c>
      <c r="O122" s="713" t="s">
        <v>312</v>
      </c>
      <c r="P122" s="713">
        <v>1.6950000000000001</v>
      </c>
      <c r="Q122" s="713">
        <v>1.6</v>
      </c>
      <c r="R122" s="23">
        <v>8</v>
      </c>
    </row>
    <row r="123" spans="1:22">
      <c r="A123" s="806" t="s">
        <v>2225</v>
      </c>
      <c r="B123" s="489">
        <v>690</v>
      </c>
      <c r="C123" s="636">
        <f t="shared" si="2"/>
        <v>2.0869565217391304</v>
      </c>
      <c r="D123" s="860">
        <f t="shared" si="3"/>
        <v>690</v>
      </c>
      <c r="E123" s="490" t="s">
        <v>1635</v>
      </c>
      <c r="F123" s="490" t="s">
        <v>2226</v>
      </c>
      <c r="G123" s="490">
        <v>650</v>
      </c>
      <c r="H123" s="23" t="s">
        <v>2087</v>
      </c>
      <c r="I123" s="492">
        <v>2.4</v>
      </c>
      <c r="J123" s="489" t="s">
        <v>292</v>
      </c>
      <c r="K123" s="490" t="s">
        <v>321</v>
      </c>
      <c r="L123" s="637">
        <v>5</v>
      </c>
      <c r="M123" s="712">
        <v>45863</v>
      </c>
      <c r="N123" s="713" t="s">
        <v>1745</v>
      </c>
      <c r="O123" s="713" t="s">
        <v>849</v>
      </c>
      <c r="P123" s="713">
        <v>1.7549999999999999</v>
      </c>
      <c r="Q123" s="713">
        <v>1.6</v>
      </c>
      <c r="R123" s="23">
        <v>12.5</v>
      </c>
    </row>
    <row r="124" spans="1:22">
      <c r="A124" s="809" t="s">
        <v>2227</v>
      </c>
      <c r="B124" s="23">
        <v>612</v>
      </c>
      <c r="C124" s="636">
        <f t="shared" si="2"/>
        <v>2.3529411764705883</v>
      </c>
      <c r="D124" s="859">
        <f t="shared" si="3"/>
        <v>612</v>
      </c>
      <c r="E124" s="397" t="s">
        <v>1674</v>
      </c>
      <c r="F124" s="490" t="s">
        <v>2224</v>
      </c>
      <c r="G124" s="397">
        <v>600</v>
      </c>
      <c r="H124" s="23" t="s">
        <v>1935</v>
      </c>
      <c r="I124" s="23">
        <v>1.1000000000000001</v>
      </c>
      <c r="J124" s="489" t="s">
        <v>292</v>
      </c>
      <c r="K124" s="490" t="s">
        <v>324</v>
      </c>
      <c r="L124" s="637">
        <v>4</v>
      </c>
      <c r="M124" s="712">
        <v>45867</v>
      </c>
      <c r="N124" s="713" t="s">
        <v>1827</v>
      </c>
      <c r="O124" s="713" t="s">
        <v>312</v>
      </c>
      <c r="P124" s="713">
        <v>1.7</v>
      </c>
      <c r="Q124" s="713">
        <v>1.61</v>
      </c>
      <c r="R124" s="23">
        <v>8.5</v>
      </c>
      <c r="S124" s="808" t="s">
        <v>2228</v>
      </c>
      <c r="T124" s="65" t="s">
        <v>2229</v>
      </c>
      <c r="U124" s="65" t="s">
        <v>2230</v>
      </c>
      <c r="V124" s="65" t="s">
        <v>2091</v>
      </c>
    </row>
    <row r="125" spans="1:22">
      <c r="A125" s="809" t="s">
        <v>2231</v>
      </c>
      <c r="B125" s="489">
        <v>690</v>
      </c>
      <c r="C125" s="636">
        <f t="shared" si="2"/>
        <v>2.0869565217391304</v>
      </c>
      <c r="D125" s="859">
        <f t="shared" si="3"/>
        <v>690</v>
      </c>
      <c r="E125" s="490" t="s">
        <v>1635</v>
      </c>
      <c r="F125" s="397" t="s">
        <v>2232</v>
      </c>
      <c r="G125" s="490">
        <v>650</v>
      </c>
      <c r="H125" s="23" t="s">
        <v>2087</v>
      </c>
      <c r="I125" s="23">
        <v>2.2999999999999998</v>
      </c>
      <c r="J125" s="489" t="s">
        <v>292</v>
      </c>
      <c r="K125" s="490" t="s">
        <v>208</v>
      </c>
      <c r="L125" s="637">
        <v>5</v>
      </c>
      <c r="M125" s="712">
        <v>45874</v>
      </c>
      <c r="N125" s="713" t="s">
        <v>2233</v>
      </c>
      <c r="O125" s="713" t="s">
        <v>2198</v>
      </c>
      <c r="P125" s="713">
        <v>1.7549999999999999</v>
      </c>
      <c r="Q125" s="713">
        <v>1.82</v>
      </c>
      <c r="R125" s="23">
        <v>12.5</v>
      </c>
      <c r="S125" s="808" t="s">
        <v>2166</v>
      </c>
      <c r="T125" s="65" t="s">
        <v>2234</v>
      </c>
      <c r="U125" s="65" t="s">
        <v>2178</v>
      </c>
      <c r="V125" s="65" t="s">
        <v>2091</v>
      </c>
    </row>
    <row r="126" spans="1:22">
      <c r="A126" s="806" t="s">
        <v>1828</v>
      </c>
      <c r="B126" s="489">
        <v>588</v>
      </c>
      <c r="C126" s="636">
        <f t="shared" si="2"/>
        <v>2.4489795918367347</v>
      </c>
      <c r="D126" s="860">
        <f t="shared" si="3"/>
        <v>588</v>
      </c>
      <c r="E126" s="490" t="s">
        <v>1674</v>
      </c>
      <c r="F126" s="490" t="s">
        <v>1829</v>
      </c>
      <c r="G126" s="490">
        <v>620</v>
      </c>
      <c r="H126" s="23" t="s">
        <v>1935</v>
      </c>
      <c r="I126" s="492">
        <v>1.1000000000000001</v>
      </c>
      <c r="J126" s="489" t="s">
        <v>292</v>
      </c>
      <c r="K126" s="490" t="s">
        <v>322</v>
      </c>
      <c r="L126" s="637">
        <v>4</v>
      </c>
      <c r="M126" s="712">
        <v>45875</v>
      </c>
      <c r="N126" s="713" t="s">
        <v>1031</v>
      </c>
      <c r="O126" s="713" t="s">
        <v>210</v>
      </c>
      <c r="P126" s="713">
        <v>1.7</v>
      </c>
      <c r="Q126" s="713">
        <v>1.62</v>
      </c>
      <c r="R126" s="23">
        <v>8.5</v>
      </c>
      <c r="S126" s="808">
        <v>-6.3</v>
      </c>
      <c r="T126" s="65" t="s">
        <v>2229</v>
      </c>
      <c r="U126" s="65" t="s">
        <v>2235</v>
      </c>
      <c r="V126" s="65" t="s">
        <v>2091</v>
      </c>
    </row>
    <row r="127" spans="1:22">
      <c r="A127" s="809" t="s">
        <v>2236</v>
      </c>
      <c r="B127" s="23">
        <v>609</v>
      </c>
      <c r="C127" s="636">
        <f t="shared" si="2"/>
        <v>2.3645320197044337</v>
      </c>
      <c r="D127" s="859">
        <f t="shared" si="3"/>
        <v>609</v>
      </c>
      <c r="E127" s="397" t="s">
        <v>1674</v>
      </c>
      <c r="F127" s="397" t="s">
        <v>1829</v>
      </c>
      <c r="G127" s="397">
        <v>600</v>
      </c>
      <c r="H127" s="23" t="s">
        <v>1935</v>
      </c>
      <c r="I127" s="23">
        <v>1</v>
      </c>
      <c r="J127" s="489" t="s">
        <v>292</v>
      </c>
      <c r="K127" s="490" t="s">
        <v>312</v>
      </c>
      <c r="L127" s="637">
        <v>4</v>
      </c>
      <c r="M127" s="712">
        <v>45876</v>
      </c>
      <c r="N127" s="713" t="s">
        <v>1044</v>
      </c>
      <c r="O127" s="713" t="s">
        <v>210</v>
      </c>
      <c r="P127" s="713">
        <v>1.7050000000000001</v>
      </c>
      <c r="Q127" s="713">
        <v>1.6</v>
      </c>
      <c r="R127" s="23">
        <v>7.5</v>
      </c>
      <c r="S127" s="808" t="s">
        <v>2228</v>
      </c>
      <c r="T127" s="65" t="s">
        <v>2229</v>
      </c>
      <c r="U127" s="65" t="s">
        <v>2237</v>
      </c>
      <c r="V127" s="65" t="s">
        <v>2091</v>
      </c>
    </row>
    <row r="128" spans="1:22">
      <c r="A128" s="809" t="s">
        <v>2238</v>
      </c>
      <c r="B128" s="489">
        <v>648</v>
      </c>
      <c r="C128" s="636">
        <f t="shared" si="2"/>
        <v>2.2222222222222223</v>
      </c>
      <c r="D128" s="860">
        <f t="shared" si="3"/>
        <v>648</v>
      </c>
      <c r="E128" s="490" t="s">
        <v>1635</v>
      </c>
      <c r="F128" s="397" t="s">
        <v>2239</v>
      </c>
      <c r="G128" s="490">
        <v>700</v>
      </c>
      <c r="H128" s="23" t="s">
        <v>1935</v>
      </c>
      <c r="I128" s="492">
        <v>2</v>
      </c>
      <c r="J128" s="489" t="s">
        <v>292</v>
      </c>
      <c r="K128" s="490" t="s">
        <v>326</v>
      </c>
      <c r="L128" s="637">
        <v>5</v>
      </c>
      <c r="M128" s="712">
        <v>45919</v>
      </c>
      <c r="N128" s="713" t="s">
        <v>2233</v>
      </c>
      <c r="O128" s="713" t="s">
        <v>199</v>
      </c>
      <c r="P128" s="713">
        <v>1.75</v>
      </c>
      <c r="Q128" s="713">
        <v>1.7</v>
      </c>
      <c r="R128" s="23">
        <v>13</v>
      </c>
      <c r="S128" s="808" t="s">
        <v>2155</v>
      </c>
      <c r="T128" s="65" t="s">
        <v>2240</v>
      </c>
      <c r="U128" s="65" t="s">
        <v>2241</v>
      </c>
      <c r="V128" s="65" t="s">
        <v>2091</v>
      </c>
    </row>
    <row r="129" spans="1:22">
      <c r="A129" s="806" t="s">
        <v>1855</v>
      </c>
      <c r="B129" s="489">
        <v>561</v>
      </c>
      <c r="C129" s="636">
        <f t="shared" si="2"/>
        <v>2.5668449197860963</v>
      </c>
      <c r="D129" s="859">
        <f t="shared" si="3"/>
        <v>561</v>
      </c>
      <c r="E129" s="397" t="s">
        <v>1674</v>
      </c>
      <c r="F129" s="490" t="s">
        <v>1856</v>
      </c>
      <c r="G129" s="490">
        <v>650</v>
      </c>
      <c r="H129" s="23" t="s">
        <v>1935</v>
      </c>
      <c r="I129" s="23">
        <v>1.1000000000000001</v>
      </c>
      <c r="J129" s="489" t="s">
        <v>292</v>
      </c>
      <c r="K129" s="490" t="s">
        <v>860</v>
      </c>
      <c r="L129" s="637">
        <v>4</v>
      </c>
      <c r="M129" s="712">
        <v>45917</v>
      </c>
      <c r="N129" s="713" t="s">
        <v>1031</v>
      </c>
      <c r="O129" s="713" t="s">
        <v>2242</v>
      </c>
      <c r="P129" s="713">
        <v>1.7</v>
      </c>
      <c r="Q129" s="713" t="s">
        <v>2243</v>
      </c>
      <c r="R129" s="23">
        <v>8.5</v>
      </c>
      <c r="S129" s="808" t="s">
        <v>2228</v>
      </c>
      <c r="T129" s="65" t="s">
        <v>2229</v>
      </c>
      <c r="U129" s="65" t="s">
        <v>2244</v>
      </c>
      <c r="V129" s="65" t="s">
        <v>2091</v>
      </c>
    </row>
    <row r="130" spans="1:22">
      <c r="A130" s="809" t="s">
        <v>2245</v>
      </c>
      <c r="B130" s="23">
        <v>562</v>
      </c>
      <c r="C130" s="636">
        <f t="shared" ref="C130:C193" si="4">IFERROR(1440/D130, "")</f>
        <v>2.5622775800711746</v>
      </c>
      <c r="D130" s="860">
        <f t="shared" ref="D130:D193" si="5">IF(B130="", "", IF(B130&lt;1, B130*1440, B130))</f>
        <v>562</v>
      </c>
      <c r="E130" s="397" t="s">
        <v>1674</v>
      </c>
      <c r="F130" s="490" t="s">
        <v>1856</v>
      </c>
      <c r="G130" s="397">
        <v>650</v>
      </c>
      <c r="H130" s="23" t="s">
        <v>1935</v>
      </c>
      <c r="I130" s="23">
        <v>1.1000000000000001</v>
      </c>
      <c r="J130" s="489" t="s">
        <v>292</v>
      </c>
      <c r="K130" s="490" t="s">
        <v>221</v>
      </c>
      <c r="L130" s="637">
        <v>4</v>
      </c>
      <c r="M130" s="712">
        <v>45918</v>
      </c>
      <c r="N130" s="713" t="s">
        <v>2246</v>
      </c>
      <c r="O130" s="713" t="s">
        <v>2242</v>
      </c>
      <c r="P130" s="713">
        <v>1.7050000000000001</v>
      </c>
      <c r="Q130" s="713">
        <v>1.64</v>
      </c>
      <c r="R130" s="23">
        <v>8</v>
      </c>
      <c r="S130" s="808" t="s">
        <v>2228</v>
      </c>
      <c r="T130" s="65" t="s">
        <v>2229</v>
      </c>
      <c r="U130" s="65" t="s">
        <v>2237</v>
      </c>
      <c r="V130" s="65" t="s">
        <v>2091</v>
      </c>
    </row>
    <row r="131" spans="1:22">
      <c r="A131" s="809" t="s">
        <v>2247</v>
      </c>
      <c r="B131" s="23">
        <v>641</v>
      </c>
      <c r="C131" s="636">
        <f t="shared" si="4"/>
        <v>2.2464898595943836</v>
      </c>
      <c r="D131" s="859">
        <f t="shared" si="5"/>
        <v>641</v>
      </c>
      <c r="E131" s="397" t="s">
        <v>1635</v>
      </c>
      <c r="F131" s="397" t="s">
        <v>2239</v>
      </c>
      <c r="G131" s="397">
        <v>700</v>
      </c>
      <c r="H131" s="23" t="s">
        <v>2087</v>
      </c>
      <c r="I131" s="23">
        <v>2.4</v>
      </c>
      <c r="J131" s="489" t="s">
        <v>292</v>
      </c>
      <c r="K131" s="490" t="s">
        <v>2125</v>
      </c>
      <c r="L131" s="637">
        <v>5</v>
      </c>
      <c r="M131" s="712">
        <v>45937</v>
      </c>
      <c r="N131" s="713" t="s">
        <v>1039</v>
      </c>
      <c r="O131" s="713" t="s">
        <v>199</v>
      </c>
      <c r="P131" s="713">
        <v>1.76</v>
      </c>
      <c r="Q131" s="713">
        <v>1.88</v>
      </c>
      <c r="R131" s="23">
        <v>12.5</v>
      </c>
      <c r="S131" s="808" t="s">
        <v>2166</v>
      </c>
      <c r="T131" s="65" t="s">
        <v>2234</v>
      </c>
      <c r="U131" s="65" t="s">
        <v>2248</v>
      </c>
      <c r="V131" s="65" t="s">
        <v>2091</v>
      </c>
    </row>
    <row r="132" spans="1:22">
      <c r="A132" s="806" t="s">
        <v>2249</v>
      </c>
      <c r="B132" s="489">
        <v>563</v>
      </c>
      <c r="C132" s="636">
        <f t="shared" si="4"/>
        <v>2.5577264653641207</v>
      </c>
      <c r="D132" s="860">
        <f t="shared" si="5"/>
        <v>563</v>
      </c>
      <c r="E132" s="397" t="s">
        <v>1674</v>
      </c>
      <c r="F132" s="397" t="s">
        <v>2250</v>
      </c>
      <c r="G132" s="490">
        <v>650</v>
      </c>
      <c r="H132" s="23" t="s">
        <v>1935</v>
      </c>
      <c r="I132" s="489">
        <v>1.1000000000000001</v>
      </c>
      <c r="J132" s="489" t="s">
        <v>292</v>
      </c>
      <c r="K132" s="490" t="s">
        <v>199</v>
      </c>
      <c r="L132" s="637">
        <v>4</v>
      </c>
      <c r="M132" s="712">
        <v>45958</v>
      </c>
      <c r="N132" s="713" t="s">
        <v>1044</v>
      </c>
      <c r="O132" s="713" t="s">
        <v>849</v>
      </c>
      <c r="P132" s="713">
        <v>1.7050000000000001</v>
      </c>
      <c r="Q132" s="713">
        <v>1.64</v>
      </c>
      <c r="R132" s="23">
        <v>8</v>
      </c>
      <c r="S132" s="808" t="s">
        <v>2228</v>
      </c>
      <c r="T132" s="65" t="s">
        <v>2229</v>
      </c>
      <c r="U132" s="65" t="s">
        <v>2251</v>
      </c>
      <c r="V132" s="65" t="s">
        <v>2091</v>
      </c>
    </row>
    <row r="133" spans="1:22">
      <c r="A133" s="809" t="s">
        <v>2252</v>
      </c>
      <c r="B133" s="23">
        <v>561</v>
      </c>
      <c r="C133" s="636">
        <f t="shared" si="4"/>
        <v>2.5668449197860963</v>
      </c>
      <c r="D133" s="859">
        <f t="shared" si="5"/>
        <v>561</v>
      </c>
      <c r="E133" s="397" t="s">
        <v>1674</v>
      </c>
      <c r="F133" s="397" t="s">
        <v>2250</v>
      </c>
      <c r="G133" s="397">
        <v>650</v>
      </c>
      <c r="H133" s="23" t="s">
        <v>1935</v>
      </c>
      <c r="I133" s="23">
        <v>1.1000000000000001</v>
      </c>
      <c r="J133" s="489" t="s">
        <v>292</v>
      </c>
      <c r="K133" s="490" t="s">
        <v>325</v>
      </c>
      <c r="L133" s="637">
        <v>4</v>
      </c>
      <c r="M133" s="712">
        <v>45958</v>
      </c>
      <c r="N133" s="713" t="s">
        <v>1031</v>
      </c>
      <c r="O133" s="713" t="s">
        <v>849</v>
      </c>
      <c r="P133" s="713">
        <v>1.7</v>
      </c>
      <c r="Q133" s="713">
        <v>1.67</v>
      </c>
      <c r="R133" s="23">
        <v>8.5</v>
      </c>
      <c r="S133" s="808" t="s">
        <v>2228</v>
      </c>
      <c r="T133" s="65" t="s">
        <v>2229</v>
      </c>
      <c r="U133" s="65" t="s">
        <v>2253</v>
      </c>
      <c r="V133" s="65" t="s">
        <v>2091</v>
      </c>
    </row>
    <row r="134" spans="1:22">
      <c r="A134" s="806" t="s">
        <v>1675</v>
      </c>
      <c r="B134" s="23">
        <v>449</v>
      </c>
      <c r="C134" s="636">
        <f t="shared" si="4"/>
        <v>3.2071269487750556</v>
      </c>
      <c r="D134" s="859">
        <f t="shared" si="5"/>
        <v>449</v>
      </c>
      <c r="E134" s="397" t="s">
        <v>1636</v>
      </c>
      <c r="F134" s="397" t="s">
        <v>1676</v>
      </c>
      <c r="G134" s="397">
        <v>690</v>
      </c>
      <c r="H134" s="23" t="s">
        <v>1935</v>
      </c>
      <c r="I134" s="23">
        <v>0.9</v>
      </c>
      <c r="J134" s="489" t="s">
        <v>292</v>
      </c>
      <c r="K134" s="490" t="s">
        <v>646</v>
      </c>
      <c r="L134" s="637">
        <v>5</v>
      </c>
      <c r="M134" s="712">
        <v>45779</v>
      </c>
      <c r="N134" s="713" t="s">
        <v>1040</v>
      </c>
      <c r="O134" s="713" t="s">
        <v>2138</v>
      </c>
      <c r="P134" s="713">
        <v>1.77</v>
      </c>
      <c r="Q134" s="713">
        <v>1.74</v>
      </c>
    </row>
    <row r="135" spans="1:22">
      <c r="A135" s="809" t="s">
        <v>2254</v>
      </c>
      <c r="B135" s="23">
        <v>482</v>
      </c>
      <c r="C135" s="636">
        <f t="shared" si="4"/>
        <v>2.9875518672199171</v>
      </c>
      <c r="D135" s="859">
        <f t="shared" si="5"/>
        <v>482</v>
      </c>
      <c r="E135" s="397" t="s">
        <v>1688</v>
      </c>
      <c r="F135" s="490" t="s">
        <v>2255</v>
      </c>
      <c r="G135" s="397">
        <v>500</v>
      </c>
      <c r="H135" s="23" t="s">
        <v>1935</v>
      </c>
      <c r="I135" s="491">
        <v>2</v>
      </c>
      <c r="J135" s="489" t="s">
        <v>292</v>
      </c>
      <c r="K135" s="490" t="s">
        <v>208</v>
      </c>
      <c r="L135" s="637">
        <v>4</v>
      </c>
      <c r="M135" s="712">
        <v>45783</v>
      </c>
      <c r="N135" s="713" t="s">
        <v>1041</v>
      </c>
      <c r="O135" s="713" t="s">
        <v>2081</v>
      </c>
      <c r="P135" s="713">
        <v>1.655</v>
      </c>
      <c r="Q135" s="713">
        <v>1.95</v>
      </c>
      <c r="R135" s="23">
        <v>13</v>
      </c>
    </row>
    <row r="136" spans="1:22">
      <c r="A136" s="806" t="s">
        <v>1677</v>
      </c>
      <c r="B136" s="489">
        <v>516</v>
      </c>
      <c r="C136" s="636">
        <f t="shared" si="4"/>
        <v>2.7906976744186047</v>
      </c>
      <c r="D136" s="859">
        <f t="shared" si="5"/>
        <v>516</v>
      </c>
      <c r="E136" s="490" t="s">
        <v>1632</v>
      </c>
      <c r="F136" s="490" t="s">
        <v>1633</v>
      </c>
      <c r="G136" s="490">
        <v>600</v>
      </c>
      <c r="H136" s="23" t="s">
        <v>1935</v>
      </c>
      <c r="I136" s="492">
        <v>2.7</v>
      </c>
      <c r="J136" s="489" t="s">
        <v>292</v>
      </c>
      <c r="K136" s="490" t="s">
        <v>198</v>
      </c>
      <c r="L136" s="637">
        <v>5</v>
      </c>
      <c r="M136" s="712">
        <v>45786</v>
      </c>
      <c r="N136" s="713" t="s">
        <v>2256</v>
      </c>
      <c r="O136" s="713" t="s">
        <v>2106</v>
      </c>
      <c r="P136" s="713">
        <v>1.75</v>
      </c>
      <c r="Q136" s="713">
        <v>2.04</v>
      </c>
      <c r="R136" s="23">
        <v>18</v>
      </c>
    </row>
    <row r="137" spans="1:22">
      <c r="A137" s="809" t="s">
        <v>2257</v>
      </c>
      <c r="B137" s="23">
        <v>514</v>
      </c>
      <c r="C137" s="636">
        <f t="shared" si="4"/>
        <v>2.8015564202334629</v>
      </c>
      <c r="D137" s="859">
        <f t="shared" si="5"/>
        <v>514</v>
      </c>
      <c r="E137" s="397" t="s">
        <v>1632</v>
      </c>
      <c r="F137" s="490" t="s">
        <v>2258</v>
      </c>
      <c r="G137" s="397">
        <v>600</v>
      </c>
      <c r="H137" s="23" t="s">
        <v>1935</v>
      </c>
      <c r="I137" s="23">
        <v>2.7</v>
      </c>
      <c r="J137" s="489" t="s">
        <v>295</v>
      </c>
      <c r="K137" s="490" t="s">
        <v>201</v>
      </c>
      <c r="L137" s="637">
        <v>5</v>
      </c>
      <c r="M137" s="712">
        <v>45796</v>
      </c>
      <c r="N137" s="713" t="s">
        <v>2256</v>
      </c>
      <c r="O137" s="713" t="s">
        <v>2259</v>
      </c>
      <c r="P137" s="713">
        <v>1.74</v>
      </c>
      <c r="Q137" s="713">
        <v>2.0099999999999998</v>
      </c>
      <c r="R137" s="23">
        <v>18</v>
      </c>
    </row>
    <row r="138" spans="1:22">
      <c r="A138" s="806" t="s">
        <v>1678</v>
      </c>
      <c r="B138" s="489">
        <v>472</v>
      </c>
      <c r="C138" s="636">
        <f t="shared" si="4"/>
        <v>3.0508474576271185</v>
      </c>
      <c r="D138" s="859">
        <f t="shared" si="5"/>
        <v>472</v>
      </c>
      <c r="E138" s="397" t="s">
        <v>1630</v>
      </c>
      <c r="F138" s="397" t="s">
        <v>1679</v>
      </c>
      <c r="G138" s="490">
        <v>650</v>
      </c>
      <c r="H138" s="23" t="s">
        <v>1935</v>
      </c>
      <c r="I138" s="492">
        <v>3</v>
      </c>
      <c r="J138" s="489" t="s">
        <v>292</v>
      </c>
      <c r="K138" s="490" t="s">
        <v>1621</v>
      </c>
      <c r="L138" s="637">
        <v>5</v>
      </c>
      <c r="M138" s="712">
        <v>45800</v>
      </c>
      <c r="N138" s="713" t="s">
        <v>2260</v>
      </c>
      <c r="O138" s="713" t="s">
        <v>312</v>
      </c>
      <c r="P138" s="713">
        <v>1.76</v>
      </c>
      <c r="Q138" s="713">
        <v>1.76</v>
      </c>
      <c r="R138" s="23">
        <v>16.5</v>
      </c>
    </row>
    <row r="139" spans="1:22">
      <c r="A139" s="806" t="s">
        <v>2261</v>
      </c>
      <c r="B139" s="489">
        <v>469</v>
      </c>
      <c r="C139" s="636">
        <f t="shared" si="4"/>
        <v>3.0703624733475481</v>
      </c>
      <c r="D139" s="860">
        <f t="shared" si="5"/>
        <v>469</v>
      </c>
      <c r="E139" s="490" t="s">
        <v>1630</v>
      </c>
      <c r="F139" s="397" t="s">
        <v>2262</v>
      </c>
      <c r="G139" s="490">
        <v>650</v>
      </c>
      <c r="H139" s="489" t="s">
        <v>1935</v>
      </c>
      <c r="I139" s="23">
        <v>1.9</v>
      </c>
      <c r="J139" s="489" t="s">
        <v>292</v>
      </c>
      <c r="K139" s="490" t="s">
        <v>312</v>
      </c>
      <c r="L139" s="637">
        <v>5</v>
      </c>
      <c r="M139" s="712">
        <v>45810</v>
      </c>
      <c r="N139" s="713" t="s">
        <v>1039</v>
      </c>
      <c r="O139" s="713" t="s">
        <v>2167</v>
      </c>
      <c r="P139" s="713">
        <v>1.76</v>
      </c>
      <c r="Q139" s="713">
        <v>1.63</v>
      </c>
      <c r="R139" s="23">
        <v>18</v>
      </c>
    </row>
    <row r="140" spans="1:22">
      <c r="A140" s="806" t="s">
        <v>2263</v>
      </c>
      <c r="B140" s="489">
        <v>504</v>
      </c>
      <c r="C140" s="636">
        <f t="shared" si="4"/>
        <v>2.8571428571428572</v>
      </c>
      <c r="D140" s="859">
        <f t="shared" si="5"/>
        <v>504</v>
      </c>
      <c r="E140" s="490" t="s">
        <v>1683</v>
      </c>
      <c r="F140" s="490" t="s">
        <v>1684</v>
      </c>
      <c r="G140" s="490">
        <v>500</v>
      </c>
      <c r="H140" s="23" t="s">
        <v>1935</v>
      </c>
      <c r="I140" s="489">
        <v>3</v>
      </c>
      <c r="J140" s="489" t="s">
        <v>292</v>
      </c>
      <c r="K140" s="490" t="s">
        <v>310</v>
      </c>
      <c r="L140" s="637">
        <v>4</v>
      </c>
      <c r="M140" s="712">
        <v>45821</v>
      </c>
      <c r="N140" s="713" t="s">
        <v>2264</v>
      </c>
      <c r="O140" s="713" t="s">
        <v>2147</v>
      </c>
      <c r="P140" s="713">
        <v>1.77</v>
      </c>
      <c r="Q140" s="713">
        <v>1.9</v>
      </c>
      <c r="R140" s="23">
        <v>12</v>
      </c>
    </row>
    <row r="141" spans="1:22">
      <c r="A141" s="806" t="s">
        <v>1653</v>
      </c>
      <c r="B141" s="489">
        <v>509</v>
      </c>
      <c r="C141" s="636">
        <f t="shared" si="4"/>
        <v>2.8290766208251474</v>
      </c>
      <c r="D141" s="860">
        <f t="shared" si="5"/>
        <v>509</v>
      </c>
      <c r="E141" s="490" t="s">
        <v>1632</v>
      </c>
      <c r="F141" s="397" t="s">
        <v>2265</v>
      </c>
      <c r="G141" s="490">
        <v>600</v>
      </c>
      <c r="H141" s="23" t="s">
        <v>1935</v>
      </c>
      <c r="I141" s="491">
        <v>2.7</v>
      </c>
      <c r="J141" s="489" t="s">
        <v>292</v>
      </c>
      <c r="K141" s="490" t="s">
        <v>1680</v>
      </c>
      <c r="L141" s="637">
        <v>5</v>
      </c>
      <c r="M141" s="712">
        <v>45828</v>
      </c>
      <c r="N141" s="713" t="s">
        <v>2256</v>
      </c>
      <c r="O141" s="713" t="s">
        <v>253</v>
      </c>
      <c r="P141" s="713">
        <v>1.74</v>
      </c>
      <c r="Q141" s="713">
        <v>2.06</v>
      </c>
      <c r="R141" s="23">
        <v>18</v>
      </c>
    </row>
    <row r="142" spans="1:22">
      <c r="A142" s="809" t="s">
        <v>2266</v>
      </c>
      <c r="B142" s="23">
        <v>516</v>
      </c>
      <c r="C142" s="636">
        <f t="shared" si="4"/>
        <v>2.7906976744186047</v>
      </c>
      <c r="D142" s="860">
        <f t="shared" si="5"/>
        <v>516</v>
      </c>
      <c r="E142" s="397" t="s">
        <v>2267</v>
      </c>
      <c r="F142" s="397" t="s">
        <v>2268</v>
      </c>
      <c r="G142" s="397">
        <v>600</v>
      </c>
      <c r="H142" s="23" t="s">
        <v>1948</v>
      </c>
      <c r="I142" s="23">
        <v>4</v>
      </c>
      <c r="J142" s="489" t="s">
        <v>295</v>
      </c>
      <c r="K142" s="490" t="s">
        <v>333</v>
      </c>
      <c r="L142" s="637">
        <v>5</v>
      </c>
      <c r="M142" s="712">
        <v>45849</v>
      </c>
      <c r="N142" s="713" t="s">
        <v>1039</v>
      </c>
      <c r="O142" s="713" t="s">
        <v>1962</v>
      </c>
      <c r="P142" s="713">
        <v>1.79</v>
      </c>
      <c r="Q142" s="713">
        <v>1.8</v>
      </c>
      <c r="R142" s="23">
        <v>18</v>
      </c>
    </row>
    <row r="143" spans="1:22">
      <c r="A143" s="809" t="s">
        <v>2269</v>
      </c>
      <c r="B143" s="23">
        <v>605</v>
      </c>
      <c r="C143" s="636">
        <f t="shared" si="4"/>
        <v>2.3801652892561984</v>
      </c>
      <c r="D143" s="859">
        <f t="shared" si="5"/>
        <v>605</v>
      </c>
      <c r="E143" s="397" t="s">
        <v>2270</v>
      </c>
      <c r="F143" s="397" t="s">
        <v>2271</v>
      </c>
      <c r="G143" s="397">
        <v>500</v>
      </c>
      <c r="H143" s="23" t="s">
        <v>1935</v>
      </c>
      <c r="I143" s="23">
        <v>0.6</v>
      </c>
      <c r="J143" s="489" t="s">
        <v>292</v>
      </c>
      <c r="K143" s="490" t="s">
        <v>1060</v>
      </c>
      <c r="L143" s="637">
        <v>5</v>
      </c>
      <c r="M143" s="712">
        <v>45853</v>
      </c>
      <c r="N143" s="713" t="s">
        <v>2264</v>
      </c>
      <c r="O143" s="713" t="s">
        <v>1975</v>
      </c>
      <c r="P143" s="713">
        <v>1.74</v>
      </c>
      <c r="Q143" s="713">
        <v>1.78</v>
      </c>
      <c r="R143" s="23">
        <v>15</v>
      </c>
    </row>
    <row r="144" spans="1:22">
      <c r="A144" s="809" t="s">
        <v>2272</v>
      </c>
      <c r="B144" s="23">
        <v>509</v>
      </c>
      <c r="C144" s="636">
        <f t="shared" si="4"/>
        <v>2.8290766208251474</v>
      </c>
      <c r="D144" s="860">
        <f t="shared" si="5"/>
        <v>509</v>
      </c>
      <c r="E144" s="397" t="s">
        <v>1632</v>
      </c>
      <c r="F144" s="397" t="s">
        <v>1753</v>
      </c>
      <c r="G144" s="397">
        <v>600</v>
      </c>
      <c r="H144" s="23" t="s">
        <v>1935</v>
      </c>
      <c r="I144" s="23">
        <v>2.7</v>
      </c>
      <c r="J144" s="489" t="s">
        <v>292</v>
      </c>
      <c r="K144" s="490" t="s">
        <v>1634</v>
      </c>
      <c r="L144" s="637">
        <v>5</v>
      </c>
      <c r="M144" s="712">
        <v>45865</v>
      </c>
      <c r="N144" s="713" t="s">
        <v>2233</v>
      </c>
      <c r="O144" s="713" t="s">
        <v>217</v>
      </c>
      <c r="P144" s="713">
        <v>1.7350000000000001</v>
      </c>
      <c r="Q144" s="713">
        <v>1.7</v>
      </c>
      <c r="R144" s="23">
        <v>17.5</v>
      </c>
    </row>
    <row r="145" spans="1:22">
      <c r="A145" s="806" t="s">
        <v>2273</v>
      </c>
      <c r="B145" s="23">
        <v>471</v>
      </c>
      <c r="C145" s="636">
        <f t="shared" si="4"/>
        <v>3.0573248407643314</v>
      </c>
      <c r="D145" s="859">
        <f t="shared" si="5"/>
        <v>471</v>
      </c>
      <c r="E145" s="397" t="s">
        <v>1630</v>
      </c>
      <c r="F145" s="490" t="s">
        <v>2262</v>
      </c>
      <c r="G145" s="397">
        <v>650</v>
      </c>
      <c r="H145" s="23" t="s">
        <v>1935</v>
      </c>
      <c r="I145" s="23">
        <v>3</v>
      </c>
      <c r="J145" s="489" t="s">
        <v>292</v>
      </c>
      <c r="K145" s="490" t="s">
        <v>199</v>
      </c>
      <c r="L145" s="637">
        <v>5</v>
      </c>
      <c r="M145" s="712">
        <v>45862</v>
      </c>
      <c r="N145" s="713" t="s">
        <v>2256</v>
      </c>
      <c r="O145" s="713" t="s">
        <v>2167</v>
      </c>
      <c r="P145" s="713">
        <v>1.76</v>
      </c>
      <c r="Q145" s="713">
        <v>1.72</v>
      </c>
      <c r="R145" s="23">
        <v>16.5</v>
      </c>
    </row>
    <row r="146" spans="1:22">
      <c r="A146" s="806" t="s">
        <v>2274</v>
      </c>
      <c r="B146" s="489">
        <v>482</v>
      </c>
      <c r="C146" s="636">
        <f t="shared" si="4"/>
        <v>2.9875518672199171</v>
      </c>
      <c r="D146" s="860">
        <f t="shared" si="5"/>
        <v>482</v>
      </c>
      <c r="E146" s="490" t="s">
        <v>1688</v>
      </c>
      <c r="F146" s="490" t="s">
        <v>2275</v>
      </c>
      <c r="G146" s="490">
        <v>500</v>
      </c>
      <c r="H146" s="23" t="s">
        <v>1935</v>
      </c>
      <c r="I146" s="489">
        <v>1.8</v>
      </c>
      <c r="J146" s="489" t="s">
        <v>292</v>
      </c>
      <c r="K146" s="490" t="s">
        <v>222</v>
      </c>
      <c r="L146" s="637">
        <v>4</v>
      </c>
      <c r="M146" s="712">
        <v>45866</v>
      </c>
      <c r="N146" s="713" t="s">
        <v>1041</v>
      </c>
      <c r="O146" s="713" t="s">
        <v>224</v>
      </c>
      <c r="P146" s="713">
        <v>1.655</v>
      </c>
      <c r="Q146" s="713" t="s">
        <v>2276</v>
      </c>
      <c r="R146" s="23">
        <v>14</v>
      </c>
    </row>
    <row r="147" spans="1:22">
      <c r="A147" s="806" t="s">
        <v>1747</v>
      </c>
      <c r="B147" s="489">
        <v>440</v>
      </c>
      <c r="C147" s="636">
        <f t="shared" si="4"/>
        <v>3.2727272727272729</v>
      </c>
      <c r="D147" s="860">
        <f t="shared" si="5"/>
        <v>440</v>
      </c>
      <c r="E147" s="397" t="s">
        <v>1659</v>
      </c>
      <c r="F147" s="490" t="s">
        <v>1824</v>
      </c>
      <c r="G147" s="490">
        <v>710</v>
      </c>
      <c r="H147" s="23" t="s">
        <v>1948</v>
      </c>
      <c r="I147" s="492">
        <v>2</v>
      </c>
      <c r="J147" s="489" t="s">
        <v>292</v>
      </c>
      <c r="K147" s="490" t="s">
        <v>2147</v>
      </c>
      <c r="L147" s="637">
        <v>5</v>
      </c>
      <c r="M147" s="712">
        <v>45874</v>
      </c>
      <c r="N147" s="713" t="s">
        <v>1045</v>
      </c>
      <c r="O147" s="713" t="s">
        <v>1945</v>
      </c>
      <c r="P147" s="713">
        <v>1.76</v>
      </c>
      <c r="Q147" s="713">
        <v>1.9</v>
      </c>
      <c r="R147" s="23">
        <v>18</v>
      </c>
      <c r="S147" s="808" t="s">
        <v>2148</v>
      </c>
      <c r="T147" s="65" t="s">
        <v>2230</v>
      </c>
      <c r="U147" s="65" t="s">
        <v>2178</v>
      </c>
      <c r="V147" s="65" t="s">
        <v>2091</v>
      </c>
    </row>
    <row r="148" spans="1:22">
      <c r="A148" s="809" t="s">
        <v>1831</v>
      </c>
      <c r="B148" s="23">
        <v>457</v>
      </c>
      <c r="C148" s="636">
        <f t="shared" si="4"/>
        <v>3.1509846827133479</v>
      </c>
      <c r="D148" s="859">
        <f t="shared" si="5"/>
        <v>457</v>
      </c>
      <c r="E148" s="397" t="s">
        <v>1688</v>
      </c>
      <c r="F148" s="490" t="s">
        <v>1832</v>
      </c>
      <c r="G148" s="397">
        <v>530</v>
      </c>
      <c r="H148" s="23" t="s">
        <v>1935</v>
      </c>
      <c r="I148" s="23">
        <v>1.8</v>
      </c>
      <c r="J148" s="489" t="s">
        <v>292</v>
      </c>
      <c r="K148" s="490" t="s">
        <v>219</v>
      </c>
      <c r="L148" s="637">
        <v>4</v>
      </c>
      <c r="M148" s="712">
        <v>45877</v>
      </c>
      <c r="N148" s="713" t="s">
        <v>1041</v>
      </c>
      <c r="O148" s="713" t="s">
        <v>1938</v>
      </c>
      <c r="P148" s="713">
        <v>1.655</v>
      </c>
      <c r="Q148" s="713">
        <v>1.95</v>
      </c>
      <c r="R148" s="23">
        <v>14</v>
      </c>
      <c r="S148" s="808" t="s">
        <v>2090</v>
      </c>
      <c r="T148" s="65" t="s">
        <v>2230</v>
      </c>
      <c r="U148" s="65" t="s">
        <v>2277</v>
      </c>
      <c r="V148" s="65" t="s">
        <v>2091</v>
      </c>
    </row>
    <row r="149" spans="1:22">
      <c r="A149" s="806" t="s">
        <v>1746</v>
      </c>
      <c r="B149" s="489">
        <v>442</v>
      </c>
      <c r="C149" s="636">
        <f t="shared" si="4"/>
        <v>3.2579185520361991</v>
      </c>
      <c r="D149" s="859">
        <f t="shared" si="5"/>
        <v>442</v>
      </c>
      <c r="E149" s="490" t="s">
        <v>1632</v>
      </c>
      <c r="F149" s="397" t="s">
        <v>1753</v>
      </c>
      <c r="G149" s="490">
        <v>700</v>
      </c>
      <c r="H149" s="23" t="s">
        <v>1935</v>
      </c>
      <c r="I149" s="492">
        <v>2.9</v>
      </c>
      <c r="J149" s="489" t="s">
        <v>292</v>
      </c>
      <c r="K149" s="490" t="s">
        <v>325</v>
      </c>
      <c r="L149" s="637">
        <v>5</v>
      </c>
      <c r="M149" s="712">
        <v>45887</v>
      </c>
      <c r="N149" s="713" t="s">
        <v>1745</v>
      </c>
      <c r="O149" s="713" t="s">
        <v>217</v>
      </c>
      <c r="P149" s="713">
        <v>1.7350000000000001</v>
      </c>
      <c r="Q149" s="713">
        <v>1.72</v>
      </c>
      <c r="R149" s="23">
        <v>17.5</v>
      </c>
      <c r="S149" s="808" t="s">
        <v>2199</v>
      </c>
      <c r="T149" s="65" t="s">
        <v>2278</v>
      </c>
      <c r="U149" s="65" t="s">
        <v>2090</v>
      </c>
      <c r="V149" s="65" t="s">
        <v>2091</v>
      </c>
    </row>
    <row r="150" spans="1:22">
      <c r="A150" s="809" t="s">
        <v>2279</v>
      </c>
      <c r="B150" s="489">
        <v>456</v>
      </c>
      <c r="C150" s="636">
        <f t="shared" si="4"/>
        <v>3.1578947368421053</v>
      </c>
      <c r="D150" s="860">
        <f t="shared" si="5"/>
        <v>456</v>
      </c>
      <c r="E150" s="490" t="s">
        <v>2280</v>
      </c>
      <c r="F150" s="397" t="s">
        <v>2281</v>
      </c>
      <c r="G150" s="490">
        <v>550</v>
      </c>
      <c r="H150" s="23" t="s">
        <v>1065</v>
      </c>
      <c r="I150" s="491"/>
      <c r="J150" s="489" t="s">
        <v>292</v>
      </c>
      <c r="K150" s="490" t="s">
        <v>1060</v>
      </c>
      <c r="L150" s="637">
        <v>4</v>
      </c>
      <c r="M150" s="712">
        <v>45890</v>
      </c>
      <c r="N150" s="713" t="s">
        <v>2264</v>
      </c>
      <c r="O150" s="713" t="s">
        <v>1965</v>
      </c>
      <c r="P150" s="713">
        <v>1.79</v>
      </c>
      <c r="Q150" s="713">
        <v>1.9</v>
      </c>
      <c r="R150" s="23">
        <v>27</v>
      </c>
      <c r="S150" s="808" t="s">
        <v>2282</v>
      </c>
      <c r="T150" s="65" t="s">
        <v>2283</v>
      </c>
      <c r="U150" s="65" t="s">
        <v>2284</v>
      </c>
      <c r="V150" s="65" t="s">
        <v>2091</v>
      </c>
    </row>
    <row r="151" spans="1:22">
      <c r="A151" s="806" t="s">
        <v>2285</v>
      </c>
      <c r="B151" s="489">
        <v>514</v>
      </c>
      <c r="C151" s="636">
        <f t="shared" si="4"/>
        <v>2.8015564202334629</v>
      </c>
      <c r="D151" s="859">
        <f t="shared" si="5"/>
        <v>514</v>
      </c>
      <c r="E151" s="490" t="s">
        <v>2267</v>
      </c>
      <c r="F151" s="490" t="s">
        <v>1873</v>
      </c>
      <c r="G151" s="490">
        <v>600</v>
      </c>
      <c r="H151" s="23" t="s">
        <v>1948</v>
      </c>
      <c r="I151" s="492">
        <v>4</v>
      </c>
      <c r="J151" s="489" t="s">
        <v>295</v>
      </c>
      <c r="K151" s="490" t="s">
        <v>2286</v>
      </c>
      <c r="L151" s="637">
        <v>5</v>
      </c>
      <c r="M151" s="712">
        <v>45908</v>
      </c>
      <c r="N151" s="713" t="s">
        <v>1708</v>
      </c>
      <c r="O151" s="713" t="s">
        <v>310</v>
      </c>
      <c r="P151" s="713">
        <v>1.79</v>
      </c>
      <c r="Q151" s="713">
        <v>1.8</v>
      </c>
      <c r="R151" s="23">
        <v>18</v>
      </c>
      <c r="S151" s="808" t="s">
        <v>2132</v>
      </c>
      <c r="T151" s="65" t="s">
        <v>2183</v>
      </c>
      <c r="U151" s="65" t="s">
        <v>2133</v>
      </c>
      <c r="V151" s="65" t="s">
        <v>2220</v>
      </c>
    </row>
    <row r="152" spans="1:22">
      <c r="A152" s="809" t="s">
        <v>2287</v>
      </c>
      <c r="B152" s="23">
        <v>470</v>
      </c>
      <c r="C152" s="636">
        <f t="shared" si="4"/>
        <v>3.0638297872340425</v>
      </c>
      <c r="D152" s="859">
        <f t="shared" si="5"/>
        <v>470</v>
      </c>
      <c r="E152" s="397" t="s">
        <v>1630</v>
      </c>
      <c r="F152" s="490" t="s">
        <v>2288</v>
      </c>
      <c r="G152" s="397">
        <v>650</v>
      </c>
      <c r="H152" s="23" t="s">
        <v>1935</v>
      </c>
      <c r="I152" s="23">
        <v>3</v>
      </c>
      <c r="J152" s="489" t="s">
        <v>292</v>
      </c>
      <c r="K152" s="490" t="s">
        <v>198</v>
      </c>
      <c r="L152" s="637">
        <v>5</v>
      </c>
      <c r="M152" s="712">
        <v>45925</v>
      </c>
      <c r="N152" s="713" t="s">
        <v>2289</v>
      </c>
      <c r="O152" s="713" t="s">
        <v>2154</v>
      </c>
      <c r="P152" s="713">
        <v>1.76</v>
      </c>
      <c r="Q152" s="713">
        <v>1.68</v>
      </c>
      <c r="R152" s="23">
        <v>16.5</v>
      </c>
      <c r="S152" s="808" t="s">
        <v>2290</v>
      </c>
      <c r="T152" s="65" t="s">
        <v>2168</v>
      </c>
      <c r="U152" s="65" t="s">
        <v>2178</v>
      </c>
      <c r="V152" s="65" t="s">
        <v>2091</v>
      </c>
    </row>
    <row r="153" spans="1:22">
      <c r="A153" s="809" t="s">
        <v>2291</v>
      </c>
      <c r="B153" s="23">
        <v>514</v>
      </c>
      <c r="C153" s="636">
        <f t="shared" si="4"/>
        <v>2.8015564202334629</v>
      </c>
      <c r="D153" s="859">
        <f t="shared" si="5"/>
        <v>514</v>
      </c>
      <c r="E153" s="397" t="s">
        <v>2267</v>
      </c>
      <c r="F153" s="490" t="s">
        <v>2292</v>
      </c>
      <c r="G153" s="397">
        <v>600</v>
      </c>
      <c r="H153" s="23" t="s">
        <v>1948</v>
      </c>
      <c r="I153" s="23">
        <v>4</v>
      </c>
      <c r="J153" s="489" t="s">
        <v>295</v>
      </c>
      <c r="K153" s="490" t="s">
        <v>209</v>
      </c>
      <c r="L153" s="637">
        <v>5</v>
      </c>
      <c r="M153" s="712">
        <v>45937</v>
      </c>
      <c r="N153" s="713" t="s">
        <v>1708</v>
      </c>
      <c r="O153" s="713" t="s">
        <v>2293</v>
      </c>
      <c r="P153" s="713">
        <v>1.79</v>
      </c>
      <c r="Q153" s="713">
        <v>1.76</v>
      </c>
      <c r="R153" s="713">
        <v>18</v>
      </c>
      <c r="S153" s="811" t="s">
        <v>2294</v>
      </c>
      <c r="T153" s="812" t="s">
        <v>2183</v>
      </c>
      <c r="U153" s="812" t="s">
        <v>2183</v>
      </c>
      <c r="V153" s="812" t="s">
        <v>2220</v>
      </c>
    </row>
    <row r="154" spans="1:22">
      <c r="A154" s="806" t="s">
        <v>2295</v>
      </c>
      <c r="B154" s="489">
        <v>471</v>
      </c>
      <c r="C154" s="636">
        <f t="shared" si="4"/>
        <v>3.0573248407643314</v>
      </c>
      <c r="D154" s="860">
        <f t="shared" si="5"/>
        <v>471</v>
      </c>
      <c r="E154" s="490" t="s">
        <v>1630</v>
      </c>
      <c r="F154" s="490" t="s">
        <v>2296</v>
      </c>
      <c r="G154" s="490">
        <v>650</v>
      </c>
      <c r="H154" s="23" t="s">
        <v>1935</v>
      </c>
      <c r="I154" s="489">
        <v>1.9</v>
      </c>
      <c r="J154" s="489" t="s">
        <v>292</v>
      </c>
      <c r="K154" s="490" t="s">
        <v>324</v>
      </c>
      <c r="L154" s="637">
        <v>5</v>
      </c>
      <c r="M154" s="712">
        <v>45939</v>
      </c>
      <c r="N154" s="713" t="s">
        <v>1041</v>
      </c>
      <c r="O154" s="713" t="s">
        <v>2297</v>
      </c>
      <c r="P154" s="713">
        <v>1.76</v>
      </c>
      <c r="Q154" s="713">
        <v>1.67</v>
      </c>
      <c r="R154" s="23">
        <v>18</v>
      </c>
      <c r="S154" s="808" t="s">
        <v>2141</v>
      </c>
      <c r="T154" s="65" t="s">
        <v>2175</v>
      </c>
      <c r="U154" s="65" t="s">
        <v>2298</v>
      </c>
      <c r="V154" s="65" t="s">
        <v>2091</v>
      </c>
    </row>
    <row r="155" spans="1:22">
      <c r="A155" s="809" t="s">
        <v>2299</v>
      </c>
      <c r="B155" s="23">
        <v>470</v>
      </c>
      <c r="C155" s="636">
        <f t="shared" si="4"/>
        <v>3.0638297872340425</v>
      </c>
      <c r="D155" s="860">
        <f t="shared" si="5"/>
        <v>470</v>
      </c>
      <c r="E155" s="490" t="s">
        <v>1630</v>
      </c>
      <c r="F155" s="490" t="s">
        <v>2296</v>
      </c>
      <c r="G155" s="397">
        <v>650</v>
      </c>
      <c r="H155" s="23" t="s">
        <v>1935</v>
      </c>
      <c r="I155" s="23">
        <v>3</v>
      </c>
      <c r="J155" s="489" t="s">
        <v>292</v>
      </c>
      <c r="K155" s="490" t="s">
        <v>857</v>
      </c>
      <c r="L155" s="637">
        <v>5</v>
      </c>
      <c r="M155" s="712">
        <v>45943</v>
      </c>
      <c r="N155" s="713" t="s">
        <v>2300</v>
      </c>
      <c r="O155" s="713" t="s">
        <v>2297</v>
      </c>
      <c r="P155" s="713">
        <v>1.76</v>
      </c>
      <c r="Q155" s="713">
        <v>1.73</v>
      </c>
      <c r="R155" s="23">
        <v>16.5</v>
      </c>
      <c r="S155" s="808" t="s">
        <v>2301</v>
      </c>
      <c r="T155" s="65" t="s">
        <v>2168</v>
      </c>
      <c r="U155" s="65" t="s">
        <v>2180</v>
      </c>
      <c r="V155" s="65" t="s">
        <v>2091</v>
      </c>
    </row>
    <row r="156" spans="1:22">
      <c r="A156" s="806" t="s">
        <v>1752</v>
      </c>
      <c r="B156" s="489">
        <v>510</v>
      </c>
      <c r="C156" s="636">
        <f t="shared" si="4"/>
        <v>2.8235294117647061</v>
      </c>
      <c r="D156" s="860">
        <f t="shared" si="5"/>
        <v>510</v>
      </c>
      <c r="E156" s="490" t="s">
        <v>1632</v>
      </c>
      <c r="F156" s="490" t="s">
        <v>1753</v>
      </c>
      <c r="G156" s="490">
        <v>700</v>
      </c>
      <c r="H156" s="23" t="s">
        <v>1935</v>
      </c>
      <c r="I156" s="492">
        <v>2.8</v>
      </c>
      <c r="J156" s="489" t="s">
        <v>292</v>
      </c>
      <c r="K156" s="490" t="s">
        <v>2302</v>
      </c>
      <c r="L156" s="637">
        <v>5</v>
      </c>
      <c r="M156" s="712">
        <v>45961</v>
      </c>
      <c r="N156" s="713" t="s">
        <v>1043</v>
      </c>
      <c r="O156" s="713" t="s">
        <v>217</v>
      </c>
      <c r="P156" s="713">
        <v>1.7350000000000001</v>
      </c>
      <c r="Q156" s="713">
        <v>1.76</v>
      </c>
      <c r="R156" s="23">
        <v>17.5</v>
      </c>
      <c r="S156" s="808" t="s">
        <v>2199</v>
      </c>
      <c r="T156" s="65" t="s">
        <v>2283</v>
      </c>
      <c r="U156" s="65" t="s">
        <v>2303</v>
      </c>
      <c r="V156" s="65" t="s">
        <v>2091</v>
      </c>
    </row>
    <row r="157" spans="1:22">
      <c r="A157" s="806" t="s">
        <v>2304</v>
      </c>
      <c r="B157" s="489">
        <v>456</v>
      </c>
      <c r="C157" s="636">
        <f t="shared" si="4"/>
        <v>3.1578947368421053</v>
      </c>
      <c r="D157" s="860">
        <f t="shared" si="5"/>
        <v>456</v>
      </c>
      <c r="E157" s="490" t="s">
        <v>2305</v>
      </c>
      <c r="F157" s="490" t="s">
        <v>2306</v>
      </c>
      <c r="G157" s="490">
        <v>670</v>
      </c>
      <c r="H157" s="23" t="s">
        <v>1065</v>
      </c>
      <c r="I157" s="492"/>
      <c r="J157" s="489"/>
      <c r="K157" s="490" t="s">
        <v>318</v>
      </c>
      <c r="L157" s="637">
        <v>5</v>
      </c>
      <c r="M157" s="712">
        <v>45964</v>
      </c>
      <c r="N157" s="713" t="s">
        <v>1045</v>
      </c>
      <c r="O157" s="713" t="s">
        <v>2307</v>
      </c>
      <c r="P157" s="713">
        <v>1.849</v>
      </c>
      <c r="Q157" s="713">
        <v>1.67</v>
      </c>
      <c r="R157" s="23">
        <v>17.5</v>
      </c>
      <c r="S157" s="808" t="s">
        <v>2187</v>
      </c>
      <c r="T157" s="65" t="s">
        <v>2230</v>
      </c>
      <c r="U157" s="65" t="s">
        <v>2308</v>
      </c>
      <c r="V157" s="65" t="s">
        <v>2309</v>
      </c>
    </row>
    <row r="158" spans="1:22">
      <c r="A158" s="809" t="s">
        <v>2310</v>
      </c>
      <c r="B158" s="23">
        <v>517</v>
      </c>
      <c r="C158" s="636">
        <f t="shared" si="4"/>
        <v>2.7852998065764023</v>
      </c>
      <c r="D158" s="860">
        <f t="shared" si="5"/>
        <v>517</v>
      </c>
      <c r="E158" s="397" t="s">
        <v>2311</v>
      </c>
      <c r="F158" s="397" t="s">
        <v>2312</v>
      </c>
      <c r="G158" s="397">
        <v>600</v>
      </c>
      <c r="H158" s="23" t="s">
        <v>1935</v>
      </c>
      <c r="I158" s="23">
        <v>1.4</v>
      </c>
      <c r="J158" s="489" t="s">
        <v>295</v>
      </c>
      <c r="K158" s="490" t="s">
        <v>849</v>
      </c>
      <c r="L158" s="637">
        <v>5</v>
      </c>
      <c r="M158" s="712">
        <v>46010</v>
      </c>
      <c r="N158" s="713" t="s">
        <v>2313</v>
      </c>
      <c r="O158" s="713" t="s">
        <v>2167</v>
      </c>
      <c r="P158" s="713">
        <v>1.74</v>
      </c>
      <c r="Q158" s="713">
        <v>1.62</v>
      </c>
      <c r="R158" s="23">
        <v>8</v>
      </c>
      <c r="S158" s="808" t="s">
        <v>2148</v>
      </c>
      <c r="T158" s="65" t="s">
        <v>2278</v>
      </c>
      <c r="U158" s="65" t="s">
        <v>2235</v>
      </c>
    </row>
    <row r="159" spans="1:22">
      <c r="A159" s="806" t="s">
        <v>2314</v>
      </c>
      <c r="B159" s="489">
        <v>193</v>
      </c>
      <c r="C159" s="636">
        <f t="shared" si="4"/>
        <v>7.4611398963730569</v>
      </c>
      <c r="D159" s="859">
        <f t="shared" si="5"/>
        <v>193</v>
      </c>
      <c r="E159" s="490" t="s">
        <v>2315</v>
      </c>
      <c r="F159" s="397" t="s">
        <v>2316</v>
      </c>
      <c r="G159" s="490">
        <v>650</v>
      </c>
      <c r="H159" s="23" t="s">
        <v>1951</v>
      </c>
      <c r="I159" s="23">
        <v>1.7</v>
      </c>
      <c r="J159" s="489" t="s">
        <v>292</v>
      </c>
      <c r="K159" s="490" t="s">
        <v>318</v>
      </c>
      <c r="L159" s="637">
        <v>4</v>
      </c>
      <c r="M159" s="712">
        <v>45803</v>
      </c>
      <c r="N159" s="713" t="s">
        <v>2129</v>
      </c>
      <c r="O159" s="713" t="s">
        <v>200</v>
      </c>
      <c r="P159" s="713">
        <v>1.7849999999999999</v>
      </c>
      <c r="Q159" s="713">
        <v>1.85</v>
      </c>
      <c r="R159" s="23">
        <v>33</v>
      </c>
    </row>
    <row r="160" spans="1:22">
      <c r="A160" s="806" t="s">
        <v>2317</v>
      </c>
      <c r="B160" s="489">
        <v>287</v>
      </c>
      <c r="C160" s="636">
        <f t="shared" si="4"/>
        <v>5.0174216027874561</v>
      </c>
      <c r="D160" s="860">
        <f t="shared" si="5"/>
        <v>287</v>
      </c>
      <c r="E160" s="490" t="s">
        <v>1623</v>
      </c>
      <c r="F160" s="397" t="s">
        <v>2318</v>
      </c>
      <c r="G160" s="490">
        <v>600</v>
      </c>
      <c r="H160" s="489" t="s">
        <v>1951</v>
      </c>
      <c r="I160" s="492">
        <v>2.1</v>
      </c>
      <c r="J160" s="489" t="s">
        <v>292</v>
      </c>
      <c r="K160" s="490" t="s">
        <v>1060</v>
      </c>
      <c r="L160" s="637">
        <v>5.5</v>
      </c>
      <c r="M160" s="712">
        <v>45804</v>
      </c>
      <c r="N160" s="713" t="s">
        <v>1033</v>
      </c>
      <c r="O160" s="713" t="s">
        <v>312</v>
      </c>
      <c r="P160" s="713">
        <v>1.81</v>
      </c>
      <c r="Q160" s="713">
        <v>1.72</v>
      </c>
      <c r="R160" s="23">
        <v>21</v>
      </c>
    </row>
    <row r="161" spans="1:22">
      <c r="A161" s="809" t="s">
        <v>1654</v>
      </c>
      <c r="B161" s="23">
        <v>288</v>
      </c>
      <c r="C161" s="636">
        <f t="shared" si="4"/>
        <v>5</v>
      </c>
      <c r="D161" s="859">
        <f t="shared" si="5"/>
        <v>288</v>
      </c>
      <c r="E161" s="397" t="s">
        <v>1623</v>
      </c>
      <c r="F161" s="397" t="s">
        <v>1954</v>
      </c>
      <c r="G161" s="397">
        <v>600</v>
      </c>
      <c r="H161" s="23" t="s">
        <v>1948</v>
      </c>
      <c r="I161" s="23">
        <v>2.9</v>
      </c>
      <c r="J161" s="489" t="s">
        <v>292</v>
      </c>
      <c r="K161" s="490" t="s">
        <v>2147</v>
      </c>
      <c r="L161" s="637">
        <v>5.5</v>
      </c>
      <c r="M161" s="712">
        <v>45805</v>
      </c>
      <c r="N161" s="713" t="s">
        <v>1040</v>
      </c>
      <c r="O161" s="713" t="s">
        <v>1955</v>
      </c>
      <c r="P161" s="713">
        <v>1.81</v>
      </c>
      <c r="Q161" s="713">
        <v>1.62</v>
      </c>
      <c r="R161" s="23">
        <v>21</v>
      </c>
    </row>
    <row r="162" spans="1:22">
      <c r="A162" s="809" t="s">
        <v>1655</v>
      </c>
      <c r="B162" s="23">
        <v>250</v>
      </c>
      <c r="C162" s="636">
        <f t="shared" si="4"/>
        <v>5.76</v>
      </c>
      <c r="D162" s="859">
        <f t="shared" si="5"/>
        <v>250</v>
      </c>
      <c r="E162" s="397" t="s">
        <v>1658</v>
      </c>
      <c r="F162" s="397" t="s">
        <v>2319</v>
      </c>
      <c r="G162" s="397">
        <v>550</v>
      </c>
      <c r="H162" s="23" t="s">
        <v>1948</v>
      </c>
      <c r="I162" s="23">
        <v>4.3</v>
      </c>
      <c r="J162" s="489" t="s">
        <v>295</v>
      </c>
      <c r="K162" s="490" t="s">
        <v>204</v>
      </c>
      <c r="L162" s="637">
        <v>4.5</v>
      </c>
      <c r="M162" s="712">
        <v>45828</v>
      </c>
      <c r="N162" s="713" t="s">
        <v>1045</v>
      </c>
      <c r="O162" s="713" t="s">
        <v>326</v>
      </c>
      <c r="P162" s="713">
        <v>1.74</v>
      </c>
      <c r="Q162" s="713">
        <v>1.88</v>
      </c>
      <c r="R162" s="23">
        <v>18</v>
      </c>
    </row>
    <row r="163" spans="1:22">
      <c r="A163" s="809" t="s">
        <v>2320</v>
      </c>
      <c r="B163" s="23">
        <v>245</v>
      </c>
      <c r="C163" s="636">
        <f t="shared" si="4"/>
        <v>5.8775510204081636</v>
      </c>
      <c r="D163" s="860">
        <f t="shared" si="5"/>
        <v>245</v>
      </c>
      <c r="E163" s="397" t="s">
        <v>1658</v>
      </c>
      <c r="F163" s="397" t="s">
        <v>1964</v>
      </c>
      <c r="G163" s="397">
        <v>550</v>
      </c>
      <c r="H163" s="23" t="s">
        <v>1948</v>
      </c>
      <c r="I163" s="23">
        <v>4.3</v>
      </c>
      <c r="J163" s="489" t="s">
        <v>295</v>
      </c>
      <c r="K163" s="490" t="s">
        <v>209</v>
      </c>
      <c r="L163" s="637">
        <v>4.5</v>
      </c>
      <c r="M163" s="712">
        <v>45835</v>
      </c>
      <c r="N163" s="713" t="s">
        <v>1045</v>
      </c>
      <c r="O163" s="713" t="s">
        <v>1965</v>
      </c>
      <c r="P163" s="713">
        <v>1.74</v>
      </c>
      <c r="Q163" s="713">
        <v>1.82</v>
      </c>
      <c r="R163" s="23">
        <v>17</v>
      </c>
    </row>
    <row r="164" spans="1:22">
      <c r="A164" s="809" t="s">
        <v>2321</v>
      </c>
      <c r="B164" s="489">
        <v>297</v>
      </c>
      <c r="C164" s="636">
        <f t="shared" si="4"/>
        <v>4.8484848484848486</v>
      </c>
      <c r="D164" s="859">
        <f t="shared" si="5"/>
        <v>297</v>
      </c>
      <c r="E164" s="397" t="s">
        <v>2322</v>
      </c>
      <c r="F164" s="397" t="s">
        <v>2323</v>
      </c>
      <c r="G164" s="397">
        <v>500</v>
      </c>
      <c r="H164" s="23" t="s">
        <v>1948</v>
      </c>
      <c r="I164" s="492">
        <v>1.6</v>
      </c>
      <c r="J164" s="489" t="s">
        <v>292</v>
      </c>
      <c r="K164" s="813" t="s">
        <v>1962</v>
      </c>
      <c r="L164" s="637">
        <v>5</v>
      </c>
      <c r="M164" s="712">
        <v>45849</v>
      </c>
      <c r="N164" s="713" t="s">
        <v>2324</v>
      </c>
      <c r="O164" s="713" t="s">
        <v>1975</v>
      </c>
      <c r="P164" s="713">
        <v>1.73</v>
      </c>
      <c r="Q164" s="713">
        <v>1.9</v>
      </c>
      <c r="R164" s="23">
        <v>24</v>
      </c>
    </row>
    <row r="165" spans="1:22">
      <c r="A165" s="809" t="s">
        <v>2325</v>
      </c>
      <c r="B165" s="23">
        <v>192</v>
      </c>
      <c r="C165" s="636">
        <f t="shared" si="4"/>
        <v>7.5</v>
      </c>
      <c r="D165" s="859">
        <f t="shared" si="5"/>
        <v>192</v>
      </c>
      <c r="E165" s="397" t="s">
        <v>2326</v>
      </c>
      <c r="F165" s="490" t="s">
        <v>2327</v>
      </c>
      <c r="G165" s="397">
        <v>650</v>
      </c>
      <c r="H165" s="489" t="s">
        <v>1951</v>
      </c>
      <c r="I165" s="23">
        <v>1.6</v>
      </c>
      <c r="J165" s="489" t="s">
        <v>292</v>
      </c>
      <c r="K165" s="490" t="s">
        <v>1672</v>
      </c>
      <c r="L165" s="637">
        <v>4</v>
      </c>
      <c r="M165" s="712">
        <v>45854</v>
      </c>
      <c r="N165" s="713" t="s">
        <v>2328</v>
      </c>
      <c r="O165" s="713" t="s">
        <v>1945</v>
      </c>
      <c r="P165" s="713">
        <v>1.78</v>
      </c>
      <c r="Q165" s="713">
        <v>1.8</v>
      </c>
      <c r="R165" s="23">
        <v>31.5</v>
      </c>
    </row>
    <row r="166" spans="1:22">
      <c r="A166" s="806" t="s">
        <v>1825</v>
      </c>
      <c r="B166" s="489">
        <v>248</v>
      </c>
      <c r="C166" s="636">
        <f t="shared" si="4"/>
        <v>5.806451612903226</v>
      </c>
      <c r="D166" s="859">
        <f t="shared" si="5"/>
        <v>248</v>
      </c>
      <c r="E166" s="490" t="s">
        <v>1623</v>
      </c>
      <c r="F166" s="490" t="s">
        <v>1826</v>
      </c>
      <c r="G166" s="490">
        <v>640</v>
      </c>
      <c r="H166" s="23" t="s">
        <v>1948</v>
      </c>
      <c r="I166" s="492">
        <v>3</v>
      </c>
      <c r="J166" s="489" t="s">
        <v>292</v>
      </c>
      <c r="K166" s="490" t="s">
        <v>206</v>
      </c>
      <c r="L166" s="637">
        <v>5</v>
      </c>
      <c r="M166" s="712">
        <v>45862</v>
      </c>
      <c r="N166" s="713" t="s">
        <v>1040</v>
      </c>
      <c r="O166" s="713" t="s">
        <v>2307</v>
      </c>
      <c r="P166" s="713">
        <v>1.81</v>
      </c>
      <c r="Q166" s="713" t="s">
        <v>2329</v>
      </c>
      <c r="R166" s="23">
        <v>21</v>
      </c>
      <c r="S166" s="808" t="s">
        <v>2132</v>
      </c>
      <c r="T166" s="65" t="s">
        <v>2330</v>
      </c>
      <c r="U166" s="65" t="s">
        <v>2331</v>
      </c>
      <c r="V166" s="65" t="s">
        <v>2091</v>
      </c>
    </row>
    <row r="167" spans="1:22">
      <c r="A167" s="809" t="s">
        <v>2332</v>
      </c>
      <c r="B167" s="23">
        <v>214</v>
      </c>
      <c r="C167" s="636">
        <f t="shared" si="4"/>
        <v>6.7289719626168223</v>
      </c>
      <c r="D167" s="859">
        <f t="shared" si="5"/>
        <v>214</v>
      </c>
      <c r="E167" s="397" t="s">
        <v>2333</v>
      </c>
      <c r="F167" s="490" t="s">
        <v>2334</v>
      </c>
      <c r="G167" s="397">
        <v>600</v>
      </c>
      <c r="H167" s="23" t="s">
        <v>1951</v>
      </c>
      <c r="I167" s="23">
        <v>1.6</v>
      </c>
      <c r="J167" s="489" t="s">
        <v>295</v>
      </c>
      <c r="K167" s="490" t="s">
        <v>2153</v>
      </c>
      <c r="L167" s="637">
        <v>4</v>
      </c>
      <c r="M167" s="712">
        <v>45862</v>
      </c>
      <c r="N167" s="713" t="s">
        <v>2335</v>
      </c>
      <c r="O167" s="713" t="s">
        <v>252</v>
      </c>
      <c r="P167" s="713">
        <v>1.82</v>
      </c>
      <c r="Q167" s="713">
        <v>1.95</v>
      </c>
      <c r="R167" s="23">
        <v>12</v>
      </c>
    </row>
    <row r="168" spans="1:22">
      <c r="A168" s="809" t="s">
        <v>2336</v>
      </c>
      <c r="B168" s="23">
        <v>209</v>
      </c>
      <c r="C168" s="636">
        <f t="shared" si="4"/>
        <v>6.8899521531100483</v>
      </c>
      <c r="D168" s="859">
        <f t="shared" si="5"/>
        <v>209</v>
      </c>
      <c r="E168" s="397" t="s">
        <v>2337</v>
      </c>
      <c r="F168" s="490" t="s">
        <v>2338</v>
      </c>
      <c r="G168" s="397">
        <v>600</v>
      </c>
      <c r="H168" s="23" t="s">
        <v>1951</v>
      </c>
      <c r="I168" s="23">
        <v>1.7</v>
      </c>
      <c r="J168" s="489" t="s">
        <v>292</v>
      </c>
      <c r="K168" s="490" t="s">
        <v>215</v>
      </c>
      <c r="L168" s="637">
        <v>4</v>
      </c>
      <c r="M168" s="712">
        <v>45875</v>
      </c>
      <c r="N168" s="713" t="s">
        <v>2129</v>
      </c>
      <c r="O168" s="713" t="s">
        <v>312</v>
      </c>
      <c r="P168" s="713">
        <v>1.79</v>
      </c>
      <c r="Q168" s="713">
        <v>1.85</v>
      </c>
      <c r="R168" s="23">
        <v>32.5</v>
      </c>
      <c r="S168" s="808" t="s">
        <v>2339</v>
      </c>
      <c r="T168" s="65" t="s">
        <v>2283</v>
      </c>
      <c r="U168" s="65" t="s">
        <v>2340</v>
      </c>
      <c r="V168" s="65" t="s">
        <v>2091</v>
      </c>
    </row>
    <row r="169" spans="1:22">
      <c r="A169" s="806" t="s">
        <v>2341</v>
      </c>
      <c r="B169" s="23">
        <v>206</v>
      </c>
      <c r="C169" s="636">
        <f t="shared" si="4"/>
        <v>6.9902912621359219</v>
      </c>
      <c r="D169" s="859">
        <f t="shared" si="5"/>
        <v>206</v>
      </c>
      <c r="E169" s="397" t="s">
        <v>2333</v>
      </c>
      <c r="F169" s="490" t="s">
        <v>2334</v>
      </c>
      <c r="G169" s="397">
        <v>600</v>
      </c>
      <c r="H169" s="23" t="s">
        <v>1951</v>
      </c>
      <c r="I169" s="23">
        <v>1.6</v>
      </c>
      <c r="J169" s="489" t="s">
        <v>295</v>
      </c>
      <c r="K169" s="490" t="s">
        <v>324</v>
      </c>
      <c r="L169" s="637">
        <v>4</v>
      </c>
      <c r="M169" s="712">
        <v>45881</v>
      </c>
      <c r="N169" s="713" t="s">
        <v>2212</v>
      </c>
      <c r="O169" s="713" t="s">
        <v>252</v>
      </c>
      <c r="P169" s="713">
        <v>1.82</v>
      </c>
      <c r="Q169" s="713">
        <v>2.14</v>
      </c>
      <c r="R169" s="23">
        <v>12</v>
      </c>
      <c r="S169" s="808" t="s">
        <v>2090</v>
      </c>
      <c r="T169" s="65" t="s">
        <v>2283</v>
      </c>
      <c r="U169" s="65" t="s">
        <v>2342</v>
      </c>
    </row>
    <row r="170" spans="1:22">
      <c r="A170" s="809" t="s">
        <v>2343</v>
      </c>
      <c r="B170" s="23">
        <v>207</v>
      </c>
      <c r="C170" s="636">
        <f t="shared" si="4"/>
        <v>6.9565217391304346</v>
      </c>
      <c r="D170" s="860">
        <f t="shared" si="5"/>
        <v>207</v>
      </c>
      <c r="E170" s="397" t="s">
        <v>2333</v>
      </c>
      <c r="F170" s="490" t="s">
        <v>2334</v>
      </c>
      <c r="G170" s="397">
        <v>600</v>
      </c>
      <c r="H170" s="23" t="s">
        <v>1951</v>
      </c>
      <c r="I170" s="23">
        <v>1.6</v>
      </c>
      <c r="J170" s="489" t="s">
        <v>295</v>
      </c>
      <c r="K170" s="490" t="s">
        <v>329</v>
      </c>
      <c r="L170" s="637">
        <v>4</v>
      </c>
      <c r="M170" s="712">
        <v>45890</v>
      </c>
      <c r="N170" s="713" t="s">
        <v>2212</v>
      </c>
      <c r="O170" s="713" t="s">
        <v>252</v>
      </c>
      <c r="P170" s="713">
        <v>1.82</v>
      </c>
      <c r="Q170" s="713">
        <v>2.2000000000000002</v>
      </c>
      <c r="R170" s="23">
        <v>12</v>
      </c>
      <c r="S170" s="808" t="s">
        <v>2090</v>
      </c>
      <c r="T170" s="65" t="s">
        <v>2283</v>
      </c>
      <c r="U170" s="65" t="s">
        <v>2344</v>
      </c>
    </row>
    <row r="171" spans="1:22">
      <c r="A171" s="809" t="s">
        <v>2345</v>
      </c>
      <c r="B171" s="489">
        <v>251</v>
      </c>
      <c r="C171" s="636">
        <f t="shared" si="4"/>
        <v>5.7370517928286855</v>
      </c>
      <c r="D171" s="860">
        <f t="shared" si="5"/>
        <v>251</v>
      </c>
      <c r="E171" s="490" t="s">
        <v>2346</v>
      </c>
      <c r="F171" s="490" t="s">
        <v>2347</v>
      </c>
      <c r="G171" s="490">
        <v>600</v>
      </c>
      <c r="H171" s="23" t="s">
        <v>1951</v>
      </c>
      <c r="I171" s="492">
        <v>1.6</v>
      </c>
      <c r="J171" s="489" t="s">
        <v>295</v>
      </c>
      <c r="K171" s="490" t="s">
        <v>200</v>
      </c>
      <c r="L171" s="637">
        <v>5</v>
      </c>
      <c r="M171" s="712">
        <v>45889</v>
      </c>
      <c r="N171" s="713" t="s">
        <v>2348</v>
      </c>
      <c r="O171" s="713" t="s">
        <v>2106</v>
      </c>
      <c r="P171" s="713">
        <v>1.76</v>
      </c>
      <c r="Q171" s="713">
        <v>1.67</v>
      </c>
      <c r="R171" s="23">
        <v>10</v>
      </c>
      <c r="S171" s="808" t="s">
        <v>2155</v>
      </c>
      <c r="T171" s="65" t="s">
        <v>2090</v>
      </c>
      <c r="U171" s="65" t="s">
        <v>2349</v>
      </c>
    </row>
    <row r="172" spans="1:22">
      <c r="A172" s="809" t="s">
        <v>2350</v>
      </c>
      <c r="B172" s="23">
        <v>299</v>
      </c>
      <c r="C172" s="636">
        <f t="shared" si="4"/>
        <v>4.816053511705686</v>
      </c>
      <c r="D172" s="859">
        <f t="shared" si="5"/>
        <v>299</v>
      </c>
      <c r="E172" s="397" t="s">
        <v>2322</v>
      </c>
      <c r="F172" s="490" t="s">
        <v>2351</v>
      </c>
      <c r="G172" s="397">
        <v>500</v>
      </c>
      <c r="H172" s="23" t="s">
        <v>1948</v>
      </c>
      <c r="I172" s="23">
        <v>1.6</v>
      </c>
      <c r="J172" s="489" t="s">
        <v>292</v>
      </c>
      <c r="K172" s="490" t="s">
        <v>334</v>
      </c>
      <c r="L172" s="637">
        <v>5</v>
      </c>
      <c r="M172" s="712">
        <v>45890</v>
      </c>
      <c r="N172" s="713" t="s">
        <v>2324</v>
      </c>
      <c r="O172" s="713" t="s">
        <v>2191</v>
      </c>
      <c r="P172" s="713">
        <v>1.7849999999999999</v>
      </c>
      <c r="Q172" s="713">
        <v>1.9</v>
      </c>
      <c r="R172" s="23">
        <v>25</v>
      </c>
      <c r="S172" s="808" t="s">
        <v>2195</v>
      </c>
      <c r="T172" s="65" t="s">
        <v>2219</v>
      </c>
      <c r="U172" s="65" t="s">
        <v>2352</v>
      </c>
      <c r="V172" s="65" t="s">
        <v>2091</v>
      </c>
    </row>
    <row r="173" spans="1:22">
      <c r="A173" s="806" t="s">
        <v>2353</v>
      </c>
      <c r="B173" s="23">
        <v>323</v>
      </c>
      <c r="C173" s="636">
        <f t="shared" si="4"/>
        <v>4.458204334365325</v>
      </c>
      <c r="D173" s="859">
        <f t="shared" si="5"/>
        <v>323</v>
      </c>
      <c r="E173" s="397" t="s">
        <v>2354</v>
      </c>
      <c r="F173" s="490" t="s">
        <v>2355</v>
      </c>
      <c r="G173" s="397">
        <v>500</v>
      </c>
      <c r="H173" s="23" t="s">
        <v>1951</v>
      </c>
      <c r="I173" s="23">
        <v>3.4</v>
      </c>
      <c r="J173" s="489" t="s">
        <v>295</v>
      </c>
      <c r="K173" s="490" t="s">
        <v>324</v>
      </c>
      <c r="L173" s="637">
        <v>5</v>
      </c>
      <c r="M173" s="712">
        <v>45901</v>
      </c>
      <c r="N173" s="713" t="s">
        <v>2324</v>
      </c>
      <c r="O173" s="713" t="s">
        <v>849</v>
      </c>
      <c r="P173" s="713">
        <v>1.8049999999999999</v>
      </c>
      <c r="Q173" s="713">
        <v>1.88</v>
      </c>
      <c r="R173" s="23">
        <v>15</v>
      </c>
      <c r="S173" s="808" t="s">
        <v>2356</v>
      </c>
      <c r="T173" s="65" t="s">
        <v>2234</v>
      </c>
      <c r="U173" s="65" t="s">
        <v>2228</v>
      </c>
      <c r="V173" s="65" t="s">
        <v>2091</v>
      </c>
    </row>
    <row r="174" spans="1:22">
      <c r="A174" s="806" t="s">
        <v>2357</v>
      </c>
      <c r="B174" s="489">
        <v>208</v>
      </c>
      <c r="C174" s="636">
        <f t="shared" si="4"/>
        <v>6.9230769230769234</v>
      </c>
      <c r="D174" s="859">
        <f t="shared" si="5"/>
        <v>208</v>
      </c>
      <c r="E174" s="490" t="s">
        <v>2333</v>
      </c>
      <c r="F174" s="490" t="s">
        <v>2358</v>
      </c>
      <c r="G174" s="490">
        <v>600</v>
      </c>
      <c r="H174" s="23" t="s">
        <v>1951</v>
      </c>
      <c r="I174" s="492">
        <v>1.7</v>
      </c>
      <c r="J174" s="489" t="s">
        <v>292</v>
      </c>
      <c r="K174" s="490" t="s">
        <v>214</v>
      </c>
      <c r="L174" s="637">
        <v>4</v>
      </c>
      <c r="M174" s="712">
        <v>45919</v>
      </c>
      <c r="N174" s="713" t="s">
        <v>1027</v>
      </c>
      <c r="O174" s="713" t="s">
        <v>312</v>
      </c>
      <c r="P174" s="713">
        <v>1.79</v>
      </c>
      <c r="Q174" s="713">
        <v>1.78</v>
      </c>
      <c r="R174" s="23">
        <v>33</v>
      </c>
      <c r="S174" s="808" t="s">
        <v>2339</v>
      </c>
      <c r="T174" s="65" t="s">
        <v>2283</v>
      </c>
      <c r="U174" s="65" t="s">
        <v>2133</v>
      </c>
      <c r="V174" s="65" t="s">
        <v>2091</v>
      </c>
    </row>
    <row r="175" spans="1:22">
      <c r="A175" s="806" t="s">
        <v>2359</v>
      </c>
      <c r="B175" s="489">
        <v>240</v>
      </c>
      <c r="C175" s="636">
        <f t="shared" si="4"/>
        <v>6</v>
      </c>
      <c r="D175" s="860">
        <f t="shared" si="5"/>
        <v>240</v>
      </c>
      <c r="E175" s="490" t="s">
        <v>1623</v>
      </c>
      <c r="F175" s="490" t="s">
        <v>1993</v>
      </c>
      <c r="G175" s="490">
        <v>650</v>
      </c>
      <c r="H175" s="23" t="s">
        <v>1948</v>
      </c>
      <c r="I175" s="23">
        <v>3.1</v>
      </c>
      <c r="J175" s="489" t="s">
        <v>292</v>
      </c>
      <c r="K175" s="490" t="s">
        <v>2146</v>
      </c>
      <c r="L175" s="637">
        <v>5</v>
      </c>
      <c r="M175" s="712">
        <v>45918</v>
      </c>
      <c r="N175" s="713" t="s">
        <v>1040</v>
      </c>
      <c r="O175" s="713" t="s">
        <v>1973</v>
      </c>
      <c r="P175" s="713">
        <v>1.81</v>
      </c>
      <c r="Q175" s="713">
        <v>1.65</v>
      </c>
      <c r="R175" s="23">
        <v>21</v>
      </c>
      <c r="S175" s="808" t="s">
        <v>2132</v>
      </c>
      <c r="T175" s="65" t="s">
        <v>2330</v>
      </c>
      <c r="U175" s="65" t="s">
        <v>2360</v>
      </c>
      <c r="V175" s="65" t="s">
        <v>2091</v>
      </c>
    </row>
    <row r="176" spans="1:22">
      <c r="A176" s="806" t="s">
        <v>2361</v>
      </c>
      <c r="B176" s="489">
        <v>192</v>
      </c>
      <c r="C176" s="636">
        <f t="shared" si="4"/>
        <v>7.5</v>
      </c>
      <c r="D176" s="860">
        <f t="shared" si="5"/>
        <v>192</v>
      </c>
      <c r="E176" s="490" t="s">
        <v>2326</v>
      </c>
      <c r="F176" s="490" t="s">
        <v>2362</v>
      </c>
      <c r="G176" s="490">
        <v>650</v>
      </c>
      <c r="H176" s="23" t="s">
        <v>1951</v>
      </c>
      <c r="I176" s="23">
        <v>1.6</v>
      </c>
      <c r="J176" s="489" t="s">
        <v>292</v>
      </c>
      <c r="K176" s="490" t="s">
        <v>303</v>
      </c>
      <c r="L176" s="637">
        <v>4</v>
      </c>
      <c r="M176" s="712">
        <v>45939</v>
      </c>
      <c r="N176" s="713" t="s">
        <v>1027</v>
      </c>
      <c r="O176" s="713"/>
      <c r="P176" s="713">
        <v>1.77</v>
      </c>
      <c r="Q176" s="713">
        <v>1.82</v>
      </c>
      <c r="R176" s="23">
        <v>33</v>
      </c>
      <c r="S176" s="808" t="s">
        <v>2339</v>
      </c>
      <c r="T176" s="65" t="s">
        <v>2283</v>
      </c>
      <c r="U176" s="65" t="s">
        <v>2363</v>
      </c>
      <c r="V176" s="65" t="s">
        <v>2091</v>
      </c>
    </row>
    <row r="177" spans="1:22">
      <c r="A177" s="809" t="s">
        <v>2364</v>
      </c>
      <c r="B177" s="23">
        <v>301</v>
      </c>
      <c r="C177" s="636">
        <f t="shared" si="4"/>
        <v>4.7840531561461797</v>
      </c>
      <c r="D177" s="859">
        <f t="shared" si="5"/>
        <v>301</v>
      </c>
      <c r="E177" s="397" t="s">
        <v>2322</v>
      </c>
      <c r="F177" s="397" t="s">
        <v>2351</v>
      </c>
      <c r="G177" s="397">
        <v>500</v>
      </c>
      <c r="H177" s="23" t="s">
        <v>1948</v>
      </c>
      <c r="I177" s="23">
        <v>1.6</v>
      </c>
      <c r="J177" s="489" t="s">
        <v>292</v>
      </c>
      <c r="K177" s="490" t="s">
        <v>210</v>
      </c>
      <c r="L177" s="637">
        <v>5</v>
      </c>
      <c r="M177" s="712">
        <v>45937</v>
      </c>
      <c r="N177" s="713" t="s">
        <v>2324</v>
      </c>
      <c r="O177" s="713" t="s">
        <v>2191</v>
      </c>
      <c r="P177" s="713">
        <v>1.79</v>
      </c>
      <c r="Q177" s="713">
        <v>1.83</v>
      </c>
      <c r="R177" s="713">
        <v>27</v>
      </c>
      <c r="S177" s="811" t="s">
        <v>2195</v>
      </c>
      <c r="T177" s="812" t="s">
        <v>2219</v>
      </c>
      <c r="U177" s="812" t="s">
        <v>2365</v>
      </c>
      <c r="V177" s="812" t="s">
        <v>2091</v>
      </c>
    </row>
    <row r="178" spans="1:22">
      <c r="A178" s="806" t="s">
        <v>2366</v>
      </c>
      <c r="B178" s="489">
        <v>256</v>
      </c>
      <c r="C178" s="636">
        <f t="shared" si="4"/>
        <v>5.625</v>
      </c>
      <c r="D178" s="859">
        <f t="shared" si="5"/>
        <v>256</v>
      </c>
      <c r="E178" s="490" t="s">
        <v>2367</v>
      </c>
      <c r="F178" s="490" t="s">
        <v>2368</v>
      </c>
      <c r="G178" s="490">
        <v>600</v>
      </c>
      <c r="H178" s="489" t="s">
        <v>1951</v>
      </c>
      <c r="I178" s="492">
        <v>2</v>
      </c>
      <c r="J178" s="489" t="s">
        <v>295</v>
      </c>
      <c r="K178" s="490" t="s">
        <v>308</v>
      </c>
      <c r="L178" s="637">
        <v>5</v>
      </c>
      <c r="M178" s="712">
        <v>45953</v>
      </c>
      <c r="N178" s="713" t="s">
        <v>2369</v>
      </c>
      <c r="O178" s="713" t="s">
        <v>217</v>
      </c>
      <c r="P178" s="713">
        <v>1.77</v>
      </c>
      <c r="Q178" s="713">
        <v>1.67</v>
      </c>
      <c r="R178" s="23">
        <v>12</v>
      </c>
      <c r="S178" s="808" t="s">
        <v>2214</v>
      </c>
      <c r="T178" s="65" t="s">
        <v>2132</v>
      </c>
      <c r="U178" s="65" t="s">
        <v>2370</v>
      </c>
      <c r="V178" s="65" t="s">
        <v>2371</v>
      </c>
    </row>
    <row r="179" spans="1:22">
      <c r="A179" s="809" t="s">
        <v>2372</v>
      </c>
      <c r="B179" s="23">
        <v>341</v>
      </c>
      <c r="C179" s="636">
        <f t="shared" si="4"/>
        <v>4.2228739002932549</v>
      </c>
      <c r="D179" s="859">
        <f t="shared" si="5"/>
        <v>341</v>
      </c>
      <c r="E179" s="397" t="s">
        <v>2373</v>
      </c>
      <c r="F179" s="490" t="s">
        <v>2374</v>
      </c>
      <c r="G179" s="397">
        <v>600</v>
      </c>
      <c r="H179" s="489" t="s">
        <v>1951</v>
      </c>
      <c r="I179" s="23">
        <v>3</v>
      </c>
      <c r="J179" s="489" t="s">
        <v>292</v>
      </c>
      <c r="K179" s="813" t="s">
        <v>1962</v>
      </c>
      <c r="L179" s="637">
        <v>5</v>
      </c>
      <c r="M179" s="712">
        <v>45799</v>
      </c>
      <c r="N179" s="713" t="s">
        <v>2375</v>
      </c>
      <c r="O179" s="713" t="s">
        <v>2376</v>
      </c>
      <c r="P179" s="713">
        <v>1.71</v>
      </c>
      <c r="Q179" s="713">
        <v>1.77</v>
      </c>
      <c r="R179" s="23">
        <v>28</v>
      </c>
    </row>
    <row r="180" spans="1:22">
      <c r="A180" s="806" t="s">
        <v>2377</v>
      </c>
      <c r="B180" s="489">
        <v>810</v>
      </c>
      <c r="C180" s="636">
        <f t="shared" si="4"/>
        <v>1.7777777777777777</v>
      </c>
      <c r="D180" s="860">
        <f t="shared" si="5"/>
        <v>810</v>
      </c>
      <c r="E180" s="490" t="s">
        <v>2378</v>
      </c>
      <c r="F180" s="490" t="s">
        <v>2379</v>
      </c>
      <c r="G180" s="490">
        <v>500</v>
      </c>
      <c r="H180" s="23" t="s">
        <v>1935</v>
      </c>
      <c r="I180" s="23">
        <v>1.3</v>
      </c>
      <c r="J180" s="489" t="s">
        <v>295</v>
      </c>
      <c r="K180" s="490" t="s">
        <v>212</v>
      </c>
      <c r="L180" s="637">
        <v>2</v>
      </c>
      <c r="M180" s="712">
        <v>45880</v>
      </c>
      <c r="N180" s="713" t="s">
        <v>2114</v>
      </c>
      <c r="O180" s="713" t="s">
        <v>2037</v>
      </c>
      <c r="P180" s="713">
        <v>1.7649999999999999</v>
      </c>
      <c r="Q180" s="713">
        <v>1.84</v>
      </c>
      <c r="R180" s="23">
        <v>5</v>
      </c>
      <c r="S180" s="808" t="s">
        <v>2380</v>
      </c>
      <c r="T180" s="65" t="s">
        <v>2381</v>
      </c>
      <c r="U180" s="65" t="s">
        <v>2382</v>
      </c>
    </row>
    <row r="181" spans="1:22">
      <c r="A181" s="809" t="s">
        <v>1709</v>
      </c>
      <c r="B181" s="23">
        <v>1010</v>
      </c>
      <c r="C181" s="636">
        <f t="shared" si="4"/>
        <v>1.4257425742574257</v>
      </c>
      <c r="D181" s="859">
        <f t="shared" si="5"/>
        <v>1010</v>
      </c>
      <c r="E181" s="397" t="s">
        <v>1710</v>
      </c>
      <c r="F181" s="490" t="s">
        <v>2383</v>
      </c>
      <c r="G181" s="397">
        <v>600</v>
      </c>
      <c r="H181" s="23" t="s">
        <v>2036</v>
      </c>
      <c r="I181" s="23">
        <v>2.5</v>
      </c>
      <c r="J181" s="489" t="s">
        <v>292</v>
      </c>
      <c r="K181" s="490" t="s">
        <v>1672</v>
      </c>
      <c r="L181" s="637">
        <v>2</v>
      </c>
      <c r="M181" s="712">
        <v>45897</v>
      </c>
      <c r="N181" s="713" t="s">
        <v>1708</v>
      </c>
      <c r="O181" s="713" t="s">
        <v>253</v>
      </c>
      <c r="P181" s="713">
        <v>1.76</v>
      </c>
      <c r="Q181" s="713">
        <v>1.88</v>
      </c>
      <c r="R181" s="23">
        <v>7</v>
      </c>
      <c r="S181" s="808" t="s">
        <v>2294</v>
      </c>
      <c r="T181" s="65" t="s">
        <v>2175</v>
      </c>
      <c r="U181" s="65" t="s">
        <v>2294</v>
      </c>
      <c r="V181" s="65" t="s">
        <v>2091</v>
      </c>
    </row>
    <row r="182" spans="1:22">
      <c r="A182" s="809" t="s">
        <v>2384</v>
      </c>
      <c r="B182" s="23">
        <v>206</v>
      </c>
      <c r="C182" s="636">
        <f t="shared" si="4"/>
        <v>6.9902912621359219</v>
      </c>
      <c r="D182" s="859">
        <f t="shared" si="5"/>
        <v>206</v>
      </c>
      <c r="E182" s="397" t="s">
        <v>2385</v>
      </c>
      <c r="F182" s="490" t="s">
        <v>2386</v>
      </c>
      <c r="G182" s="397">
        <v>500</v>
      </c>
      <c r="H182" s="23" t="s">
        <v>1951</v>
      </c>
      <c r="I182" s="23">
        <v>3.1</v>
      </c>
      <c r="J182" s="489" t="s">
        <v>295</v>
      </c>
      <c r="K182" s="490" t="s">
        <v>214</v>
      </c>
      <c r="L182" s="637">
        <v>5</v>
      </c>
      <c r="M182" s="712">
        <v>45931</v>
      </c>
      <c r="N182" s="713" t="s">
        <v>2324</v>
      </c>
      <c r="O182" s="713" t="s">
        <v>2081</v>
      </c>
      <c r="P182" s="713">
        <v>1.7</v>
      </c>
      <c r="Q182" s="713">
        <v>1.94</v>
      </c>
      <c r="R182" s="23">
        <v>23</v>
      </c>
      <c r="S182" s="808" t="s">
        <v>2370</v>
      </c>
      <c r="T182" s="65" t="s">
        <v>2387</v>
      </c>
      <c r="U182" s="65" t="s">
        <v>2294</v>
      </c>
      <c r="V182" s="65" t="s">
        <v>2091</v>
      </c>
    </row>
    <row r="183" spans="1:22">
      <c r="A183" s="809" t="s">
        <v>2388</v>
      </c>
      <c r="B183" s="23">
        <v>172</v>
      </c>
      <c r="C183" s="636">
        <f t="shared" si="4"/>
        <v>8.3720930232558146</v>
      </c>
      <c r="D183" s="859">
        <f t="shared" si="5"/>
        <v>172</v>
      </c>
      <c r="E183" s="397" t="s">
        <v>2385</v>
      </c>
      <c r="F183" s="490" t="s">
        <v>2386</v>
      </c>
      <c r="G183" s="397">
        <v>600</v>
      </c>
      <c r="H183" s="23" t="s">
        <v>1951</v>
      </c>
      <c r="I183" s="23">
        <v>3</v>
      </c>
      <c r="J183" s="489" t="s">
        <v>295</v>
      </c>
      <c r="K183" s="490" t="s">
        <v>212</v>
      </c>
      <c r="L183" s="637">
        <v>5</v>
      </c>
      <c r="M183" s="712">
        <v>45937</v>
      </c>
      <c r="N183" s="713" t="s">
        <v>2114</v>
      </c>
      <c r="O183" s="713" t="s">
        <v>2081</v>
      </c>
      <c r="P183" s="713">
        <v>1.7490000000000001</v>
      </c>
      <c r="Q183" s="713">
        <v>1.68</v>
      </c>
      <c r="R183" s="23">
        <v>10</v>
      </c>
      <c r="S183" s="808" t="s">
        <v>2132</v>
      </c>
      <c r="T183" s="65" t="s">
        <v>2290</v>
      </c>
      <c r="U183" s="65" t="s">
        <v>2389</v>
      </c>
    </row>
    <row r="184" spans="1:22">
      <c r="A184" s="806" t="s">
        <v>2390</v>
      </c>
      <c r="B184" s="489">
        <v>470</v>
      </c>
      <c r="C184" s="636">
        <f t="shared" si="4"/>
        <v>3.0638297872340425</v>
      </c>
      <c r="D184" s="860">
        <f t="shared" si="5"/>
        <v>470</v>
      </c>
      <c r="E184" s="490" t="s">
        <v>2391</v>
      </c>
      <c r="F184" s="490" t="s">
        <v>2392</v>
      </c>
      <c r="G184" s="490">
        <v>600</v>
      </c>
      <c r="H184" s="23" t="s">
        <v>1948</v>
      </c>
      <c r="I184" s="23">
        <v>2.2999999999999998</v>
      </c>
      <c r="J184" s="489" t="s">
        <v>292</v>
      </c>
      <c r="K184" s="490" t="s">
        <v>1631</v>
      </c>
      <c r="L184" s="637">
        <v>5</v>
      </c>
      <c r="M184" s="712">
        <v>45946</v>
      </c>
      <c r="N184" s="713" t="s">
        <v>2328</v>
      </c>
      <c r="O184" s="713" t="s">
        <v>331</v>
      </c>
      <c r="P184" s="713">
        <v>1.7450000000000001</v>
      </c>
      <c r="Q184" s="713">
        <v>1.8</v>
      </c>
      <c r="R184" s="23">
        <v>16.5</v>
      </c>
      <c r="S184" s="808" t="s">
        <v>2294</v>
      </c>
      <c r="T184" s="65" t="s">
        <v>2183</v>
      </c>
      <c r="U184" s="65" t="s">
        <v>2387</v>
      </c>
      <c r="V184" s="65" t="s">
        <v>2091</v>
      </c>
    </row>
    <row r="185" spans="1:22">
      <c r="A185" s="809" t="s">
        <v>2393</v>
      </c>
      <c r="B185" s="23">
        <v>337</v>
      </c>
      <c r="C185" s="636">
        <f t="shared" si="4"/>
        <v>4.2729970326409497</v>
      </c>
      <c r="D185" s="859">
        <f t="shared" si="5"/>
        <v>337</v>
      </c>
      <c r="E185" s="397" t="s">
        <v>2373</v>
      </c>
      <c r="F185" s="397" t="s">
        <v>2394</v>
      </c>
      <c r="G185" s="397">
        <v>600</v>
      </c>
      <c r="H185" s="489" t="s">
        <v>1951</v>
      </c>
      <c r="I185" s="23">
        <v>2.9</v>
      </c>
      <c r="J185" s="489" t="s">
        <v>292</v>
      </c>
      <c r="K185" s="490" t="s">
        <v>322</v>
      </c>
      <c r="L185" s="637">
        <v>5</v>
      </c>
      <c r="M185" s="712">
        <v>45951</v>
      </c>
      <c r="N185" s="713" t="s">
        <v>2395</v>
      </c>
      <c r="O185" s="713" t="s">
        <v>1941</v>
      </c>
      <c r="P185" s="713">
        <v>1.69</v>
      </c>
      <c r="Q185" s="713">
        <v>1.86</v>
      </c>
      <c r="R185" s="23">
        <v>22</v>
      </c>
      <c r="S185" s="808" t="s">
        <v>2396</v>
      </c>
      <c r="T185" s="65" t="s">
        <v>2278</v>
      </c>
      <c r="U185" s="65" t="s">
        <v>2230</v>
      </c>
      <c r="V185" s="65" t="s">
        <v>2220</v>
      </c>
    </row>
    <row r="186" spans="1:22">
      <c r="A186" s="809" t="s">
        <v>2397</v>
      </c>
      <c r="B186" s="23">
        <v>444</v>
      </c>
      <c r="C186" s="636">
        <f t="shared" si="4"/>
        <v>3.2432432432432434</v>
      </c>
      <c r="D186" s="859">
        <f t="shared" si="5"/>
        <v>444</v>
      </c>
      <c r="E186" s="397" t="s">
        <v>1659</v>
      </c>
      <c r="F186" s="397" t="s">
        <v>1824</v>
      </c>
      <c r="G186" s="397">
        <v>700</v>
      </c>
      <c r="H186" s="23" t="s">
        <v>1948</v>
      </c>
      <c r="I186" s="23">
        <v>2.2000000000000002</v>
      </c>
      <c r="J186" s="489" t="s">
        <v>292</v>
      </c>
      <c r="K186" s="813" t="s">
        <v>201</v>
      </c>
      <c r="L186" s="637">
        <v>5</v>
      </c>
      <c r="M186" s="712">
        <v>45966</v>
      </c>
      <c r="N186" s="713" t="s">
        <v>1026</v>
      </c>
      <c r="O186" s="713" t="s">
        <v>1945</v>
      </c>
      <c r="P186" s="713">
        <v>1.75</v>
      </c>
      <c r="Q186" s="713">
        <v>1.77</v>
      </c>
      <c r="R186" s="23">
        <v>19.5</v>
      </c>
      <c r="S186" s="808" t="s">
        <v>2148</v>
      </c>
      <c r="T186" s="65" t="s">
        <v>2230</v>
      </c>
      <c r="U186" s="65" t="s">
        <v>2294</v>
      </c>
      <c r="V186" s="65" t="s">
        <v>2091</v>
      </c>
    </row>
    <row r="187" spans="1:22">
      <c r="A187" s="809" t="s">
        <v>2398</v>
      </c>
      <c r="B187" s="23">
        <v>510</v>
      </c>
      <c r="C187" s="636">
        <f t="shared" si="4"/>
        <v>2.8235294117647061</v>
      </c>
      <c r="D187" s="860">
        <f t="shared" si="5"/>
        <v>510</v>
      </c>
      <c r="E187" s="397" t="s">
        <v>2267</v>
      </c>
      <c r="F187" s="490" t="s">
        <v>2399</v>
      </c>
      <c r="G187" s="397">
        <v>600</v>
      </c>
      <c r="H187" s="23" t="s">
        <v>1948</v>
      </c>
      <c r="I187" s="23">
        <v>4</v>
      </c>
      <c r="J187" s="489" t="s">
        <v>295</v>
      </c>
      <c r="K187" s="813" t="s">
        <v>1962</v>
      </c>
      <c r="L187" s="637">
        <v>5</v>
      </c>
      <c r="M187" s="712">
        <v>45966</v>
      </c>
      <c r="N187" s="713" t="s">
        <v>1708</v>
      </c>
      <c r="O187" s="713" t="s">
        <v>1680</v>
      </c>
      <c r="P187" s="713">
        <v>1.7949999999999999</v>
      </c>
      <c r="Q187" s="713">
        <v>1.85</v>
      </c>
      <c r="R187" s="23">
        <v>18</v>
      </c>
      <c r="S187" s="808" t="s">
        <v>2294</v>
      </c>
      <c r="T187" s="65" t="s">
        <v>2183</v>
      </c>
      <c r="U187" s="65" t="s">
        <v>2387</v>
      </c>
      <c r="V187" s="65" t="s">
        <v>2220</v>
      </c>
    </row>
    <row r="188" spans="1:22">
      <c r="A188" s="809" t="s">
        <v>2400</v>
      </c>
      <c r="B188" s="23">
        <v>444</v>
      </c>
      <c r="C188" s="636">
        <f t="shared" si="4"/>
        <v>3.2432432432432434</v>
      </c>
      <c r="D188" s="859">
        <f t="shared" si="5"/>
        <v>444</v>
      </c>
      <c r="E188" s="397" t="s">
        <v>1659</v>
      </c>
      <c r="F188" s="397" t="s">
        <v>1824</v>
      </c>
      <c r="G188" s="397">
        <v>700</v>
      </c>
      <c r="H188" s="23" t="s">
        <v>1948</v>
      </c>
      <c r="I188" s="23">
        <v>2.2000000000000002</v>
      </c>
      <c r="J188" s="489" t="s">
        <v>292</v>
      </c>
      <c r="K188" s="490" t="s">
        <v>222</v>
      </c>
      <c r="L188" s="637">
        <v>5</v>
      </c>
      <c r="M188" s="712">
        <v>45967</v>
      </c>
      <c r="N188" s="713" t="s">
        <v>1034</v>
      </c>
      <c r="O188" s="713" t="s">
        <v>1945</v>
      </c>
      <c r="P188" s="713">
        <v>1.75</v>
      </c>
      <c r="Q188" s="713">
        <v>1.78</v>
      </c>
      <c r="R188" s="23">
        <v>19.5</v>
      </c>
      <c r="S188" s="808" t="s">
        <v>2148</v>
      </c>
      <c r="T188" s="65" t="s">
        <v>2230</v>
      </c>
      <c r="U188" s="65" t="s">
        <v>2132</v>
      </c>
      <c r="V188" s="65" t="s">
        <v>2091</v>
      </c>
    </row>
    <row r="189" spans="1:22">
      <c r="A189" s="809" t="s">
        <v>2401</v>
      </c>
      <c r="B189" s="23">
        <v>440</v>
      </c>
      <c r="C189" s="636">
        <f t="shared" si="4"/>
        <v>3.2727272727272729</v>
      </c>
      <c r="D189" s="859">
        <f t="shared" si="5"/>
        <v>440</v>
      </c>
      <c r="E189" s="397" t="s">
        <v>2402</v>
      </c>
      <c r="F189" s="397" t="s">
        <v>2403</v>
      </c>
      <c r="G189" s="397">
        <v>550</v>
      </c>
      <c r="H189" s="23" t="s">
        <v>2087</v>
      </c>
      <c r="I189" s="23">
        <v>0.5</v>
      </c>
      <c r="J189" s="489" t="s">
        <v>292</v>
      </c>
      <c r="K189" s="490" t="s">
        <v>303</v>
      </c>
      <c r="L189" s="637">
        <v>2</v>
      </c>
      <c r="M189" s="712">
        <v>45971</v>
      </c>
      <c r="N189" s="713" t="s">
        <v>2129</v>
      </c>
      <c r="O189" s="713"/>
      <c r="P189" s="713">
        <v>1.7150000000000001</v>
      </c>
      <c r="Q189" s="713">
        <v>1.86</v>
      </c>
      <c r="R189" s="23">
        <v>12.5</v>
      </c>
      <c r="S189" s="808" t="s">
        <v>2174</v>
      </c>
      <c r="T189" s="65" t="s">
        <v>2195</v>
      </c>
      <c r="U189" s="65" t="s">
        <v>2248</v>
      </c>
      <c r="V189" s="65" t="s">
        <v>2091</v>
      </c>
    </row>
    <row r="190" spans="1:22">
      <c r="A190" s="809" t="s">
        <v>2404</v>
      </c>
      <c r="B190" s="23">
        <v>460</v>
      </c>
      <c r="C190" s="636">
        <f t="shared" si="4"/>
        <v>3.1304347826086958</v>
      </c>
      <c r="D190" s="859">
        <f t="shared" si="5"/>
        <v>460</v>
      </c>
      <c r="E190" s="397" t="s">
        <v>2405</v>
      </c>
      <c r="F190" s="490" t="s">
        <v>2306</v>
      </c>
      <c r="G190" s="397">
        <v>670</v>
      </c>
      <c r="H190" s="23" t="s">
        <v>1935</v>
      </c>
      <c r="I190" s="23">
        <v>0.8</v>
      </c>
      <c r="J190" s="489" t="s">
        <v>292</v>
      </c>
      <c r="K190" s="490" t="s">
        <v>208</v>
      </c>
      <c r="L190" s="637">
        <v>5</v>
      </c>
      <c r="M190" s="712">
        <v>45974</v>
      </c>
      <c r="N190" s="713" t="s">
        <v>1045</v>
      </c>
      <c r="O190" s="713" t="s">
        <v>2307</v>
      </c>
      <c r="P190" s="713">
        <v>1.77</v>
      </c>
      <c r="Q190" s="713">
        <v>1.75</v>
      </c>
      <c r="R190" s="713">
        <v>11</v>
      </c>
      <c r="S190" s="811" t="s">
        <v>2132</v>
      </c>
      <c r="T190" s="812" t="s">
        <v>2132</v>
      </c>
      <c r="U190" s="812" t="s">
        <v>2406</v>
      </c>
      <c r="V190" s="812" t="s">
        <v>2091</v>
      </c>
    </row>
    <row r="191" spans="1:22">
      <c r="A191" s="806" t="s">
        <v>2407</v>
      </c>
      <c r="B191" s="23">
        <v>480</v>
      </c>
      <c r="C191" s="636">
        <f t="shared" si="4"/>
        <v>3</v>
      </c>
      <c r="D191" s="859">
        <f t="shared" si="5"/>
        <v>480</v>
      </c>
      <c r="E191" s="490" t="s">
        <v>2136</v>
      </c>
      <c r="F191" s="490" t="s">
        <v>2408</v>
      </c>
      <c r="G191" s="397">
        <v>500</v>
      </c>
      <c r="H191" s="23" t="s">
        <v>1935</v>
      </c>
      <c r="I191" s="23">
        <v>0.8</v>
      </c>
      <c r="J191" s="489" t="s">
        <v>292</v>
      </c>
      <c r="K191" s="490" t="s">
        <v>317</v>
      </c>
      <c r="L191" s="637">
        <v>2</v>
      </c>
      <c r="M191" s="712">
        <v>45975</v>
      </c>
      <c r="N191" s="713" t="s">
        <v>1030</v>
      </c>
      <c r="O191" s="713" t="s">
        <v>2409</v>
      </c>
      <c r="P191" s="713">
        <v>1.68</v>
      </c>
      <c r="Q191" s="713">
        <v>1.67</v>
      </c>
      <c r="R191" s="23">
        <v>8.5</v>
      </c>
      <c r="S191" s="808" t="s">
        <v>2148</v>
      </c>
      <c r="T191" s="65" t="s">
        <v>2219</v>
      </c>
      <c r="U191" s="65" t="s">
        <v>2410</v>
      </c>
      <c r="V191" s="65" t="s">
        <v>2220</v>
      </c>
    </row>
    <row r="192" spans="1:22">
      <c r="A192" s="806" t="s">
        <v>2411</v>
      </c>
      <c r="B192" s="489">
        <v>440</v>
      </c>
      <c r="C192" s="636">
        <f t="shared" si="4"/>
        <v>3.2727272727272729</v>
      </c>
      <c r="D192" s="859">
        <f t="shared" si="5"/>
        <v>440</v>
      </c>
      <c r="E192" s="397" t="s">
        <v>1659</v>
      </c>
      <c r="F192" s="397" t="s">
        <v>1824</v>
      </c>
      <c r="G192" s="490">
        <v>700</v>
      </c>
      <c r="H192" s="23" t="s">
        <v>1948</v>
      </c>
      <c r="I192" s="23">
        <v>2.2000000000000002</v>
      </c>
      <c r="J192" s="489" t="s">
        <v>292</v>
      </c>
      <c r="K192" s="490" t="s">
        <v>198</v>
      </c>
      <c r="L192" s="637">
        <v>5</v>
      </c>
      <c r="M192" s="712">
        <v>45980</v>
      </c>
      <c r="N192" s="713" t="s">
        <v>1040</v>
      </c>
      <c r="O192" s="713" t="s">
        <v>1945</v>
      </c>
      <c r="P192" s="713">
        <v>1.75</v>
      </c>
      <c r="Q192" s="713">
        <v>1.78</v>
      </c>
      <c r="R192" s="23">
        <v>28</v>
      </c>
      <c r="S192" s="808" t="s">
        <v>2148</v>
      </c>
      <c r="T192" s="65" t="s">
        <v>2230</v>
      </c>
      <c r="U192" s="65" t="s">
        <v>2132</v>
      </c>
      <c r="V192" s="65" t="s">
        <v>2091</v>
      </c>
    </row>
    <row r="193" spans="1:22">
      <c r="A193" s="806" t="s">
        <v>2412</v>
      </c>
      <c r="B193" s="489">
        <v>439</v>
      </c>
      <c r="C193" s="636">
        <f t="shared" si="4"/>
        <v>3.2801822323462413</v>
      </c>
      <c r="D193" s="860">
        <f t="shared" si="5"/>
        <v>439</v>
      </c>
      <c r="E193" s="490" t="s">
        <v>1630</v>
      </c>
      <c r="F193" s="490" t="s">
        <v>2413</v>
      </c>
      <c r="G193" s="490">
        <v>700</v>
      </c>
      <c r="H193" s="23" t="s">
        <v>1935</v>
      </c>
      <c r="I193" s="491">
        <v>1.5</v>
      </c>
      <c r="J193" s="489" t="s">
        <v>292</v>
      </c>
      <c r="K193" s="490" t="s">
        <v>221</v>
      </c>
      <c r="L193" s="637">
        <v>5</v>
      </c>
      <c r="M193" s="712">
        <v>45981</v>
      </c>
      <c r="N193" s="713" t="s">
        <v>1043</v>
      </c>
      <c r="O193" s="713" t="s">
        <v>1973</v>
      </c>
      <c r="P193" s="713">
        <v>1.7649999999999999</v>
      </c>
      <c r="Q193" s="713">
        <v>1.7</v>
      </c>
      <c r="R193" s="23">
        <v>18.5</v>
      </c>
      <c r="S193" s="808" t="s">
        <v>2248</v>
      </c>
      <c r="T193" s="65" t="s">
        <v>2175</v>
      </c>
      <c r="U193" s="65" t="s">
        <v>2414</v>
      </c>
      <c r="V193" s="65" t="s">
        <v>2091</v>
      </c>
    </row>
    <row r="194" spans="1:22">
      <c r="A194" s="806" t="s">
        <v>1759</v>
      </c>
      <c r="B194" s="489">
        <v>770</v>
      </c>
      <c r="C194" s="636">
        <f t="shared" ref="C194:C257" si="6">IFERROR(1440/D194, "")</f>
        <v>1.8701298701298701</v>
      </c>
      <c r="D194" s="860">
        <f t="shared" ref="D194:D257" si="7">IF(B194="", "", IF(B194&lt;1, B194*1440, B194))</f>
        <v>770</v>
      </c>
      <c r="E194" s="490" t="s">
        <v>1760</v>
      </c>
      <c r="F194" s="490" t="s">
        <v>1756</v>
      </c>
      <c r="G194" s="490">
        <v>800</v>
      </c>
      <c r="H194" s="23" t="s">
        <v>1935</v>
      </c>
      <c r="I194" s="23">
        <v>1.1000000000000001</v>
      </c>
      <c r="J194" s="489" t="s">
        <v>292</v>
      </c>
      <c r="K194" s="490" t="s">
        <v>209</v>
      </c>
      <c r="L194" s="637">
        <v>5</v>
      </c>
      <c r="M194" s="712">
        <v>45981</v>
      </c>
      <c r="N194" s="713" t="s">
        <v>1042</v>
      </c>
      <c r="O194" s="713" t="s">
        <v>2154</v>
      </c>
      <c r="P194" s="713">
        <v>1.71</v>
      </c>
      <c r="Q194" s="713">
        <v>1.88</v>
      </c>
      <c r="R194" s="23">
        <v>12</v>
      </c>
      <c r="S194" s="808" t="s">
        <v>2248</v>
      </c>
      <c r="T194" s="65" t="s">
        <v>2415</v>
      </c>
      <c r="U194" s="65" t="s">
        <v>2148</v>
      </c>
      <c r="V194" s="65" t="s">
        <v>2091</v>
      </c>
    </row>
    <row r="195" spans="1:22">
      <c r="A195" s="809" t="s">
        <v>2416</v>
      </c>
      <c r="B195" s="23">
        <v>617</v>
      </c>
      <c r="C195" s="636">
        <f t="shared" si="6"/>
        <v>2.3338735818476497</v>
      </c>
      <c r="D195" s="860">
        <f t="shared" si="7"/>
        <v>617</v>
      </c>
      <c r="E195" s="397" t="s">
        <v>2417</v>
      </c>
      <c r="F195" s="490" t="s">
        <v>2418</v>
      </c>
      <c r="G195" s="397">
        <v>600</v>
      </c>
      <c r="H195" s="23" t="s">
        <v>2036</v>
      </c>
      <c r="I195" s="23">
        <v>1</v>
      </c>
      <c r="J195" s="489" t="s">
        <v>292</v>
      </c>
      <c r="K195" s="490" t="s">
        <v>297</v>
      </c>
      <c r="L195" s="637">
        <v>2</v>
      </c>
      <c r="M195" s="712">
        <v>45981</v>
      </c>
      <c r="N195" s="713" t="s">
        <v>1031</v>
      </c>
      <c r="O195" s="713" t="s">
        <v>2307</v>
      </c>
      <c r="P195" s="713">
        <v>1.65</v>
      </c>
      <c r="Q195" s="713">
        <v>1.69</v>
      </c>
      <c r="R195" s="23">
        <v>7.5</v>
      </c>
      <c r="S195" s="808" t="s">
        <v>2096</v>
      </c>
      <c r="T195" s="65" t="s">
        <v>2419</v>
      </c>
      <c r="U195" s="65" t="s">
        <v>2420</v>
      </c>
      <c r="V195" s="65" t="s">
        <v>2220</v>
      </c>
    </row>
    <row r="196" spans="1:22">
      <c r="A196" s="809" t="s">
        <v>2421</v>
      </c>
      <c r="B196" s="23">
        <v>504</v>
      </c>
      <c r="C196" s="636">
        <f t="shared" si="6"/>
        <v>2.8571428571428572</v>
      </c>
      <c r="D196" s="859">
        <f t="shared" si="7"/>
        <v>504</v>
      </c>
      <c r="E196" s="397" t="s">
        <v>1683</v>
      </c>
      <c r="F196" s="490" t="s">
        <v>2422</v>
      </c>
      <c r="G196" s="397">
        <v>500</v>
      </c>
      <c r="H196" s="23" t="s">
        <v>1935</v>
      </c>
      <c r="I196" s="23">
        <v>3</v>
      </c>
      <c r="J196" s="489" t="s">
        <v>292</v>
      </c>
      <c r="K196" s="490" t="s">
        <v>860</v>
      </c>
      <c r="L196" s="637">
        <v>4</v>
      </c>
      <c r="M196" s="712">
        <v>45985</v>
      </c>
      <c r="N196" s="713" t="s">
        <v>1032</v>
      </c>
      <c r="O196" s="713" t="s">
        <v>2242</v>
      </c>
      <c r="P196" s="713">
        <v>1.77</v>
      </c>
      <c r="Q196" s="713">
        <v>1.78</v>
      </c>
      <c r="R196" s="23">
        <v>12</v>
      </c>
      <c r="S196" s="808" t="s">
        <v>2132</v>
      </c>
      <c r="T196" s="65" t="s">
        <v>2370</v>
      </c>
      <c r="U196" s="65" t="s">
        <v>2423</v>
      </c>
      <c r="V196" s="65" t="s">
        <v>2091</v>
      </c>
    </row>
    <row r="197" spans="1:22">
      <c r="A197" s="806" t="s">
        <v>2424</v>
      </c>
      <c r="B197" s="489">
        <v>901</v>
      </c>
      <c r="C197" s="636">
        <f t="shared" si="6"/>
        <v>1.5982241953385128</v>
      </c>
      <c r="D197" s="860">
        <f t="shared" si="7"/>
        <v>901</v>
      </c>
      <c r="E197" s="490" t="s">
        <v>1682</v>
      </c>
      <c r="F197" s="490" t="s">
        <v>2425</v>
      </c>
      <c r="G197" s="397">
        <v>500</v>
      </c>
      <c r="H197" s="23" t="s">
        <v>1935</v>
      </c>
      <c r="I197" s="489">
        <v>0.4</v>
      </c>
      <c r="J197" s="489" t="s">
        <v>292</v>
      </c>
      <c r="K197" s="490" t="s">
        <v>322</v>
      </c>
      <c r="L197" s="637">
        <v>3.7</v>
      </c>
      <c r="M197" s="712">
        <v>45994</v>
      </c>
      <c r="N197" s="713" t="s">
        <v>1039</v>
      </c>
      <c r="O197" s="713" t="s">
        <v>2297</v>
      </c>
      <c r="P197" s="713">
        <v>1.675</v>
      </c>
      <c r="Q197" s="713">
        <v>1.91</v>
      </c>
      <c r="R197" s="23">
        <v>8.5</v>
      </c>
      <c r="S197" s="808" t="s">
        <v>2207</v>
      </c>
      <c r="T197" s="65" t="s">
        <v>2195</v>
      </c>
      <c r="U197" s="65" t="s">
        <v>2166</v>
      </c>
      <c r="V197" s="65" t="s">
        <v>2091</v>
      </c>
    </row>
    <row r="198" spans="1:22">
      <c r="A198" s="809" t="s">
        <v>2426</v>
      </c>
      <c r="B198" s="23">
        <v>461</v>
      </c>
      <c r="C198" s="636">
        <f t="shared" si="6"/>
        <v>3.1236442516268981</v>
      </c>
      <c r="D198" s="859">
        <f t="shared" si="7"/>
        <v>461</v>
      </c>
      <c r="E198" s="397" t="s">
        <v>1630</v>
      </c>
      <c r="F198" s="490" t="s">
        <v>2427</v>
      </c>
      <c r="G198" s="397">
        <v>670</v>
      </c>
      <c r="H198" s="23" t="s">
        <v>1935</v>
      </c>
      <c r="I198" s="23">
        <v>0.7</v>
      </c>
      <c r="J198" s="489" t="s">
        <v>292</v>
      </c>
      <c r="K198" s="490" t="s">
        <v>333</v>
      </c>
      <c r="L198" s="637">
        <v>5</v>
      </c>
      <c r="M198" s="712">
        <v>46000</v>
      </c>
      <c r="N198" s="713" t="s">
        <v>1045</v>
      </c>
      <c r="O198" s="713" t="s">
        <v>1975</v>
      </c>
      <c r="P198" s="713">
        <v>1.7649999999999999</v>
      </c>
      <c r="Q198" s="713">
        <v>1.78</v>
      </c>
      <c r="R198" s="23">
        <v>11.5</v>
      </c>
      <c r="S198" s="808" t="s">
        <v>2132</v>
      </c>
      <c r="T198" s="65" t="s">
        <v>2132</v>
      </c>
      <c r="U198" s="65" t="s">
        <v>2428</v>
      </c>
      <c r="V198" s="65" t="s">
        <v>2091</v>
      </c>
    </row>
    <row r="199" spans="1:22">
      <c r="A199" s="809" t="s">
        <v>2429</v>
      </c>
      <c r="B199" s="23">
        <v>563</v>
      </c>
      <c r="C199" s="636">
        <f t="shared" si="6"/>
        <v>2.5577264653641207</v>
      </c>
      <c r="D199" s="859">
        <f t="shared" si="7"/>
        <v>563</v>
      </c>
      <c r="E199" s="397" t="s">
        <v>1674</v>
      </c>
      <c r="F199" s="490" t="s">
        <v>2430</v>
      </c>
      <c r="G199" s="397">
        <v>650</v>
      </c>
      <c r="H199" s="23" t="s">
        <v>1935</v>
      </c>
      <c r="I199" s="23">
        <v>1.2</v>
      </c>
      <c r="J199" s="489" t="s">
        <v>292</v>
      </c>
      <c r="K199" s="490" t="s">
        <v>325</v>
      </c>
      <c r="L199" s="637">
        <v>4</v>
      </c>
      <c r="M199" s="712">
        <v>46001</v>
      </c>
      <c r="N199" s="713" t="s">
        <v>2246</v>
      </c>
      <c r="O199" s="713" t="s">
        <v>1973</v>
      </c>
      <c r="P199" s="713">
        <v>1.7050000000000001</v>
      </c>
      <c r="Q199" s="713">
        <v>1.65</v>
      </c>
      <c r="R199" s="23">
        <v>8</v>
      </c>
      <c r="S199" s="808" t="s">
        <v>2228</v>
      </c>
      <c r="T199" s="65" t="s">
        <v>2229</v>
      </c>
      <c r="U199" s="65" t="s">
        <v>2370</v>
      </c>
      <c r="V199" s="65" t="s">
        <v>2091</v>
      </c>
    </row>
    <row r="200" spans="1:22">
      <c r="A200" s="809" t="s">
        <v>2431</v>
      </c>
      <c r="B200" s="23">
        <v>889</v>
      </c>
      <c r="C200" s="636">
        <f t="shared" si="6"/>
        <v>1.6197975253093364</v>
      </c>
      <c r="D200" s="860">
        <f t="shared" si="7"/>
        <v>889</v>
      </c>
      <c r="E200" s="397" t="s">
        <v>1628</v>
      </c>
      <c r="F200" s="490" t="s">
        <v>2432</v>
      </c>
      <c r="G200" s="397">
        <v>700</v>
      </c>
      <c r="H200" s="23" t="s">
        <v>1935</v>
      </c>
      <c r="I200" s="23">
        <v>1.4</v>
      </c>
      <c r="J200" s="489" t="s">
        <v>292</v>
      </c>
      <c r="K200" s="490" t="s">
        <v>301</v>
      </c>
      <c r="L200" s="637">
        <v>5</v>
      </c>
      <c r="M200" s="712">
        <v>46002</v>
      </c>
      <c r="N200" s="713" t="s">
        <v>1031</v>
      </c>
      <c r="O200" s="713" t="s">
        <v>2433</v>
      </c>
      <c r="P200" s="713">
        <v>1.75</v>
      </c>
      <c r="Q200" s="713">
        <v>1.79</v>
      </c>
      <c r="R200" s="23">
        <v>10</v>
      </c>
      <c r="S200" s="808" t="s">
        <v>2339</v>
      </c>
      <c r="T200" s="65" t="s">
        <v>2234</v>
      </c>
      <c r="U200" s="65" t="s">
        <v>2434</v>
      </c>
      <c r="V200" s="65" t="s">
        <v>2091</v>
      </c>
    </row>
    <row r="201" spans="1:22">
      <c r="A201" s="809" t="s">
        <v>2435</v>
      </c>
      <c r="B201" s="23">
        <v>888</v>
      </c>
      <c r="C201" s="636">
        <f t="shared" si="6"/>
        <v>1.6216216216216217</v>
      </c>
      <c r="D201" s="859">
        <f t="shared" si="7"/>
        <v>888</v>
      </c>
      <c r="E201" s="397" t="s">
        <v>1682</v>
      </c>
      <c r="F201" s="397" t="s">
        <v>2436</v>
      </c>
      <c r="G201" s="397">
        <v>500</v>
      </c>
      <c r="H201" s="23" t="s">
        <v>1935</v>
      </c>
      <c r="I201" s="23">
        <v>0.3</v>
      </c>
      <c r="J201" s="489" t="s">
        <v>292</v>
      </c>
      <c r="K201" s="490" t="s">
        <v>304</v>
      </c>
      <c r="L201" s="637">
        <v>3.7</v>
      </c>
      <c r="M201" s="712">
        <v>46003</v>
      </c>
      <c r="N201" s="713" t="s">
        <v>1044</v>
      </c>
      <c r="O201" s="713" t="s">
        <v>849</v>
      </c>
      <c r="P201" s="713">
        <v>1.675</v>
      </c>
      <c r="Q201" s="713">
        <v>1.9</v>
      </c>
      <c r="R201" s="713">
        <v>8.5</v>
      </c>
      <c r="S201" s="811" t="s">
        <v>2207</v>
      </c>
      <c r="T201" s="812" t="s">
        <v>2195</v>
      </c>
      <c r="U201" s="812" t="s">
        <v>2166</v>
      </c>
      <c r="V201" s="812" t="s">
        <v>2091</v>
      </c>
    </row>
    <row r="202" spans="1:22">
      <c r="A202" s="806" t="s">
        <v>2437</v>
      </c>
      <c r="B202" s="489">
        <v>950</v>
      </c>
      <c r="C202" s="636">
        <f t="shared" si="6"/>
        <v>1.5157894736842106</v>
      </c>
      <c r="D202" s="860">
        <f t="shared" si="7"/>
        <v>950</v>
      </c>
      <c r="E202" s="490" t="s">
        <v>1627</v>
      </c>
      <c r="F202" s="397" t="s">
        <v>2438</v>
      </c>
      <c r="G202" s="490">
        <v>650</v>
      </c>
      <c r="H202" s="23" t="s">
        <v>1935</v>
      </c>
      <c r="I202" s="23">
        <v>0.8</v>
      </c>
      <c r="J202" s="489" t="s">
        <v>292</v>
      </c>
      <c r="K202" s="490" t="s">
        <v>210</v>
      </c>
      <c r="L202" s="637">
        <v>5</v>
      </c>
      <c r="M202" s="712">
        <v>46006</v>
      </c>
      <c r="N202" s="713" t="s">
        <v>1036</v>
      </c>
      <c r="O202" s="713" t="s">
        <v>2081</v>
      </c>
      <c r="P202" s="713">
        <v>1.69</v>
      </c>
      <c r="Q202" s="713" t="s">
        <v>2439</v>
      </c>
      <c r="R202" s="23">
        <v>12</v>
      </c>
      <c r="S202" s="808" t="s">
        <v>2174</v>
      </c>
      <c r="T202" s="65" t="s">
        <v>2133</v>
      </c>
      <c r="U202" s="65" t="s">
        <v>2440</v>
      </c>
      <c r="V202" s="65" t="s">
        <v>2091</v>
      </c>
    </row>
    <row r="203" spans="1:22">
      <c r="A203" s="809" t="s">
        <v>2441</v>
      </c>
      <c r="B203" s="23">
        <v>470</v>
      </c>
      <c r="C203" s="636">
        <f t="shared" si="6"/>
        <v>3.0638297872340425</v>
      </c>
      <c r="D203" s="859">
        <f t="shared" si="7"/>
        <v>470</v>
      </c>
      <c r="E203" s="397" t="s">
        <v>2391</v>
      </c>
      <c r="F203" s="397" t="s">
        <v>2442</v>
      </c>
      <c r="G203" s="397">
        <v>600</v>
      </c>
      <c r="H203" s="23" t="s">
        <v>1948</v>
      </c>
      <c r="I203" s="23">
        <v>2.2000000000000002</v>
      </c>
      <c r="J203" s="489" t="s">
        <v>295</v>
      </c>
      <c r="K203" s="490" t="s">
        <v>326</v>
      </c>
      <c r="L203" s="637">
        <v>5</v>
      </c>
      <c r="M203" s="712">
        <v>46006</v>
      </c>
      <c r="N203" s="713" t="s">
        <v>1708</v>
      </c>
      <c r="O203" s="713" t="s">
        <v>199</v>
      </c>
      <c r="P203" s="713">
        <v>1.7450000000000001</v>
      </c>
      <c r="Q203" s="713">
        <v>1.9</v>
      </c>
      <c r="R203" s="23">
        <v>16.5</v>
      </c>
      <c r="S203" s="808" t="s">
        <v>2294</v>
      </c>
      <c r="T203" s="65" t="s">
        <v>2183</v>
      </c>
      <c r="U203" s="65" t="s">
        <v>2443</v>
      </c>
      <c r="V203" s="65" t="s">
        <v>2091</v>
      </c>
    </row>
    <row r="204" spans="1:22">
      <c r="A204" s="806" t="s">
        <v>2444</v>
      </c>
      <c r="B204" s="489">
        <v>208</v>
      </c>
      <c r="C204" s="636">
        <f t="shared" si="6"/>
        <v>6.9230769230769234</v>
      </c>
      <c r="D204" s="859">
        <f t="shared" si="7"/>
        <v>208</v>
      </c>
      <c r="E204" s="490" t="s">
        <v>2333</v>
      </c>
      <c r="F204" s="490" t="s">
        <v>2445</v>
      </c>
      <c r="G204" s="490">
        <v>600</v>
      </c>
      <c r="H204" s="489" t="s">
        <v>1951</v>
      </c>
      <c r="I204" s="491">
        <v>1.6</v>
      </c>
      <c r="J204" s="489" t="s">
        <v>292</v>
      </c>
      <c r="K204" s="490" t="s">
        <v>860</v>
      </c>
      <c r="L204" s="637">
        <v>4</v>
      </c>
      <c r="M204" s="712">
        <v>46006</v>
      </c>
      <c r="N204" s="713" t="s">
        <v>1027</v>
      </c>
      <c r="O204" s="713" t="s">
        <v>201</v>
      </c>
      <c r="P204" s="713">
        <v>1.78</v>
      </c>
      <c r="Q204" s="713">
        <v>1.72</v>
      </c>
      <c r="R204" s="23">
        <v>34</v>
      </c>
      <c r="S204" s="808" t="s">
        <v>2339</v>
      </c>
      <c r="T204" s="65" t="s">
        <v>2283</v>
      </c>
      <c r="U204" s="65" t="s">
        <v>2443</v>
      </c>
      <c r="V204" s="65" t="s">
        <v>2091</v>
      </c>
    </row>
    <row r="205" spans="1:22">
      <c r="A205" s="806" t="s">
        <v>2446</v>
      </c>
      <c r="B205" s="489">
        <v>641</v>
      </c>
      <c r="C205" s="636">
        <f t="shared" si="6"/>
        <v>2.2464898595943836</v>
      </c>
      <c r="D205" s="860">
        <f t="shared" si="7"/>
        <v>641</v>
      </c>
      <c r="E205" s="490" t="s">
        <v>1635</v>
      </c>
      <c r="F205" s="490" t="s">
        <v>2239</v>
      </c>
      <c r="G205" s="490">
        <v>700</v>
      </c>
      <c r="H205" s="23" t="s">
        <v>2087</v>
      </c>
      <c r="I205" s="492">
        <v>2.4</v>
      </c>
      <c r="J205" s="489" t="s">
        <v>292</v>
      </c>
      <c r="K205" s="490" t="s">
        <v>203</v>
      </c>
      <c r="L205" s="637">
        <v>5</v>
      </c>
      <c r="M205" s="712">
        <v>46006</v>
      </c>
      <c r="N205" s="713" t="s">
        <v>1043</v>
      </c>
      <c r="O205" s="713" t="s">
        <v>199</v>
      </c>
      <c r="P205" s="713">
        <v>1.7549999999999999</v>
      </c>
      <c r="Q205" s="713">
        <v>1.95</v>
      </c>
      <c r="R205" s="23">
        <v>12.5</v>
      </c>
      <c r="S205" s="808" t="s">
        <v>2166</v>
      </c>
      <c r="T205" s="65" t="s">
        <v>2234</v>
      </c>
      <c r="U205" s="65" t="s">
        <v>2301</v>
      </c>
      <c r="V205" s="65" t="s">
        <v>2091</v>
      </c>
    </row>
    <row r="206" spans="1:22">
      <c r="A206" s="806" t="s">
        <v>2447</v>
      </c>
      <c r="B206" s="489">
        <v>443</v>
      </c>
      <c r="C206" s="636">
        <f t="shared" si="6"/>
        <v>3.2505643340857788</v>
      </c>
      <c r="D206" s="860">
        <f t="shared" si="7"/>
        <v>443</v>
      </c>
      <c r="E206" s="397" t="s">
        <v>1659</v>
      </c>
      <c r="F206" s="397" t="s">
        <v>2448</v>
      </c>
      <c r="G206" s="397">
        <v>700</v>
      </c>
      <c r="H206" s="23" t="s">
        <v>1948</v>
      </c>
      <c r="I206" s="491">
        <v>2.2999999999999998</v>
      </c>
      <c r="J206" s="489" t="s">
        <v>292</v>
      </c>
      <c r="K206" s="490" t="s">
        <v>335</v>
      </c>
      <c r="L206" s="637">
        <v>5</v>
      </c>
      <c r="M206" s="712">
        <v>46008</v>
      </c>
      <c r="N206" s="713" t="s">
        <v>1026</v>
      </c>
      <c r="O206" s="713" t="s">
        <v>209</v>
      </c>
      <c r="P206" s="713">
        <v>1.75</v>
      </c>
      <c r="Q206" s="713">
        <v>1.85</v>
      </c>
      <c r="R206" s="23">
        <v>32</v>
      </c>
      <c r="S206" s="808" t="s">
        <v>2148</v>
      </c>
      <c r="T206" s="65" t="s">
        <v>2230</v>
      </c>
      <c r="U206" s="65" t="s">
        <v>2449</v>
      </c>
      <c r="V206" s="65" t="s">
        <v>2091</v>
      </c>
    </row>
    <row r="207" spans="1:22">
      <c r="A207" s="809" t="s">
        <v>2450</v>
      </c>
      <c r="B207" s="489">
        <v>480</v>
      </c>
      <c r="C207" s="636">
        <f t="shared" si="6"/>
        <v>3</v>
      </c>
      <c r="D207" s="860">
        <f t="shared" si="7"/>
        <v>480</v>
      </c>
      <c r="E207" s="490" t="s">
        <v>2136</v>
      </c>
      <c r="F207" s="490" t="s">
        <v>2451</v>
      </c>
      <c r="G207" s="397">
        <v>500</v>
      </c>
      <c r="H207" s="23" t="s">
        <v>1935</v>
      </c>
      <c r="I207" s="492">
        <v>0.7</v>
      </c>
      <c r="J207" s="489" t="s">
        <v>292</v>
      </c>
      <c r="K207" s="490" t="s">
        <v>311</v>
      </c>
      <c r="L207" s="637">
        <v>2</v>
      </c>
      <c r="M207" s="712">
        <v>46009</v>
      </c>
      <c r="N207" s="713" t="s">
        <v>1030</v>
      </c>
      <c r="O207" s="713" t="s">
        <v>2307</v>
      </c>
      <c r="P207" s="713">
        <v>1.68</v>
      </c>
      <c r="Q207" s="713">
        <v>1.74</v>
      </c>
      <c r="R207" s="23">
        <v>7.5</v>
      </c>
      <c r="S207" s="808" t="s">
        <v>2148</v>
      </c>
      <c r="T207" s="65" t="s">
        <v>2219</v>
      </c>
      <c r="U207" s="65" t="s">
        <v>2452</v>
      </c>
      <c r="V207" s="65" t="s">
        <v>2220</v>
      </c>
    </row>
    <row r="208" spans="1:22">
      <c r="A208" s="806" t="s">
        <v>2453</v>
      </c>
      <c r="B208" s="489">
        <v>1112</v>
      </c>
      <c r="C208" s="636">
        <f t="shared" si="6"/>
        <v>1.2949640287769784</v>
      </c>
      <c r="D208" s="860">
        <f t="shared" si="7"/>
        <v>1112</v>
      </c>
      <c r="E208" s="490" t="s">
        <v>2210</v>
      </c>
      <c r="F208" s="490" t="s">
        <v>1868</v>
      </c>
      <c r="G208" s="490">
        <v>550</v>
      </c>
      <c r="H208" s="23" t="s">
        <v>2087</v>
      </c>
      <c r="I208" s="23">
        <v>1.6</v>
      </c>
      <c r="J208" s="489" t="s">
        <v>295</v>
      </c>
      <c r="K208" s="490" t="s">
        <v>199</v>
      </c>
      <c r="L208" s="637">
        <v>5</v>
      </c>
      <c r="M208" s="712">
        <v>46013</v>
      </c>
      <c r="N208" s="713" t="s">
        <v>2111</v>
      </c>
      <c r="O208" s="713" t="s">
        <v>2058</v>
      </c>
      <c r="P208" s="713">
        <v>1.73</v>
      </c>
      <c r="Q208" s="713">
        <v>2.0499999999999998</v>
      </c>
      <c r="R208" s="23">
        <v>5.5</v>
      </c>
      <c r="S208" s="808" t="s">
        <v>2214</v>
      </c>
      <c r="T208" s="65" t="s">
        <v>2149</v>
      </c>
      <c r="U208" s="65" t="s">
        <v>2454</v>
      </c>
    </row>
    <row r="209" spans="1:22">
      <c r="A209" s="809" t="s">
        <v>2455</v>
      </c>
      <c r="B209" s="23">
        <v>513</v>
      </c>
      <c r="C209" s="636">
        <f t="shared" si="6"/>
        <v>2.807017543859649</v>
      </c>
      <c r="D209" s="860">
        <f t="shared" si="7"/>
        <v>513</v>
      </c>
      <c r="E209" s="397" t="s">
        <v>2456</v>
      </c>
      <c r="F209" s="397" t="s">
        <v>2457</v>
      </c>
      <c r="G209" s="397">
        <v>600</v>
      </c>
      <c r="H209" s="23" t="s">
        <v>1935</v>
      </c>
      <c r="I209" s="23">
        <v>2.9</v>
      </c>
      <c r="J209" s="489" t="s">
        <v>292</v>
      </c>
      <c r="K209" s="490" t="s">
        <v>252</v>
      </c>
      <c r="L209" s="637">
        <v>5</v>
      </c>
      <c r="M209" s="712">
        <v>46020</v>
      </c>
      <c r="N209" s="713" t="s">
        <v>1032</v>
      </c>
      <c r="O209" s="713" t="s">
        <v>1965</v>
      </c>
      <c r="P209" s="713">
        <v>1.76</v>
      </c>
      <c r="Q209" s="713">
        <v>1.84</v>
      </c>
      <c r="R209" s="23">
        <v>14</v>
      </c>
      <c r="S209" s="808" t="s">
        <v>2294</v>
      </c>
      <c r="T209" s="65" t="s">
        <v>2370</v>
      </c>
      <c r="U209" s="65" t="s">
        <v>2148</v>
      </c>
      <c r="V209" s="65" t="s">
        <v>2091</v>
      </c>
    </row>
    <row r="210" spans="1:22">
      <c r="A210" s="806" t="s">
        <v>2458</v>
      </c>
      <c r="B210" s="489">
        <v>461</v>
      </c>
      <c r="C210" s="636">
        <f t="shared" si="6"/>
        <v>3.1236442516268981</v>
      </c>
      <c r="D210" s="859">
        <f t="shared" si="7"/>
        <v>461</v>
      </c>
      <c r="E210" s="397" t="s">
        <v>1636</v>
      </c>
      <c r="F210" s="397" t="s">
        <v>2459</v>
      </c>
      <c r="G210" s="490">
        <v>670</v>
      </c>
      <c r="H210" s="23" t="s">
        <v>1935</v>
      </c>
      <c r="I210" s="492">
        <v>0.7</v>
      </c>
      <c r="J210" s="489" t="s">
        <v>292</v>
      </c>
      <c r="K210" s="490" t="s">
        <v>1958</v>
      </c>
      <c r="L210" s="637">
        <v>5</v>
      </c>
      <c r="M210" s="712">
        <v>46020</v>
      </c>
      <c r="N210" s="713" t="s">
        <v>1045</v>
      </c>
      <c r="O210" s="713" t="s">
        <v>201</v>
      </c>
      <c r="P210" s="713">
        <v>1.76</v>
      </c>
      <c r="Q210" s="713">
        <v>1.82</v>
      </c>
      <c r="R210" s="23">
        <v>12</v>
      </c>
      <c r="S210" s="808" t="s">
        <v>2132</v>
      </c>
      <c r="T210" s="65" t="s">
        <v>2132</v>
      </c>
      <c r="U210" s="65" t="s">
        <v>2460</v>
      </c>
      <c r="V210" s="65" t="s">
        <v>2091</v>
      </c>
    </row>
    <row r="211" spans="1:22">
      <c r="A211" s="806" t="s">
        <v>2461</v>
      </c>
      <c r="B211" s="489">
        <v>192</v>
      </c>
      <c r="C211" s="636">
        <f t="shared" si="6"/>
        <v>7.5</v>
      </c>
      <c r="D211" s="859">
        <f t="shared" si="7"/>
        <v>192</v>
      </c>
      <c r="E211" s="490" t="s">
        <v>2326</v>
      </c>
      <c r="F211" s="397" t="s">
        <v>2462</v>
      </c>
      <c r="G211" s="490">
        <v>650</v>
      </c>
      <c r="H211" s="23" t="s">
        <v>1951</v>
      </c>
      <c r="I211" s="489">
        <v>1.6</v>
      </c>
      <c r="J211" s="489" t="s">
        <v>292</v>
      </c>
      <c r="K211" s="490" t="s">
        <v>303</v>
      </c>
      <c r="L211" s="637">
        <v>4</v>
      </c>
      <c r="M211" s="712">
        <v>46021</v>
      </c>
      <c r="N211" s="713" t="s">
        <v>1027</v>
      </c>
      <c r="O211" s="713" t="s">
        <v>201</v>
      </c>
      <c r="P211" s="713">
        <v>1.77</v>
      </c>
      <c r="Q211" s="713">
        <v>1.78</v>
      </c>
      <c r="R211" s="23">
        <v>34</v>
      </c>
      <c r="S211" s="808" t="s">
        <v>2339</v>
      </c>
      <c r="T211" s="65" t="s">
        <v>2283</v>
      </c>
      <c r="U211" s="65" t="s">
        <v>2463</v>
      </c>
      <c r="V211" s="65" t="s">
        <v>2091</v>
      </c>
    </row>
    <row r="212" spans="1:22">
      <c r="A212" s="809" t="s">
        <v>2464</v>
      </c>
      <c r="B212" s="23">
        <v>895</v>
      </c>
      <c r="C212" s="636">
        <f t="shared" si="6"/>
        <v>1.6089385474860336</v>
      </c>
      <c r="D212" s="859">
        <f t="shared" si="7"/>
        <v>895</v>
      </c>
      <c r="E212" s="397" t="s">
        <v>1682</v>
      </c>
      <c r="F212" s="490" t="s">
        <v>2205</v>
      </c>
      <c r="G212" s="397">
        <v>500</v>
      </c>
      <c r="H212" s="23" t="s">
        <v>1935</v>
      </c>
      <c r="I212" s="23">
        <v>0.3</v>
      </c>
      <c r="J212" s="489" t="s">
        <v>292</v>
      </c>
      <c r="K212" s="490" t="s">
        <v>206</v>
      </c>
      <c r="L212" s="637">
        <v>3.7</v>
      </c>
      <c r="M212" s="712">
        <v>46022</v>
      </c>
      <c r="N212" s="713" t="s">
        <v>1044</v>
      </c>
      <c r="O212" s="713" t="s">
        <v>306</v>
      </c>
      <c r="P212" s="713">
        <v>1.675</v>
      </c>
      <c r="Q212" s="713">
        <v>2.16</v>
      </c>
      <c r="R212" s="23">
        <v>8.5</v>
      </c>
      <c r="S212" s="808" t="s">
        <v>2207</v>
      </c>
      <c r="T212" s="65" t="s">
        <v>2415</v>
      </c>
      <c r="U212" s="65" t="s">
        <v>2465</v>
      </c>
      <c r="V212" s="65" t="s">
        <v>2091</v>
      </c>
    </row>
    <row r="213" spans="1:22">
      <c r="A213" s="806" t="s">
        <v>2466</v>
      </c>
      <c r="B213" s="489">
        <v>461</v>
      </c>
      <c r="C213" s="636">
        <f t="shared" si="6"/>
        <v>3.1236442516268981</v>
      </c>
      <c r="D213" s="859">
        <f t="shared" si="7"/>
        <v>461</v>
      </c>
      <c r="E213" s="490" t="s">
        <v>1630</v>
      </c>
      <c r="F213" s="490" t="s">
        <v>2296</v>
      </c>
      <c r="G213" s="490">
        <v>670</v>
      </c>
      <c r="H213" s="23" t="s">
        <v>1935</v>
      </c>
      <c r="I213" s="23">
        <v>0.7</v>
      </c>
      <c r="J213" s="489" t="s">
        <v>292</v>
      </c>
      <c r="K213" s="490" t="s">
        <v>218</v>
      </c>
      <c r="L213" s="637">
        <v>5</v>
      </c>
      <c r="M213" s="712">
        <v>46027</v>
      </c>
      <c r="N213" s="713" t="s">
        <v>2289</v>
      </c>
      <c r="O213" s="713" t="s">
        <v>2297</v>
      </c>
      <c r="P213" s="713">
        <v>1.7649999999999999</v>
      </c>
      <c r="Q213" s="713">
        <v>1.75</v>
      </c>
      <c r="R213" s="23">
        <v>11.5</v>
      </c>
      <c r="S213" s="808" t="s">
        <v>2132</v>
      </c>
      <c r="T213" s="65" t="s">
        <v>2132</v>
      </c>
      <c r="U213" s="65" t="s">
        <v>2467</v>
      </c>
      <c r="V213" s="65" t="s">
        <v>2091</v>
      </c>
    </row>
    <row r="214" spans="1:22">
      <c r="A214" s="806" t="s">
        <v>2468</v>
      </c>
      <c r="B214" s="489">
        <v>470</v>
      </c>
      <c r="C214" s="636">
        <f t="shared" si="6"/>
        <v>3.0638297872340425</v>
      </c>
      <c r="D214" s="860">
        <f t="shared" si="7"/>
        <v>470</v>
      </c>
      <c r="E214" s="490" t="s">
        <v>1630</v>
      </c>
      <c r="F214" s="490" t="s">
        <v>2296</v>
      </c>
      <c r="G214" s="490">
        <v>650</v>
      </c>
      <c r="H214" s="23" t="s">
        <v>1935</v>
      </c>
      <c r="I214" s="23">
        <v>3</v>
      </c>
      <c r="J214" s="489" t="s">
        <v>292</v>
      </c>
      <c r="K214" s="490" t="s">
        <v>208</v>
      </c>
      <c r="L214" s="637">
        <v>5</v>
      </c>
      <c r="M214" s="712">
        <v>46027</v>
      </c>
      <c r="N214" s="713" t="s">
        <v>2300</v>
      </c>
      <c r="O214" s="713" t="s">
        <v>2297</v>
      </c>
      <c r="P214" s="713">
        <v>1.76</v>
      </c>
      <c r="Q214" s="713">
        <v>1.82</v>
      </c>
      <c r="R214" s="23">
        <v>16.5</v>
      </c>
      <c r="S214" s="808" t="s">
        <v>2301</v>
      </c>
      <c r="T214" s="65" t="s">
        <v>2168</v>
      </c>
      <c r="U214" s="65" t="s">
        <v>2301</v>
      </c>
      <c r="V214" s="65" t="s">
        <v>2091</v>
      </c>
    </row>
    <row r="215" spans="1:22">
      <c r="A215" s="806" t="s">
        <v>2469</v>
      </c>
      <c r="B215" s="489">
        <v>570</v>
      </c>
      <c r="C215" s="636">
        <f t="shared" si="6"/>
        <v>2.5263157894736841</v>
      </c>
      <c r="D215" s="860">
        <f t="shared" si="7"/>
        <v>570</v>
      </c>
      <c r="E215" s="490" t="s">
        <v>1674</v>
      </c>
      <c r="F215" s="490" t="s">
        <v>2430</v>
      </c>
      <c r="G215" s="490">
        <v>650</v>
      </c>
      <c r="H215" s="23" t="s">
        <v>1935</v>
      </c>
      <c r="I215" s="492">
        <v>1.2</v>
      </c>
      <c r="J215" s="489" t="s">
        <v>295</v>
      </c>
      <c r="K215" s="490" t="s">
        <v>201</v>
      </c>
      <c r="L215" s="637">
        <v>4</v>
      </c>
      <c r="M215" s="712">
        <v>46027</v>
      </c>
      <c r="N215" s="713" t="s">
        <v>1033</v>
      </c>
      <c r="O215" s="713" t="s">
        <v>217</v>
      </c>
      <c r="P215" s="713">
        <v>1.6950000000000001</v>
      </c>
      <c r="Q215" s="713">
        <v>1.7</v>
      </c>
      <c r="R215" s="23">
        <v>8</v>
      </c>
      <c r="S215" s="808" t="s">
        <v>2229</v>
      </c>
      <c r="T215" s="65" t="s">
        <v>2229</v>
      </c>
      <c r="U215" s="65" t="s">
        <v>2356</v>
      </c>
      <c r="V215" s="65" t="s">
        <v>2091</v>
      </c>
    </row>
    <row r="216" spans="1:22">
      <c r="A216" s="806" t="s">
        <v>2470</v>
      </c>
      <c r="B216" s="489">
        <v>649</v>
      </c>
      <c r="C216" s="636">
        <f t="shared" si="6"/>
        <v>2.2187981510015407</v>
      </c>
      <c r="D216" s="859">
        <f t="shared" si="7"/>
        <v>649</v>
      </c>
      <c r="E216" s="490" t="s">
        <v>1635</v>
      </c>
      <c r="F216" s="490" t="s">
        <v>2471</v>
      </c>
      <c r="G216" s="490">
        <v>700</v>
      </c>
      <c r="H216" s="23" t="s">
        <v>2087</v>
      </c>
      <c r="I216" s="492">
        <v>2.4</v>
      </c>
      <c r="J216" s="489" t="s">
        <v>292</v>
      </c>
      <c r="K216" s="490" t="s">
        <v>251</v>
      </c>
      <c r="L216" s="637">
        <v>5</v>
      </c>
      <c r="M216" s="712">
        <v>46028</v>
      </c>
      <c r="N216" s="713" t="s">
        <v>1043</v>
      </c>
      <c r="O216" s="713" t="s">
        <v>310</v>
      </c>
      <c r="P216" s="713">
        <v>1.7549999999999999</v>
      </c>
      <c r="Q216" s="713">
        <v>1.97</v>
      </c>
      <c r="R216" s="23">
        <v>12.5</v>
      </c>
      <c r="S216" s="808" t="s">
        <v>2166</v>
      </c>
      <c r="T216" s="65" t="s">
        <v>2472</v>
      </c>
      <c r="U216" s="65" t="s">
        <v>2473</v>
      </c>
      <c r="V216" s="65" t="s">
        <v>2091</v>
      </c>
    </row>
    <row r="217" spans="1:22">
      <c r="A217" s="806" t="s">
        <v>2474</v>
      </c>
      <c r="B217" s="23">
        <v>485</v>
      </c>
      <c r="C217" s="636">
        <f t="shared" si="6"/>
        <v>2.9690721649484537</v>
      </c>
      <c r="D217" s="859">
        <f t="shared" si="7"/>
        <v>485</v>
      </c>
      <c r="E217" s="397" t="s">
        <v>1683</v>
      </c>
      <c r="F217" s="490" t="s">
        <v>2475</v>
      </c>
      <c r="G217" s="397">
        <v>525</v>
      </c>
      <c r="H217" s="23" t="s">
        <v>1935</v>
      </c>
      <c r="I217" s="23">
        <v>3</v>
      </c>
      <c r="J217" s="489" t="s">
        <v>292</v>
      </c>
      <c r="K217" s="490" t="s">
        <v>1060</v>
      </c>
      <c r="L217" s="637">
        <v>4</v>
      </c>
      <c r="M217" s="712">
        <v>46029</v>
      </c>
      <c r="N217" s="713" t="s">
        <v>1032</v>
      </c>
      <c r="O217" s="713" t="s">
        <v>210</v>
      </c>
      <c r="P217" s="713">
        <v>1.7649999999999999</v>
      </c>
      <c r="Q217" s="713">
        <v>1.83</v>
      </c>
      <c r="R217" s="23">
        <v>13</v>
      </c>
      <c r="S217" s="808" t="s">
        <v>2132</v>
      </c>
      <c r="T217" s="65" t="s">
        <v>2370</v>
      </c>
      <c r="U217" s="65" t="s">
        <v>2423</v>
      </c>
      <c r="V217" s="65" t="s">
        <v>2091</v>
      </c>
    </row>
    <row r="218" spans="1:22">
      <c r="A218" s="806" t="s">
        <v>2476</v>
      </c>
      <c r="B218" s="489">
        <v>570</v>
      </c>
      <c r="C218" s="636">
        <f t="shared" si="6"/>
        <v>2.5263157894736841</v>
      </c>
      <c r="D218" s="860">
        <f t="shared" si="7"/>
        <v>570</v>
      </c>
      <c r="E218" s="490" t="s">
        <v>1674</v>
      </c>
      <c r="F218" s="490" t="s">
        <v>2430</v>
      </c>
      <c r="G218" s="490">
        <v>650</v>
      </c>
      <c r="H218" s="23" t="s">
        <v>1935</v>
      </c>
      <c r="I218" s="492">
        <v>1.2</v>
      </c>
      <c r="J218" s="489" t="s">
        <v>292</v>
      </c>
      <c r="K218" s="490" t="s">
        <v>308</v>
      </c>
      <c r="L218" s="637">
        <v>4</v>
      </c>
      <c r="M218" s="712">
        <v>46031</v>
      </c>
      <c r="N218" s="713" t="s">
        <v>1042</v>
      </c>
      <c r="O218" s="713" t="s">
        <v>217</v>
      </c>
      <c r="P218" s="713">
        <v>1.7050000000000001</v>
      </c>
      <c r="Q218" s="713">
        <v>1.65</v>
      </c>
      <c r="R218" s="23">
        <v>8</v>
      </c>
      <c r="S218" s="808" t="s">
        <v>2228</v>
      </c>
      <c r="T218" s="65" t="s">
        <v>2229</v>
      </c>
      <c r="U218" s="65" t="s">
        <v>2175</v>
      </c>
      <c r="V218" s="65" t="s">
        <v>2091</v>
      </c>
    </row>
    <row r="219" spans="1:22">
      <c r="A219" s="806" t="s">
        <v>2477</v>
      </c>
      <c r="B219" s="489">
        <v>580</v>
      </c>
      <c r="C219" s="636">
        <f t="shared" si="6"/>
        <v>2.4827586206896552</v>
      </c>
      <c r="D219" s="859">
        <f t="shared" si="7"/>
        <v>580</v>
      </c>
      <c r="E219" s="490" t="s">
        <v>2417</v>
      </c>
      <c r="F219" s="490" t="s">
        <v>2478</v>
      </c>
      <c r="G219" s="490">
        <v>630</v>
      </c>
      <c r="H219" s="23" t="s">
        <v>2036</v>
      </c>
      <c r="I219" s="492">
        <v>1.1000000000000001</v>
      </c>
      <c r="J219" s="489" t="s">
        <v>292</v>
      </c>
      <c r="K219" s="490" t="s">
        <v>325</v>
      </c>
      <c r="L219" s="637">
        <v>2</v>
      </c>
      <c r="M219" s="712">
        <v>46033</v>
      </c>
      <c r="N219" s="713" t="s">
        <v>1031</v>
      </c>
      <c r="O219" s="713" t="s">
        <v>2058</v>
      </c>
      <c r="P219" s="713">
        <v>1.65</v>
      </c>
      <c r="Q219" s="713">
        <v>1.9</v>
      </c>
      <c r="R219" s="23">
        <v>7.5</v>
      </c>
      <c r="S219" s="808" t="s">
        <v>2096</v>
      </c>
      <c r="T219" s="65" t="s">
        <v>2419</v>
      </c>
      <c r="U219" s="65" t="s">
        <v>2467</v>
      </c>
      <c r="V219" s="65" t="s">
        <v>2220</v>
      </c>
    </row>
    <row r="220" spans="1:22">
      <c r="A220" s="806" t="s">
        <v>2479</v>
      </c>
      <c r="B220" s="23">
        <v>557</v>
      </c>
      <c r="C220" s="636">
        <f t="shared" si="6"/>
        <v>2.5852782764811488</v>
      </c>
      <c r="D220" s="859">
        <f t="shared" si="7"/>
        <v>557</v>
      </c>
      <c r="E220" s="490" t="s">
        <v>1674</v>
      </c>
      <c r="F220" s="490" t="s">
        <v>2430</v>
      </c>
      <c r="G220" s="397">
        <v>650</v>
      </c>
      <c r="H220" s="23" t="s">
        <v>1935</v>
      </c>
      <c r="I220" s="23">
        <v>1.2</v>
      </c>
      <c r="J220" s="489" t="s">
        <v>292</v>
      </c>
      <c r="K220" s="490" t="s">
        <v>205</v>
      </c>
      <c r="L220" s="637">
        <v>4</v>
      </c>
      <c r="M220" s="712">
        <v>46036</v>
      </c>
      <c r="N220" s="713" t="s">
        <v>1037</v>
      </c>
      <c r="O220" s="713" t="s">
        <v>217</v>
      </c>
      <c r="P220" s="713">
        <v>1.6950000000000001</v>
      </c>
      <c r="Q220" s="713">
        <v>1.7</v>
      </c>
      <c r="R220" s="23">
        <v>8</v>
      </c>
      <c r="S220" s="808" t="s">
        <v>2228</v>
      </c>
      <c r="T220" s="65" t="s">
        <v>2229</v>
      </c>
      <c r="U220" s="65" t="s">
        <v>2356</v>
      </c>
      <c r="V220" s="65" t="s">
        <v>2091</v>
      </c>
    </row>
    <row r="221" spans="1:22">
      <c r="A221" s="809" t="s">
        <v>2480</v>
      </c>
      <c r="B221" s="23">
        <v>193</v>
      </c>
      <c r="C221" s="636">
        <f t="shared" si="6"/>
        <v>7.4611398963730569</v>
      </c>
      <c r="D221" s="859">
        <f t="shared" si="7"/>
        <v>193</v>
      </c>
      <c r="E221" s="397" t="s">
        <v>2315</v>
      </c>
      <c r="F221" s="397" t="s">
        <v>2481</v>
      </c>
      <c r="G221" s="397">
        <v>650</v>
      </c>
      <c r="H221" s="23" t="s">
        <v>1951</v>
      </c>
      <c r="I221" s="489">
        <v>1.7</v>
      </c>
      <c r="J221" s="489" t="s">
        <v>292</v>
      </c>
      <c r="K221" s="490" t="s">
        <v>314</v>
      </c>
      <c r="L221" s="637">
        <v>4</v>
      </c>
      <c r="M221" s="712">
        <v>46043</v>
      </c>
      <c r="N221" s="713" t="s">
        <v>1027</v>
      </c>
      <c r="O221" s="713" t="s">
        <v>1945</v>
      </c>
      <c r="P221" s="713">
        <v>1.7849999999999999</v>
      </c>
      <c r="Q221" s="713">
        <v>1.78</v>
      </c>
      <c r="R221" s="23">
        <v>34</v>
      </c>
      <c r="S221" s="808" t="s">
        <v>2339</v>
      </c>
      <c r="T221" s="65" t="s">
        <v>2283</v>
      </c>
      <c r="U221" s="65" t="s">
        <v>2482</v>
      </c>
      <c r="V221" s="65" t="s">
        <v>2091</v>
      </c>
    </row>
    <row r="222" spans="1:22">
      <c r="A222" s="809" t="s">
        <v>2483</v>
      </c>
      <c r="B222" s="23">
        <v>444</v>
      </c>
      <c r="C222" s="636">
        <f t="shared" si="6"/>
        <v>3.2432432432432434</v>
      </c>
      <c r="D222" s="859">
        <f t="shared" si="7"/>
        <v>444</v>
      </c>
      <c r="E222" s="397" t="s">
        <v>2484</v>
      </c>
      <c r="F222" s="397" t="s">
        <v>2448</v>
      </c>
      <c r="G222" s="397">
        <v>700</v>
      </c>
      <c r="H222" s="23" t="s">
        <v>1948</v>
      </c>
      <c r="I222" s="23">
        <v>2.2000000000000002</v>
      </c>
      <c r="J222" s="489" t="s">
        <v>292</v>
      </c>
      <c r="K222" s="490" t="s">
        <v>199</v>
      </c>
      <c r="L222" s="637">
        <v>5</v>
      </c>
      <c r="M222" s="712">
        <v>46043</v>
      </c>
      <c r="N222" s="713" t="s">
        <v>1034</v>
      </c>
      <c r="O222" s="713" t="s">
        <v>209</v>
      </c>
      <c r="P222" s="713">
        <v>1.7549999999999999</v>
      </c>
      <c r="Q222" s="713">
        <v>2</v>
      </c>
      <c r="R222" s="23">
        <v>26.5</v>
      </c>
      <c r="S222" s="808" t="s">
        <v>2148</v>
      </c>
      <c r="T222" s="65" t="s">
        <v>2230</v>
      </c>
      <c r="U222" s="65" t="s">
        <v>2485</v>
      </c>
      <c r="V222" s="65" t="s">
        <v>2091</v>
      </c>
    </row>
    <row r="223" spans="1:22">
      <c r="A223" s="806" t="s">
        <v>2486</v>
      </c>
      <c r="B223" s="489">
        <v>471</v>
      </c>
      <c r="C223" s="636">
        <f t="shared" si="6"/>
        <v>3.0573248407643314</v>
      </c>
      <c r="D223" s="859">
        <f t="shared" si="7"/>
        <v>471</v>
      </c>
      <c r="E223" s="490" t="s">
        <v>1630</v>
      </c>
      <c r="F223" s="490" t="s">
        <v>2487</v>
      </c>
      <c r="G223" s="490">
        <v>650</v>
      </c>
      <c r="H223" s="23" t="s">
        <v>1935</v>
      </c>
      <c r="I223" s="492">
        <v>3</v>
      </c>
      <c r="J223" s="489" t="s">
        <v>292</v>
      </c>
      <c r="K223" s="490" t="s">
        <v>324</v>
      </c>
      <c r="L223" s="637">
        <v>5</v>
      </c>
      <c r="M223" s="712">
        <v>46044</v>
      </c>
      <c r="N223" s="713" t="s">
        <v>2300</v>
      </c>
      <c r="O223" s="713" t="s">
        <v>2106</v>
      </c>
      <c r="P223" s="713">
        <v>1.76</v>
      </c>
      <c r="Q223" s="713">
        <v>1.75</v>
      </c>
      <c r="R223" s="23">
        <v>16.5</v>
      </c>
      <c r="S223" s="808" t="s">
        <v>2301</v>
      </c>
      <c r="T223" s="65" t="s">
        <v>2168</v>
      </c>
      <c r="U223" s="65" t="s">
        <v>2488</v>
      </c>
      <c r="V223" s="65" t="s">
        <v>2091</v>
      </c>
    </row>
    <row r="224" spans="1:22">
      <c r="A224" s="806" t="s">
        <v>2489</v>
      </c>
      <c r="B224" s="489">
        <v>440</v>
      </c>
      <c r="C224" s="636">
        <f t="shared" si="6"/>
        <v>3.2727272727272729</v>
      </c>
      <c r="D224" s="860">
        <f t="shared" si="7"/>
        <v>440</v>
      </c>
      <c r="E224" s="490" t="s">
        <v>2484</v>
      </c>
      <c r="F224" s="490" t="s">
        <v>2490</v>
      </c>
      <c r="G224" s="490">
        <v>700</v>
      </c>
      <c r="H224" s="23" t="s">
        <v>1948</v>
      </c>
      <c r="I224" s="492">
        <v>2.2000000000000002</v>
      </c>
      <c r="J224" s="489" t="s">
        <v>292</v>
      </c>
      <c r="K224" s="490" t="s">
        <v>209</v>
      </c>
      <c r="L224" s="637">
        <v>5</v>
      </c>
      <c r="M224" s="712">
        <v>46045</v>
      </c>
      <c r="N224" s="713" t="s">
        <v>1040</v>
      </c>
      <c r="O224" s="713" t="s">
        <v>2154</v>
      </c>
      <c r="P224" s="713">
        <v>1.75</v>
      </c>
      <c r="Q224" s="713" t="s">
        <v>2491</v>
      </c>
      <c r="R224" s="23">
        <v>28</v>
      </c>
      <c r="S224" s="808" t="s">
        <v>2148</v>
      </c>
      <c r="T224" s="65" t="s">
        <v>2230</v>
      </c>
      <c r="U224" s="65" t="s">
        <v>2308</v>
      </c>
      <c r="V224" s="65" t="s">
        <v>2091</v>
      </c>
    </row>
    <row r="225" spans="1:22">
      <c r="A225" s="809" t="s">
        <v>2492</v>
      </c>
      <c r="B225" s="23">
        <v>437</v>
      </c>
      <c r="C225" s="636">
        <f t="shared" si="6"/>
        <v>3.2951945080091534</v>
      </c>
      <c r="D225" s="860">
        <f t="shared" si="7"/>
        <v>437</v>
      </c>
      <c r="E225" s="397" t="s">
        <v>1632</v>
      </c>
      <c r="F225" s="397" t="s">
        <v>2493</v>
      </c>
      <c r="G225" s="397">
        <v>700</v>
      </c>
      <c r="H225" s="23" t="s">
        <v>1935</v>
      </c>
      <c r="I225" s="23">
        <v>2.9</v>
      </c>
      <c r="J225" s="489" t="s">
        <v>292</v>
      </c>
      <c r="K225" s="490" t="s">
        <v>333</v>
      </c>
      <c r="L225" s="637">
        <v>5</v>
      </c>
      <c r="M225" s="712">
        <v>46048</v>
      </c>
      <c r="N225" s="713" t="s">
        <v>1036</v>
      </c>
      <c r="O225" s="713" t="s">
        <v>2259</v>
      </c>
      <c r="P225" s="713">
        <v>1.75</v>
      </c>
      <c r="Q225" s="713">
        <v>1.94</v>
      </c>
      <c r="R225" s="23">
        <v>18.5</v>
      </c>
      <c r="S225" s="808" t="s">
        <v>2162</v>
      </c>
      <c r="T225" s="65" t="s">
        <v>2278</v>
      </c>
      <c r="U225" s="65" t="s">
        <v>2494</v>
      </c>
      <c r="V225" s="65" t="s">
        <v>2091</v>
      </c>
    </row>
    <row r="226" spans="1:22">
      <c r="A226" s="806" t="s">
        <v>2495</v>
      </c>
      <c r="B226" s="23">
        <v>767</v>
      </c>
      <c r="C226" s="636">
        <f t="shared" si="6"/>
        <v>1.8774445893089962</v>
      </c>
      <c r="D226" s="860">
        <f t="shared" si="7"/>
        <v>767</v>
      </c>
      <c r="E226" s="397" t="s">
        <v>1719</v>
      </c>
      <c r="F226" s="397" t="s">
        <v>2438</v>
      </c>
      <c r="G226" s="397">
        <v>650</v>
      </c>
      <c r="H226" s="23" t="s">
        <v>1935</v>
      </c>
      <c r="I226" s="23">
        <v>0.7</v>
      </c>
      <c r="J226" s="489" t="s">
        <v>295</v>
      </c>
      <c r="K226" s="490" t="s">
        <v>860</v>
      </c>
      <c r="L226" s="637">
        <v>4</v>
      </c>
      <c r="M226" s="712">
        <v>46050</v>
      </c>
      <c r="N226" s="713" t="s">
        <v>1033</v>
      </c>
      <c r="O226" s="713" t="s">
        <v>2081</v>
      </c>
      <c r="P226" s="713">
        <v>1.69</v>
      </c>
      <c r="Q226" s="713">
        <v>1.84</v>
      </c>
      <c r="R226" s="23">
        <v>10</v>
      </c>
      <c r="S226" s="808" t="s">
        <v>2166</v>
      </c>
      <c r="T226" s="65" t="s">
        <v>2133</v>
      </c>
      <c r="U226" s="65" t="s">
        <v>2496</v>
      </c>
      <c r="V226" s="65" t="s">
        <v>2091</v>
      </c>
    </row>
    <row r="227" spans="1:22">
      <c r="A227" s="806" t="s">
        <v>2497</v>
      </c>
      <c r="B227" s="489">
        <v>463</v>
      </c>
      <c r="C227" s="636">
        <f t="shared" si="6"/>
        <v>3.1101511879049677</v>
      </c>
      <c r="D227" s="859">
        <f t="shared" si="7"/>
        <v>463</v>
      </c>
      <c r="E227" s="490" t="s">
        <v>1630</v>
      </c>
      <c r="F227" s="490" t="s">
        <v>2487</v>
      </c>
      <c r="G227" s="490">
        <v>670</v>
      </c>
      <c r="H227" s="23" t="s">
        <v>1935</v>
      </c>
      <c r="I227" s="492">
        <v>0.7</v>
      </c>
      <c r="J227" s="489" t="s">
        <v>292</v>
      </c>
      <c r="K227" s="490" t="s">
        <v>203</v>
      </c>
      <c r="L227" s="637">
        <v>5</v>
      </c>
      <c r="M227" s="712">
        <v>46050</v>
      </c>
      <c r="N227" s="713" t="s">
        <v>2289</v>
      </c>
      <c r="O227" s="713" t="s">
        <v>2106</v>
      </c>
      <c r="P227" s="713">
        <v>1.7649999999999999</v>
      </c>
      <c r="Q227" s="713">
        <v>1.77</v>
      </c>
      <c r="R227" s="23">
        <v>12</v>
      </c>
      <c r="S227" s="808" t="s">
        <v>2132</v>
      </c>
      <c r="T227" s="65" t="s">
        <v>2132</v>
      </c>
      <c r="U227" s="65" t="s">
        <v>2178</v>
      </c>
      <c r="V227" s="65" t="s">
        <v>2091</v>
      </c>
    </row>
    <row r="228" spans="1:22">
      <c r="A228" s="806" t="s">
        <v>2498</v>
      </c>
      <c r="B228" s="489">
        <v>457</v>
      </c>
      <c r="C228" s="636">
        <f t="shared" si="6"/>
        <v>3.1509846827133479</v>
      </c>
      <c r="D228" s="859">
        <f t="shared" si="7"/>
        <v>457</v>
      </c>
      <c r="E228" s="490" t="s">
        <v>1630</v>
      </c>
      <c r="F228" s="490" t="s">
        <v>2499</v>
      </c>
      <c r="G228" s="490">
        <v>670</v>
      </c>
      <c r="H228" s="23" t="s">
        <v>1935</v>
      </c>
      <c r="I228" s="492">
        <v>0.8</v>
      </c>
      <c r="J228" s="489" t="s">
        <v>292</v>
      </c>
      <c r="K228" s="490" t="s">
        <v>303</v>
      </c>
      <c r="L228" s="637">
        <v>5</v>
      </c>
      <c r="M228" s="712">
        <v>46050</v>
      </c>
      <c r="N228" s="713" t="s">
        <v>1045</v>
      </c>
      <c r="O228" s="713" t="s">
        <v>2021</v>
      </c>
      <c r="P228" s="713">
        <v>1.75</v>
      </c>
      <c r="Q228" s="713">
        <v>1.85</v>
      </c>
      <c r="R228" s="23">
        <v>11</v>
      </c>
      <c r="S228" s="808" t="s">
        <v>2132</v>
      </c>
      <c r="T228" s="65" t="s">
        <v>2132</v>
      </c>
      <c r="U228" s="65" t="s">
        <v>2500</v>
      </c>
      <c r="V228" s="65" t="s">
        <v>2091</v>
      </c>
    </row>
    <row r="229" spans="1:22">
      <c r="A229" s="806" t="s">
        <v>2501</v>
      </c>
      <c r="B229" s="489">
        <v>649</v>
      </c>
      <c r="C229" s="636">
        <f t="shared" si="6"/>
        <v>2.2187981510015407</v>
      </c>
      <c r="D229" s="859">
        <f t="shared" si="7"/>
        <v>649</v>
      </c>
      <c r="E229" s="490" t="s">
        <v>1635</v>
      </c>
      <c r="F229" s="397" t="s">
        <v>2502</v>
      </c>
      <c r="G229" s="490">
        <v>700</v>
      </c>
      <c r="H229" s="489" t="s">
        <v>2087</v>
      </c>
      <c r="I229" s="489">
        <v>2.4</v>
      </c>
      <c r="J229" s="489" t="s">
        <v>292</v>
      </c>
      <c r="K229" s="490" t="s">
        <v>304</v>
      </c>
      <c r="L229" s="637">
        <v>5</v>
      </c>
      <c r="M229" s="712">
        <v>46057</v>
      </c>
      <c r="N229" s="713" t="s">
        <v>1043</v>
      </c>
      <c r="O229" s="713" t="s">
        <v>2081</v>
      </c>
      <c r="P229" s="713">
        <v>1.7549999999999999</v>
      </c>
      <c r="Q229" s="713">
        <v>1.84</v>
      </c>
      <c r="R229" s="23">
        <v>12.5</v>
      </c>
      <c r="S229" s="808" t="s">
        <v>2166</v>
      </c>
      <c r="T229" s="65" t="s">
        <v>2472</v>
      </c>
      <c r="U229" s="65" t="s">
        <v>2503</v>
      </c>
      <c r="V229" s="65" t="s">
        <v>2091</v>
      </c>
    </row>
    <row r="230" spans="1:22">
      <c r="A230" s="809" t="s">
        <v>2504</v>
      </c>
      <c r="B230" s="23">
        <v>208</v>
      </c>
      <c r="C230" s="636">
        <f t="shared" si="6"/>
        <v>6.9230769230769234</v>
      </c>
      <c r="D230" s="859">
        <f t="shared" si="7"/>
        <v>208</v>
      </c>
      <c r="E230" s="397" t="s">
        <v>2337</v>
      </c>
      <c r="F230" s="397" t="s">
        <v>2505</v>
      </c>
      <c r="G230" s="397">
        <v>600</v>
      </c>
      <c r="H230" s="23" t="s">
        <v>1951</v>
      </c>
      <c r="I230" s="23">
        <v>1.6</v>
      </c>
      <c r="J230" s="489" t="s">
        <v>292</v>
      </c>
      <c r="K230" s="490" t="s">
        <v>317</v>
      </c>
      <c r="L230" s="637">
        <v>4</v>
      </c>
      <c r="M230" s="712">
        <v>46057</v>
      </c>
      <c r="N230" s="713" t="s">
        <v>1027</v>
      </c>
      <c r="O230" s="713" t="s">
        <v>2058</v>
      </c>
      <c r="P230" s="713">
        <v>1.79</v>
      </c>
      <c r="Q230" s="713">
        <v>1.79</v>
      </c>
      <c r="R230" s="23">
        <v>34</v>
      </c>
      <c r="S230" s="808" t="s">
        <v>2339</v>
      </c>
      <c r="T230" s="65" t="s">
        <v>2283</v>
      </c>
      <c r="U230" s="65" t="s">
        <v>2214</v>
      </c>
      <c r="V230" s="65" t="s">
        <v>2091</v>
      </c>
    </row>
    <row r="231" spans="1:22">
      <c r="A231" s="809" t="s">
        <v>2506</v>
      </c>
      <c r="B231" s="23">
        <v>250</v>
      </c>
      <c r="C231" s="636">
        <f t="shared" si="6"/>
        <v>5.76</v>
      </c>
      <c r="D231" s="859">
        <f t="shared" si="7"/>
        <v>250</v>
      </c>
      <c r="E231" s="397" t="s">
        <v>2507</v>
      </c>
      <c r="F231" s="397" t="s">
        <v>2508</v>
      </c>
      <c r="G231" s="397">
        <v>600</v>
      </c>
      <c r="H231" s="23" t="s">
        <v>1951</v>
      </c>
      <c r="I231" s="23">
        <v>2.9</v>
      </c>
      <c r="J231" s="489" t="s">
        <v>295</v>
      </c>
      <c r="K231" s="490" t="s">
        <v>301</v>
      </c>
      <c r="L231" s="637">
        <v>5</v>
      </c>
      <c r="M231" s="712">
        <v>46058</v>
      </c>
      <c r="N231" s="713" t="s">
        <v>2509</v>
      </c>
      <c r="O231" s="713" t="s">
        <v>2510</v>
      </c>
      <c r="P231" s="713">
        <v>1.75</v>
      </c>
      <c r="Q231" s="713">
        <v>1.69</v>
      </c>
      <c r="R231" s="23">
        <v>11</v>
      </c>
      <c r="S231" s="808" t="s">
        <v>2171</v>
      </c>
      <c r="T231" s="65" t="s">
        <v>2132</v>
      </c>
      <c r="U231" s="65" t="s">
        <v>2511</v>
      </c>
    </row>
    <row r="232" spans="1:22">
      <c r="A232" s="806" t="s">
        <v>2512</v>
      </c>
      <c r="B232" s="489">
        <v>541</v>
      </c>
      <c r="C232" s="636">
        <f t="shared" si="6"/>
        <v>2.6617375231053604</v>
      </c>
      <c r="D232" s="860">
        <f t="shared" si="7"/>
        <v>541</v>
      </c>
      <c r="E232" s="490" t="s">
        <v>1674</v>
      </c>
      <c r="F232" s="490" t="s">
        <v>2513</v>
      </c>
      <c r="G232" s="490">
        <v>680</v>
      </c>
      <c r="H232" s="23" t="s">
        <v>1935</v>
      </c>
      <c r="I232" s="23">
        <v>1.2</v>
      </c>
      <c r="J232" s="489" t="s">
        <v>292</v>
      </c>
      <c r="K232" s="490" t="s">
        <v>310</v>
      </c>
      <c r="L232" s="637">
        <v>4</v>
      </c>
      <c r="M232" s="712">
        <v>46058</v>
      </c>
      <c r="N232" s="713" t="s">
        <v>1042</v>
      </c>
      <c r="O232" s="713" t="s">
        <v>217</v>
      </c>
      <c r="P232" s="713">
        <v>1.7050000000000001</v>
      </c>
      <c r="Q232" s="713">
        <v>1.61</v>
      </c>
      <c r="R232" s="23">
        <v>8</v>
      </c>
      <c r="S232" s="808" t="s">
        <v>2228</v>
      </c>
      <c r="T232" s="65" t="s">
        <v>2229</v>
      </c>
      <c r="U232" s="65" t="s">
        <v>2514</v>
      </c>
      <c r="V232" s="65" t="s">
        <v>2091</v>
      </c>
    </row>
    <row r="233" spans="1:22">
      <c r="A233" s="806" t="s">
        <v>2515</v>
      </c>
      <c r="B233" s="23">
        <v>507</v>
      </c>
      <c r="C233" s="636">
        <f t="shared" si="6"/>
        <v>2.8402366863905324</v>
      </c>
      <c r="D233" s="859">
        <f t="shared" si="7"/>
        <v>507</v>
      </c>
      <c r="E233" s="493" t="s">
        <v>2267</v>
      </c>
      <c r="F233" s="397" t="s">
        <v>2516</v>
      </c>
      <c r="G233" s="397">
        <v>600</v>
      </c>
      <c r="H233" s="23" t="s">
        <v>1065</v>
      </c>
      <c r="J233" s="489"/>
      <c r="K233" s="490" t="s">
        <v>326</v>
      </c>
      <c r="L233" s="637">
        <v>5</v>
      </c>
      <c r="M233" s="712">
        <v>46059</v>
      </c>
      <c r="N233" s="713" t="s">
        <v>2375</v>
      </c>
      <c r="O233" s="713" t="s">
        <v>1945</v>
      </c>
      <c r="P233" s="713">
        <v>1.74</v>
      </c>
      <c r="Q233" s="713">
        <v>1.76</v>
      </c>
      <c r="R233" s="23">
        <v>21</v>
      </c>
      <c r="S233" s="808" t="s">
        <v>2166</v>
      </c>
      <c r="T233" s="65" t="s">
        <v>2183</v>
      </c>
      <c r="U233" s="65" t="s">
        <v>2356</v>
      </c>
      <c r="V233" s="65" t="s">
        <v>2309</v>
      </c>
    </row>
    <row r="234" spans="1:22">
      <c r="A234" s="809" t="s">
        <v>2517</v>
      </c>
      <c r="B234" s="23">
        <v>557</v>
      </c>
      <c r="C234" s="636">
        <f t="shared" si="6"/>
        <v>2.5852782764811488</v>
      </c>
      <c r="D234" s="860">
        <f t="shared" si="7"/>
        <v>557</v>
      </c>
      <c r="E234" s="397" t="s">
        <v>1674</v>
      </c>
      <c r="F234" s="397" t="s">
        <v>2518</v>
      </c>
      <c r="G234" s="397">
        <v>650</v>
      </c>
      <c r="H234" s="23" t="s">
        <v>1935</v>
      </c>
      <c r="I234" s="23">
        <v>1.2</v>
      </c>
      <c r="J234" s="489" t="s">
        <v>292</v>
      </c>
      <c r="K234" s="490" t="s">
        <v>2153</v>
      </c>
      <c r="L234" s="637">
        <v>4</v>
      </c>
      <c r="M234" s="712">
        <v>46059</v>
      </c>
      <c r="N234" s="713" t="s">
        <v>1037</v>
      </c>
      <c r="O234" s="713" t="s">
        <v>849</v>
      </c>
      <c r="P234" s="713">
        <v>1.6950000000000001</v>
      </c>
      <c r="Q234" s="713" t="s">
        <v>2519</v>
      </c>
      <c r="R234" s="23">
        <v>8</v>
      </c>
      <c r="S234" s="808" t="s">
        <v>2228</v>
      </c>
      <c r="T234" s="65" t="s">
        <v>2229</v>
      </c>
      <c r="U234" s="65" t="s">
        <v>2520</v>
      </c>
      <c r="V234" s="65" t="s">
        <v>2091</v>
      </c>
    </row>
    <row r="235" spans="1:22">
      <c r="A235" s="806" t="s">
        <v>2521</v>
      </c>
      <c r="B235" s="489">
        <v>811</v>
      </c>
      <c r="C235" s="636">
        <f t="shared" si="6"/>
        <v>1.7755856966707768</v>
      </c>
      <c r="D235" s="860">
        <f t="shared" si="7"/>
        <v>811</v>
      </c>
      <c r="E235" s="490" t="s">
        <v>1626</v>
      </c>
      <c r="F235" s="490" t="s">
        <v>1838</v>
      </c>
      <c r="G235" s="490">
        <v>780</v>
      </c>
      <c r="H235" s="23" t="s">
        <v>1935</v>
      </c>
      <c r="I235" s="23">
        <v>1.8</v>
      </c>
      <c r="J235" s="489" t="s">
        <v>292</v>
      </c>
      <c r="K235" s="490" t="s">
        <v>208</v>
      </c>
      <c r="L235" s="637">
        <v>5</v>
      </c>
      <c r="M235" s="712">
        <v>46076</v>
      </c>
      <c r="N235" s="713" t="s">
        <v>2256</v>
      </c>
      <c r="O235" s="713" t="s">
        <v>306</v>
      </c>
      <c r="P235" s="713">
        <v>1.78</v>
      </c>
      <c r="Q235" s="713">
        <v>1.87</v>
      </c>
      <c r="R235" s="23">
        <v>13</v>
      </c>
      <c r="S235" s="808" t="s">
        <v>2178</v>
      </c>
      <c r="T235" s="65" t="s">
        <v>2195</v>
      </c>
      <c r="U235" s="65" t="s">
        <v>2148</v>
      </c>
      <c r="V235" s="65" t="s">
        <v>2091</v>
      </c>
    </row>
    <row r="236" spans="1:22">
      <c r="A236" s="806" t="s">
        <v>2522</v>
      </c>
      <c r="B236" s="489">
        <v>441</v>
      </c>
      <c r="C236" s="636">
        <f t="shared" si="6"/>
        <v>3.2653061224489797</v>
      </c>
      <c r="D236" s="860">
        <f t="shared" si="7"/>
        <v>441</v>
      </c>
      <c r="E236" s="490" t="s">
        <v>1659</v>
      </c>
      <c r="F236" s="490" t="s">
        <v>2523</v>
      </c>
      <c r="G236" s="490">
        <v>700</v>
      </c>
      <c r="H236" s="23" t="s">
        <v>1948</v>
      </c>
      <c r="I236" s="23">
        <v>2.2999999999999998</v>
      </c>
      <c r="J236" s="489" t="s">
        <v>292</v>
      </c>
      <c r="K236" s="490" t="s">
        <v>210</v>
      </c>
      <c r="L236" s="637">
        <v>5</v>
      </c>
      <c r="M236" s="712">
        <v>46076</v>
      </c>
      <c r="N236" s="713" t="s">
        <v>1026</v>
      </c>
      <c r="O236" s="713" t="s">
        <v>306</v>
      </c>
      <c r="P236" s="713">
        <v>1.75</v>
      </c>
      <c r="Q236" s="713" t="s">
        <v>2524</v>
      </c>
      <c r="R236" s="23">
        <v>32</v>
      </c>
      <c r="S236" s="808" t="s">
        <v>2148</v>
      </c>
      <c r="T236" s="65" t="s">
        <v>2230</v>
      </c>
      <c r="U236" s="65" t="s">
        <v>2525</v>
      </c>
      <c r="V236" s="65" t="s">
        <v>2091</v>
      </c>
    </row>
    <row r="237" spans="1:22">
      <c r="A237" s="809" t="s">
        <v>2526</v>
      </c>
      <c r="B237" s="23">
        <v>343</v>
      </c>
      <c r="C237" s="636">
        <f t="shared" si="6"/>
        <v>4.1982507288629733</v>
      </c>
      <c r="D237" s="859">
        <f t="shared" si="7"/>
        <v>343</v>
      </c>
      <c r="E237" s="397" t="s">
        <v>1637</v>
      </c>
      <c r="F237" s="397" t="s">
        <v>1868</v>
      </c>
      <c r="G237" s="397">
        <v>700</v>
      </c>
      <c r="H237" s="23" t="s">
        <v>2036</v>
      </c>
      <c r="I237" s="23">
        <v>0.5</v>
      </c>
      <c r="J237" s="489" t="s">
        <v>292</v>
      </c>
      <c r="K237" s="490" t="s">
        <v>202</v>
      </c>
      <c r="L237" s="637">
        <v>2</v>
      </c>
      <c r="M237" s="712">
        <v>46078</v>
      </c>
      <c r="N237" s="713" t="s">
        <v>2173</v>
      </c>
      <c r="O237" s="713" t="s">
        <v>2058</v>
      </c>
      <c r="P237" s="713">
        <v>1.66</v>
      </c>
      <c r="Q237" s="713">
        <v>1.65</v>
      </c>
      <c r="R237" s="23">
        <v>13</v>
      </c>
      <c r="S237" s="808" t="s">
        <v>2132</v>
      </c>
      <c r="T237" s="65" t="s">
        <v>2096</v>
      </c>
      <c r="U237" s="65" t="s">
        <v>2294</v>
      </c>
      <c r="V237" s="65" t="s">
        <v>2091</v>
      </c>
    </row>
    <row r="238" spans="1:22">
      <c r="A238" s="806" t="s">
        <v>2527</v>
      </c>
      <c r="B238" s="489">
        <v>901</v>
      </c>
      <c r="C238" s="636">
        <f t="shared" si="6"/>
        <v>1.5982241953385128</v>
      </c>
      <c r="D238" s="860">
        <f t="shared" si="7"/>
        <v>901</v>
      </c>
      <c r="E238" s="490" t="s">
        <v>1682</v>
      </c>
      <c r="F238" s="490" t="s">
        <v>2528</v>
      </c>
      <c r="G238" s="490">
        <v>500</v>
      </c>
      <c r="H238" s="23" t="s">
        <v>1935</v>
      </c>
      <c r="I238" s="492">
        <v>0.3</v>
      </c>
      <c r="J238" s="489" t="s">
        <v>292</v>
      </c>
      <c r="K238" s="490" t="s">
        <v>204</v>
      </c>
      <c r="L238" s="637">
        <v>3.7</v>
      </c>
      <c r="M238" s="712">
        <v>46079</v>
      </c>
      <c r="N238" s="713" t="s">
        <v>2529</v>
      </c>
      <c r="O238" s="713" t="s">
        <v>2530</v>
      </c>
      <c r="P238" s="713">
        <v>1.68</v>
      </c>
      <c r="Q238" s="713">
        <v>1.96</v>
      </c>
      <c r="R238" s="23">
        <v>8.5</v>
      </c>
      <c r="S238" s="808" t="s">
        <v>2207</v>
      </c>
      <c r="T238" s="65" t="s">
        <v>2195</v>
      </c>
      <c r="U238" s="65" t="s">
        <v>2531</v>
      </c>
      <c r="V238" s="65" t="s">
        <v>2091</v>
      </c>
    </row>
    <row r="239" spans="1:22">
      <c r="A239" s="806" t="s">
        <v>2532</v>
      </c>
      <c r="B239" s="489">
        <v>443</v>
      </c>
      <c r="C239" s="636">
        <f t="shared" si="6"/>
        <v>3.2505643340857788</v>
      </c>
      <c r="D239" s="860">
        <f t="shared" si="7"/>
        <v>443</v>
      </c>
      <c r="E239" s="490" t="s">
        <v>1659</v>
      </c>
      <c r="F239" s="490" t="s">
        <v>2523</v>
      </c>
      <c r="G239" s="490">
        <v>700</v>
      </c>
      <c r="H239" s="23" t="s">
        <v>1948</v>
      </c>
      <c r="I239" s="23">
        <v>2.1</v>
      </c>
      <c r="J239" s="489" t="s">
        <v>292</v>
      </c>
      <c r="K239" s="490" t="s">
        <v>2533</v>
      </c>
      <c r="L239" s="637">
        <v>5</v>
      </c>
      <c r="M239" s="712">
        <v>46079</v>
      </c>
      <c r="N239" s="713" t="s">
        <v>1034</v>
      </c>
      <c r="O239" s="713" t="s">
        <v>306</v>
      </c>
      <c r="P239" s="713">
        <v>1.7549999999999999</v>
      </c>
      <c r="Q239" s="713">
        <v>1.94</v>
      </c>
      <c r="R239" s="23">
        <v>26.5</v>
      </c>
      <c r="S239" s="808" t="s">
        <v>2187</v>
      </c>
      <c r="T239" s="65" t="s">
        <v>2230</v>
      </c>
      <c r="U239" s="65" t="s">
        <v>2248</v>
      </c>
      <c r="V239" s="65" t="s">
        <v>2091</v>
      </c>
    </row>
    <row r="240" spans="1:22">
      <c r="A240" s="806" t="s">
        <v>2534</v>
      </c>
      <c r="B240" s="23">
        <v>585</v>
      </c>
      <c r="C240" s="636">
        <f t="shared" si="6"/>
        <v>2.4615384615384617</v>
      </c>
      <c r="D240" s="859">
        <f t="shared" si="7"/>
        <v>585</v>
      </c>
      <c r="E240" s="397" t="s">
        <v>2417</v>
      </c>
      <c r="F240" s="490" t="s">
        <v>2535</v>
      </c>
      <c r="G240" s="397">
        <v>630</v>
      </c>
      <c r="H240" s="23" t="s">
        <v>2036</v>
      </c>
      <c r="I240" s="23">
        <v>1.1000000000000001</v>
      </c>
      <c r="J240" s="489" t="s">
        <v>292</v>
      </c>
      <c r="K240" s="490" t="s">
        <v>205</v>
      </c>
      <c r="L240" s="637">
        <v>2</v>
      </c>
      <c r="M240" s="712">
        <v>46083</v>
      </c>
      <c r="N240" s="713" t="s">
        <v>1827</v>
      </c>
      <c r="O240" s="713" t="s">
        <v>298</v>
      </c>
      <c r="P240" s="713">
        <v>1.65</v>
      </c>
      <c r="Q240" s="713">
        <v>1.95</v>
      </c>
      <c r="R240" s="23">
        <v>8.5</v>
      </c>
      <c r="S240" s="808" t="s">
        <v>2096</v>
      </c>
      <c r="T240" s="65" t="s">
        <v>2419</v>
      </c>
      <c r="U240" s="65" t="s">
        <v>2467</v>
      </c>
      <c r="V240" s="65" t="s">
        <v>2220</v>
      </c>
    </row>
    <row r="241" spans="1:22">
      <c r="A241" s="806" t="s">
        <v>2536</v>
      </c>
      <c r="B241" s="23">
        <v>823</v>
      </c>
      <c r="C241" s="636">
        <f t="shared" si="6"/>
        <v>1.7496962332928312</v>
      </c>
      <c r="D241" s="859">
        <f t="shared" si="7"/>
        <v>823</v>
      </c>
      <c r="E241" s="397" t="s">
        <v>2100</v>
      </c>
      <c r="F241" s="490" t="s">
        <v>2193</v>
      </c>
      <c r="G241" s="397">
        <v>600</v>
      </c>
      <c r="H241" s="23" t="s">
        <v>1935</v>
      </c>
      <c r="I241" s="23">
        <v>1.7</v>
      </c>
      <c r="J241" s="489" t="s">
        <v>295</v>
      </c>
      <c r="K241" s="490" t="s">
        <v>251</v>
      </c>
      <c r="L241" s="637">
        <v>4</v>
      </c>
      <c r="M241" s="712">
        <v>46083</v>
      </c>
      <c r="N241" s="713" t="s">
        <v>1033</v>
      </c>
      <c r="O241" s="713" t="s">
        <v>2037</v>
      </c>
      <c r="P241" s="713">
        <v>1.77</v>
      </c>
      <c r="Q241" s="713">
        <v>1.76</v>
      </c>
      <c r="R241" s="23">
        <v>13.5</v>
      </c>
      <c r="S241" s="808" t="s">
        <v>2132</v>
      </c>
      <c r="T241" s="65" t="s">
        <v>2133</v>
      </c>
      <c r="U241" s="65" t="s">
        <v>2537</v>
      </c>
      <c r="V241" s="65" t="s">
        <v>2091</v>
      </c>
    </row>
    <row r="242" spans="1:22">
      <c r="A242" s="806" t="s">
        <v>2538</v>
      </c>
      <c r="B242" s="489">
        <v>207</v>
      </c>
      <c r="C242" s="636">
        <f t="shared" si="6"/>
        <v>6.9565217391304346</v>
      </c>
      <c r="D242" s="860">
        <f t="shared" si="7"/>
        <v>207</v>
      </c>
      <c r="E242" s="490" t="s">
        <v>2385</v>
      </c>
      <c r="F242" s="490" t="s">
        <v>2539</v>
      </c>
      <c r="G242" s="490">
        <v>500</v>
      </c>
      <c r="H242" s="23" t="s">
        <v>1951</v>
      </c>
      <c r="I242" s="492">
        <v>3</v>
      </c>
      <c r="J242" s="489" t="s">
        <v>292</v>
      </c>
      <c r="K242" s="490" t="s">
        <v>322</v>
      </c>
      <c r="L242" s="637">
        <v>5</v>
      </c>
      <c r="M242" s="712">
        <v>46084</v>
      </c>
      <c r="N242" s="713" t="s">
        <v>2324</v>
      </c>
      <c r="O242" s="713" t="s">
        <v>1975</v>
      </c>
      <c r="P242" s="713">
        <v>1.68</v>
      </c>
      <c r="Q242" s="713">
        <v>1.9</v>
      </c>
      <c r="R242" s="23">
        <v>19</v>
      </c>
      <c r="S242" s="808" t="s">
        <v>2132</v>
      </c>
      <c r="T242" s="65" t="s">
        <v>2290</v>
      </c>
      <c r="U242" s="65" t="s">
        <v>2540</v>
      </c>
      <c r="V242" s="65" t="s">
        <v>2091</v>
      </c>
    </row>
    <row r="243" spans="1:22">
      <c r="A243" s="806" t="s">
        <v>2541</v>
      </c>
      <c r="B243" s="23">
        <v>557</v>
      </c>
      <c r="C243" s="636">
        <f t="shared" si="6"/>
        <v>2.5852782764811488</v>
      </c>
      <c r="D243" s="859">
        <f t="shared" si="7"/>
        <v>557</v>
      </c>
      <c r="E243" s="397" t="s">
        <v>1674</v>
      </c>
      <c r="F243" s="397" t="s">
        <v>2518</v>
      </c>
      <c r="G243" s="397">
        <v>650</v>
      </c>
      <c r="H243" s="23" t="s">
        <v>1935</v>
      </c>
      <c r="I243" s="23">
        <v>1.2</v>
      </c>
      <c r="J243" s="489" t="s">
        <v>292</v>
      </c>
      <c r="K243" s="490" t="s">
        <v>201</v>
      </c>
      <c r="L243" s="637">
        <v>4</v>
      </c>
      <c r="M243" s="712">
        <v>46085</v>
      </c>
      <c r="N243" s="713" t="s">
        <v>1037</v>
      </c>
      <c r="O243" s="713" t="s">
        <v>849</v>
      </c>
      <c r="P243" s="713">
        <v>1.6950000000000001</v>
      </c>
      <c r="Q243" s="713">
        <v>1.8</v>
      </c>
      <c r="R243" s="23">
        <v>8</v>
      </c>
      <c r="S243" s="808" t="s">
        <v>2228</v>
      </c>
      <c r="T243" s="65" t="s">
        <v>2229</v>
      </c>
      <c r="U243" s="65" t="s">
        <v>2542</v>
      </c>
      <c r="V243" s="65" t="s">
        <v>2091</v>
      </c>
    </row>
    <row r="244" spans="1:22">
      <c r="A244" s="806" t="s">
        <v>2543</v>
      </c>
      <c r="B244" s="23">
        <v>356</v>
      </c>
      <c r="C244" s="636">
        <f t="shared" si="6"/>
        <v>4.0449438202247192</v>
      </c>
      <c r="D244" s="859">
        <f t="shared" si="7"/>
        <v>356</v>
      </c>
      <c r="E244" s="397" t="s">
        <v>1628</v>
      </c>
      <c r="F244" s="490" t="s">
        <v>2432</v>
      </c>
      <c r="G244" s="397">
        <v>700</v>
      </c>
      <c r="H244" s="23" t="s">
        <v>1935</v>
      </c>
      <c r="I244" s="23">
        <v>1.3</v>
      </c>
      <c r="J244" s="489" t="s">
        <v>292</v>
      </c>
      <c r="K244" s="490" t="s">
        <v>308</v>
      </c>
      <c r="L244" s="637">
        <v>2</v>
      </c>
      <c r="M244" s="712">
        <v>46085</v>
      </c>
      <c r="N244" s="713" t="s">
        <v>2233</v>
      </c>
      <c r="O244" s="713" t="s">
        <v>2433</v>
      </c>
      <c r="P244" s="713">
        <v>1.7450000000000001</v>
      </c>
      <c r="Q244" s="713">
        <v>1.84</v>
      </c>
      <c r="R244" s="23">
        <v>11</v>
      </c>
      <c r="S244" s="808" t="s">
        <v>2339</v>
      </c>
      <c r="T244" s="65" t="s">
        <v>2472</v>
      </c>
      <c r="U244" s="65" t="s">
        <v>2301</v>
      </c>
      <c r="V244" s="65" t="s">
        <v>2091</v>
      </c>
    </row>
    <row r="245" spans="1:22">
      <c r="A245" s="806" t="s">
        <v>2544</v>
      </c>
      <c r="B245" s="23">
        <v>891</v>
      </c>
      <c r="C245" s="636">
        <f t="shared" si="6"/>
        <v>1.6161616161616161</v>
      </c>
      <c r="D245" s="859">
        <f t="shared" si="7"/>
        <v>891</v>
      </c>
      <c r="E245" s="490" t="s">
        <v>2545</v>
      </c>
      <c r="F245" s="490" t="s">
        <v>1838</v>
      </c>
      <c r="G245" s="397">
        <v>700</v>
      </c>
      <c r="H245" s="23" t="s">
        <v>1935</v>
      </c>
      <c r="I245" s="23">
        <v>0.5</v>
      </c>
      <c r="J245" s="489" t="s">
        <v>292</v>
      </c>
      <c r="K245" s="490" t="s">
        <v>326</v>
      </c>
      <c r="L245" s="637">
        <v>5</v>
      </c>
      <c r="M245" s="712">
        <v>46087</v>
      </c>
      <c r="N245" s="713" t="s">
        <v>2256</v>
      </c>
      <c r="O245" s="713" t="s">
        <v>306</v>
      </c>
      <c r="P245" s="713">
        <v>1.7949999999999999</v>
      </c>
      <c r="Q245" s="713">
        <v>1.7</v>
      </c>
      <c r="R245" s="23">
        <v>13</v>
      </c>
      <c r="S245" s="808" t="s">
        <v>2174</v>
      </c>
      <c r="T245" s="65" t="s">
        <v>2195</v>
      </c>
      <c r="U245" s="65" t="s">
        <v>2283</v>
      </c>
      <c r="V245" s="65" t="s">
        <v>2091</v>
      </c>
    </row>
    <row r="246" spans="1:22">
      <c r="A246" s="806" t="s">
        <v>2546</v>
      </c>
      <c r="B246" s="23">
        <v>895</v>
      </c>
      <c r="C246" s="636">
        <f t="shared" si="6"/>
        <v>1.6089385474860336</v>
      </c>
      <c r="D246" s="859">
        <f t="shared" si="7"/>
        <v>895</v>
      </c>
      <c r="E246" s="490" t="s">
        <v>1682</v>
      </c>
      <c r="F246" s="490" t="s">
        <v>2528</v>
      </c>
      <c r="G246" s="397">
        <v>500</v>
      </c>
      <c r="H246" s="23" t="s">
        <v>1935</v>
      </c>
      <c r="I246" s="23">
        <v>0.3</v>
      </c>
      <c r="J246" s="489" t="s">
        <v>292</v>
      </c>
      <c r="K246" s="490" t="s">
        <v>335</v>
      </c>
      <c r="L246" s="637">
        <v>3.7</v>
      </c>
      <c r="M246" s="712">
        <v>46090</v>
      </c>
      <c r="N246" s="713" t="s">
        <v>2246</v>
      </c>
      <c r="O246" s="713" t="s">
        <v>2530</v>
      </c>
      <c r="P246" s="713">
        <v>1.675</v>
      </c>
      <c r="Q246" s="713">
        <v>2.13</v>
      </c>
      <c r="R246" s="23">
        <v>8</v>
      </c>
      <c r="S246" s="808" t="s">
        <v>2207</v>
      </c>
      <c r="T246" s="65" t="s">
        <v>2454</v>
      </c>
      <c r="U246" s="65" t="s">
        <v>2547</v>
      </c>
      <c r="V246" s="65" t="s">
        <v>2091</v>
      </c>
    </row>
    <row r="247" spans="1:22">
      <c r="A247" s="806" t="s">
        <v>2548</v>
      </c>
      <c r="B247" s="489">
        <v>539</v>
      </c>
      <c r="C247" s="636">
        <f t="shared" si="6"/>
        <v>2.6716141001855287</v>
      </c>
      <c r="D247" s="860">
        <f t="shared" si="7"/>
        <v>539</v>
      </c>
      <c r="E247" s="490" t="s">
        <v>1674</v>
      </c>
      <c r="F247" s="490" t="s">
        <v>2513</v>
      </c>
      <c r="G247" s="490">
        <v>680</v>
      </c>
      <c r="H247" s="23" t="s">
        <v>1935</v>
      </c>
      <c r="I247" s="492">
        <v>1.2</v>
      </c>
      <c r="J247" s="489" t="s">
        <v>292</v>
      </c>
      <c r="K247" s="490" t="s">
        <v>198</v>
      </c>
      <c r="L247" s="637">
        <v>4</v>
      </c>
      <c r="M247" s="712">
        <v>46092</v>
      </c>
      <c r="N247" s="713" t="s">
        <v>1042</v>
      </c>
      <c r="O247" s="713" t="s">
        <v>217</v>
      </c>
      <c r="P247" s="713">
        <v>1.7050000000000001</v>
      </c>
      <c r="Q247" s="713">
        <v>1.7</v>
      </c>
      <c r="R247" s="23">
        <v>8</v>
      </c>
      <c r="S247" s="808" t="s">
        <v>2228</v>
      </c>
      <c r="T247" s="65" t="s">
        <v>2229</v>
      </c>
      <c r="U247" s="65" t="s">
        <v>2549</v>
      </c>
      <c r="V247" s="65" t="s">
        <v>2091</v>
      </c>
    </row>
    <row r="248" spans="1:22">
      <c r="A248" s="806" t="s">
        <v>2550</v>
      </c>
      <c r="B248" s="23">
        <v>770</v>
      </c>
      <c r="C248" s="636">
        <f t="shared" si="6"/>
        <v>1.8701298701298701</v>
      </c>
      <c r="D248" s="859">
        <f t="shared" si="7"/>
        <v>770</v>
      </c>
      <c r="E248" s="490" t="s">
        <v>1637</v>
      </c>
      <c r="F248" s="490" t="s">
        <v>2551</v>
      </c>
      <c r="G248" s="490">
        <v>800</v>
      </c>
      <c r="H248" s="23" t="s">
        <v>1935</v>
      </c>
      <c r="I248" s="489">
        <v>1.2</v>
      </c>
      <c r="J248" s="489" t="s">
        <v>292</v>
      </c>
      <c r="K248" s="490" t="s">
        <v>312</v>
      </c>
      <c r="L248" s="637">
        <v>5</v>
      </c>
      <c r="M248" s="712">
        <v>46092</v>
      </c>
      <c r="N248" s="713" t="s">
        <v>1038</v>
      </c>
      <c r="O248" s="713" t="s">
        <v>1975</v>
      </c>
      <c r="P248" s="713">
        <v>1.72</v>
      </c>
      <c r="Q248" s="713">
        <v>1.2</v>
      </c>
      <c r="R248" s="23">
        <v>13</v>
      </c>
      <c r="S248" s="808" t="s">
        <v>2248</v>
      </c>
      <c r="T248" s="65" t="s">
        <v>2415</v>
      </c>
      <c r="U248" s="65" t="s">
        <v>2473</v>
      </c>
      <c r="V248" s="65" t="s">
        <v>2091</v>
      </c>
    </row>
    <row r="249" spans="1:22">
      <c r="A249" s="806" t="s">
        <v>2552</v>
      </c>
      <c r="B249" s="23">
        <v>600</v>
      </c>
      <c r="C249" s="636">
        <f t="shared" si="6"/>
        <v>2.4</v>
      </c>
      <c r="D249" s="860">
        <f t="shared" si="7"/>
        <v>600</v>
      </c>
      <c r="E249" s="397" t="s">
        <v>2553</v>
      </c>
      <c r="F249" s="397" t="s">
        <v>2554</v>
      </c>
      <c r="G249" s="397">
        <v>600</v>
      </c>
      <c r="H249" s="23" t="s">
        <v>1935</v>
      </c>
      <c r="I249" s="23">
        <v>0.8</v>
      </c>
      <c r="J249" s="489" t="s">
        <v>292</v>
      </c>
      <c r="K249" s="490" t="s">
        <v>314</v>
      </c>
      <c r="L249" s="637">
        <v>3</v>
      </c>
      <c r="M249" s="712">
        <v>46097</v>
      </c>
      <c r="N249" s="713" t="s">
        <v>2233</v>
      </c>
      <c r="O249" s="713" t="s">
        <v>2297</v>
      </c>
      <c r="P249" s="713">
        <v>1.69</v>
      </c>
      <c r="Q249" s="713">
        <v>1.72</v>
      </c>
      <c r="R249" s="23">
        <v>9.5</v>
      </c>
      <c r="S249" s="808" t="s">
        <v>2148</v>
      </c>
      <c r="T249" s="65" t="s">
        <v>2149</v>
      </c>
      <c r="U249" s="65" t="s">
        <v>2555</v>
      </c>
      <c r="V249" s="65" t="s">
        <v>2091</v>
      </c>
    </row>
    <row r="250" spans="1:22">
      <c r="A250" s="806" t="s">
        <v>2556</v>
      </c>
      <c r="B250" s="23">
        <v>515</v>
      </c>
      <c r="C250" s="636">
        <f t="shared" si="6"/>
        <v>2.796116504854369</v>
      </c>
      <c r="D250" s="859">
        <f t="shared" si="7"/>
        <v>515</v>
      </c>
      <c r="E250" s="397" t="s">
        <v>2109</v>
      </c>
      <c r="F250" s="397" t="s">
        <v>2557</v>
      </c>
      <c r="G250" s="397">
        <v>500</v>
      </c>
      <c r="H250" s="23" t="s">
        <v>1935</v>
      </c>
      <c r="I250" s="23">
        <v>1.8</v>
      </c>
      <c r="J250" s="489" t="s">
        <v>292</v>
      </c>
      <c r="K250" s="490" t="s">
        <v>1631</v>
      </c>
      <c r="L250" s="637">
        <v>2</v>
      </c>
      <c r="M250" s="712">
        <v>46098</v>
      </c>
      <c r="N250" s="713" t="s">
        <v>2558</v>
      </c>
      <c r="O250" s="713" t="s">
        <v>209</v>
      </c>
      <c r="P250" s="713">
        <v>1.79</v>
      </c>
      <c r="Q250" s="713">
        <v>1.9</v>
      </c>
      <c r="R250" s="23">
        <v>8</v>
      </c>
      <c r="S250" s="808" t="s">
        <v>2132</v>
      </c>
      <c r="T250" s="65" t="s">
        <v>2559</v>
      </c>
      <c r="U250" s="65" t="s">
        <v>2132</v>
      </c>
      <c r="V250" s="65" t="s">
        <v>2091</v>
      </c>
    </row>
    <row r="251" spans="1:22">
      <c r="A251" s="806" t="s">
        <v>2560</v>
      </c>
      <c r="B251" s="489">
        <v>188</v>
      </c>
      <c r="C251" s="636">
        <f t="shared" si="6"/>
        <v>7.6595744680851068</v>
      </c>
      <c r="D251" s="860">
        <f t="shared" si="7"/>
        <v>188</v>
      </c>
      <c r="E251" s="490" t="s">
        <v>2385</v>
      </c>
      <c r="F251" s="490" t="s">
        <v>2539</v>
      </c>
      <c r="G251" s="490">
        <v>550</v>
      </c>
      <c r="H251" s="23" t="s">
        <v>1951</v>
      </c>
      <c r="I251" s="489">
        <v>3.1</v>
      </c>
      <c r="J251" s="489" t="s">
        <v>292</v>
      </c>
      <c r="K251" s="490" t="s">
        <v>308</v>
      </c>
      <c r="L251" s="637">
        <v>5</v>
      </c>
      <c r="M251" s="712">
        <v>46099</v>
      </c>
      <c r="N251" s="713" t="s">
        <v>2324</v>
      </c>
      <c r="O251" s="713" t="s">
        <v>2561</v>
      </c>
      <c r="P251" s="713">
        <v>1.68</v>
      </c>
      <c r="Q251" s="713">
        <v>1.91</v>
      </c>
      <c r="R251" s="23">
        <v>21</v>
      </c>
      <c r="S251" s="808" t="s">
        <v>2132</v>
      </c>
      <c r="T251" s="65" t="s">
        <v>2290</v>
      </c>
      <c r="U251" s="65" t="s">
        <v>2467</v>
      </c>
      <c r="V251" s="65" t="s">
        <v>2091</v>
      </c>
    </row>
    <row r="252" spans="1:22">
      <c r="A252" s="806" t="s">
        <v>2562</v>
      </c>
      <c r="B252" s="23">
        <v>437</v>
      </c>
      <c r="C252" s="636">
        <f t="shared" si="6"/>
        <v>3.2951945080091534</v>
      </c>
      <c r="D252" s="860">
        <f t="shared" si="7"/>
        <v>437</v>
      </c>
      <c r="E252" s="397" t="s">
        <v>1632</v>
      </c>
      <c r="F252" s="397" t="s">
        <v>2563</v>
      </c>
      <c r="G252" s="397">
        <v>700</v>
      </c>
      <c r="H252" s="23" t="s">
        <v>1935</v>
      </c>
      <c r="I252" s="23">
        <v>3</v>
      </c>
      <c r="J252" s="489" t="s">
        <v>292</v>
      </c>
      <c r="K252" s="490" t="s">
        <v>212</v>
      </c>
      <c r="L252" s="637">
        <v>5</v>
      </c>
      <c r="M252" s="712">
        <v>46099</v>
      </c>
      <c r="N252" s="713" t="s">
        <v>1036</v>
      </c>
      <c r="O252" s="713" t="s">
        <v>2564</v>
      </c>
      <c r="P252" s="713">
        <v>1.7350000000000001</v>
      </c>
      <c r="Q252" s="713">
        <v>1.8</v>
      </c>
      <c r="R252" s="23">
        <v>18.5</v>
      </c>
      <c r="S252" s="808" t="s">
        <v>2214</v>
      </c>
      <c r="T252" s="65" t="s">
        <v>2278</v>
      </c>
      <c r="U252" s="65" t="s">
        <v>2565</v>
      </c>
      <c r="V252" s="65" t="s">
        <v>2091</v>
      </c>
    </row>
    <row r="253" spans="1:22">
      <c r="A253" s="806" t="s">
        <v>2566</v>
      </c>
      <c r="B253" s="489">
        <v>349</v>
      </c>
      <c r="C253" s="636">
        <f t="shared" si="6"/>
        <v>4.126074498567335</v>
      </c>
      <c r="D253" s="860">
        <f t="shared" si="7"/>
        <v>349</v>
      </c>
      <c r="E253" s="490" t="s">
        <v>2567</v>
      </c>
      <c r="F253" s="490" t="s">
        <v>2568</v>
      </c>
      <c r="G253" s="490">
        <v>700</v>
      </c>
      <c r="H253" s="23" t="s">
        <v>1948</v>
      </c>
      <c r="I253" s="23">
        <v>0.8</v>
      </c>
      <c r="J253" s="489" t="s">
        <v>292</v>
      </c>
      <c r="K253" s="490" t="s">
        <v>322</v>
      </c>
      <c r="L253" s="637">
        <v>4</v>
      </c>
      <c r="M253" s="712">
        <v>46099</v>
      </c>
      <c r="N253" s="713" t="s">
        <v>2260</v>
      </c>
      <c r="O253" s="713" t="s">
        <v>310</v>
      </c>
      <c r="P253" s="713">
        <v>1.73</v>
      </c>
      <c r="Q253" s="713">
        <v>1.8</v>
      </c>
      <c r="R253" s="23">
        <v>32</v>
      </c>
      <c r="S253" s="808" t="s">
        <v>2148</v>
      </c>
      <c r="T253" s="65" t="s">
        <v>2230</v>
      </c>
      <c r="U253" s="65" t="s">
        <v>2467</v>
      </c>
      <c r="V253" s="65" t="s">
        <v>2091</v>
      </c>
    </row>
    <row r="254" spans="1:22">
      <c r="A254" s="806" t="s">
        <v>2569</v>
      </c>
      <c r="B254" s="23">
        <v>915</v>
      </c>
      <c r="C254" s="636">
        <f t="shared" si="6"/>
        <v>1.5737704918032787</v>
      </c>
      <c r="D254" s="859">
        <f t="shared" si="7"/>
        <v>915</v>
      </c>
      <c r="E254" s="397" t="s">
        <v>2545</v>
      </c>
      <c r="F254" s="397" t="s">
        <v>2570</v>
      </c>
      <c r="G254" s="397">
        <v>700</v>
      </c>
      <c r="H254" s="23" t="s">
        <v>1935</v>
      </c>
      <c r="I254" s="23">
        <v>0.5</v>
      </c>
      <c r="J254" s="489" t="s">
        <v>292</v>
      </c>
      <c r="K254" s="490" t="s">
        <v>208</v>
      </c>
      <c r="L254" s="637">
        <v>5</v>
      </c>
      <c r="M254" s="712">
        <v>46101</v>
      </c>
      <c r="N254" s="713" t="s">
        <v>2256</v>
      </c>
      <c r="O254" s="713" t="s">
        <v>2167</v>
      </c>
      <c r="P254" s="713">
        <v>1.7949999999999999</v>
      </c>
      <c r="Q254" s="713">
        <v>1.8</v>
      </c>
      <c r="R254" s="23">
        <v>13</v>
      </c>
      <c r="S254" s="808" t="s">
        <v>2174</v>
      </c>
      <c r="T254" s="65" t="s">
        <v>2195</v>
      </c>
      <c r="U254" s="65" t="s">
        <v>2571</v>
      </c>
      <c r="V254" s="65" t="s">
        <v>2091</v>
      </c>
    </row>
    <row r="255" spans="1:22">
      <c r="A255" s="806" t="s">
        <v>2572</v>
      </c>
      <c r="B255" s="23">
        <v>437</v>
      </c>
      <c r="C255" s="636">
        <f t="shared" si="6"/>
        <v>3.2951945080091534</v>
      </c>
      <c r="D255" s="859">
        <f t="shared" si="7"/>
        <v>437</v>
      </c>
      <c r="E255" s="397" t="s">
        <v>2573</v>
      </c>
      <c r="F255" s="397" t="s">
        <v>2563</v>
      </c>
      <c r="G255" s="397">
        <v>700</v>
      </c>
      <c r="H255" s="23" t="s">
        <v>1935</v>
      </c>
      <c r="I255" s="23">
        <v>3</v>
      </c>
      <c r="J255" s="489" t="s">
        <v>295</v>
      </c>
      <c r="K255" s="490" t="s">
        <v>202</v>
      </c>
      <c r="L255" s="637">
        <v>5</v>
      </c>
      <c r="M255" s="712">
        <v>46101</v>
      </c>
      <c r="N255" s="713" t="s">
        <v>1036</v>
      </c>
      <c r="O255" s="713" t="s">
        <v>2564</v>
      </c>
      <c r="P255" s="713">
        <v>1.7350000000000001</v>
      </c>
      <c r="Q255" s="713" t="s">
        <v>2574</v>
      </c>
      <c r="R255" s="23">
        <v>18.5</v>
      </c>
      <c r="S255" s="808" t="s">
        <v>2214</v>
      </c>
      <c r="T255" s="65" t="s">
        <v>2283</v>
      </c>
      <c r="U255" s="65" t="s">
        <v>2575</v>
      </c>
      <c r="V255" s="65" t="s">
        <v>2091</v>
      </c>
    </row>
    <row r="256" spans="1:22">
      <c r="A256" s="806" t="s">
        <v>2576</v>
      </c>
      <c r="B256" s="489">
        <v>633</v>
      </c>
      <c r="C256" s="636">
        <f t="shared" si="6"/>
        <v>2.2748815165876777</v>
      </c>
      <c r="D256" s="859">
        <f t="shared" si="7"/>
        <v>633</v>
      </c>
      <c r="E256" s="490" t="s">
        <v>2577</v>
      </c>
      <c r="F256" s="397" t="s">
        <v>2578</v>
      </c>
      <c r="G256" s="490">
        <v>600</v>
      </c>
      <c r="H256" s="23" t="s">
        <v>1935</v>
      </c>
      <c r="I256" s="489">
        <v>0.7</v>
      </c>
      <c r="J256" s="489" t="s">
        <v>292</v>
      </c>
      <c r="K256" s="490" t="s">
        <v>313</v>
      </c>
      <c r="L256" s="637">
        <v>2</v>
      </c>
      <c r="M256" s="712">
        <v>46107</v>
      </c>
      <c r="N256" s="713" t="s">
        <v>2233</v>
      </c>
      <c r="O256" s="713" t="s">
        <v>2297</v>
      </c>
      <c r="P256" s="713">
        <v>1.68</v>
      </c>
      <c r="Q256" s="713">
        <v>1.63</v>
      </c>
      <c r="R256" s="23">
        <v>5.5</v>
      </c>
      <c r="S256" s="808" t="s">
        <v>2096</v>
      </c>
      <c r="T256" s="65" t="s">
        <v>2419</v>
      </c>
      <c r="U256" s="65" t="s">
        <v>2370</v>
      </c>
      <c r="V256" s="65" t="s">
        <v>2220</v>
      </c>
    </row>
    <row r="257" spans="1:22">
      <c r="A257" s="806" t="s">
        <v>2579</v>
      </c>
      <c r="B257" s="23">
        <v>639</v>
      </c>
      <c r="C257" s="636">
        <f t="shared" si="6"/>
        <v>2.2535211267605635</v>
      </c>
      <c r="D257" s="859">
        <f t="shared" si="7"/>
        <v>639</v>
      </c>
      <c r="E257" s="397" t="s">
        <v>1635</v>
      </c>
      <c r="F257" s="397" t="s">
        <v>2580</v>
      </c>
      <c r="G257" s="397">
        <v>700</v>
      </c>
      <c r="H257" s="23" t="s">
        <v>1065</v>
      </c>
      <c r="J257" s="489" t="s">
        <v>292</v>
      </c>
      <c r="K257" s="490" t="s">
        <v>199</v>
      </c>
      <c r="L257" s="637">
        <v>5</v>
      </c>
      <c r="M257" s="712">
        <v>46108</v>
      </c>
      <c r="N257" s="713" t="s">
        <v>1751</v>
      </c>
      <c r="O257" s="713" t="s">
        <v>2147</v>
      </c>
      <c r="P257" s="713">
        <v>1.76</v>
      </c>
      <c r="Q257" s="713">
        <v>1.69</v>
      </c>
      <c r="R257" s="23">
        <v>14</v>
      </c>
      <c r="S257" s="808" t="s">
        <v>2184</v>
      </c>
      <c r="T257" s="65" t="s">
        <v>2581</v>
      </c>
      <c r="U257" s="65" t="s">
        <v>2162</v>
      </c>
      <c r="V257" s="65" t="s">
        <v>2309</v>
      </c>
    </row>
    <row r="258" spans="1:22">
      <c r="A258" s="806" t="s">
        <v>2582</v>
      </c>
      <c r="B258" s="23">
        <v>810</v>
      </c>
      <c r="C258" s="636">
        <f t="shared" ref="C258:C321" si="8">IFERROR(1440/D258, "")</f>
        <v>1.7777777777777777</v>
      </c>
      <c r="D258" s="859">
        <f t="shared" ref="D258:D321" si="9">IF(B258="", "", IF(B258&lt;1, B258*1440, B258))</f>
        <v>810</v>
      </c>
      <c r="E258" s="397" t="s">
        <v>1626</v>
      </c>
      <c r="F258" s="490" t="s">
        <v>2570</v>
      </c>
      <c r="G258" s="397">
        <v>780</v>
      </c>
      <c r="H258" s="489" t="s">
        <v>1935</v>
      </c>
      <c r="I258" s="23">
        <v>1.8</v>
      </c>
      <c r="J258" s="489" t="s">
        <v>292</v>
      </c>
      <c r="K258" s="490" t="s">
        <v>200</v>
      </c>
      <c r="L258" s="637">
        <v>5</v>
      </c>
      <c r="M258" s="712">
        <v>46111</v>
      </c>
      <c r="N258" s="713" t="s">
        <v>1031</v>
      </c>
      <c r="O258" s="713" t="s">
        <v>2167</v>
      </c>
      <c r="P258" s="713">
        <v>1.78</v>
      </c>
      <c r="Q258" s="713">
        <v>1.6</v>
      </c>
      <c r="R258" s="23">
        <v>13</v>
      </c>
      <c r="S258" s="808" t="s">
        <v>2178</v>
      </c>
      <c r="T258" s="65" t="s">
        <v>2195</v>
      </c>
      <c r="U258" s="65" t="s">
        <v>2132</v>
      </c>
      <c r="V258" s="65" t="s">
        <v>2091</v>
      </c>
    </row>
    <row r="259" spans="1:22">
      <c r="A259" s="806" t="s">
        <v>2583</v>
      </c>
      <c r="B259" s="23">
        <v>471</v>
      </c>
      <c r="C259" s="636">
        <f t="shared" si="8"/>
        <v>3.0573248407643314</v>
      </c>
      <c r="D259" s="859">
        <f t="shared" si="9"/>
        <v>471</v>
      </c>
      <c r="E259" s="397" t="s">
        <v>1630</v>
      </c>
      <c r="F259" s="490" t="s">
        <v>2499</v>
      </c>
      <c r="G259" s="397">
        <v>650</v>
      </c>
      <c r="H259" s="489" t="s">
        <v>1935</v>
      </c>
      <c r="I259" s="23">
        <v>1.9</v>
      </c>
      <c r="J259" s="489" t="s">
        <v>292</v>
      </c>
      <c r="K259" s="490" t="s">
        <v>333</v>
      </c>
      <c r="L259" s="637">
        <v>5</v>
      </c>
      <c r="M259" s="712">
        <v>46111</v>
      </c>
      <c r="N259" s="713" t="s">
        <v>2289</v>
      </c>
      <c r="O259" s="713" t="s">
        <v>2021</v>
      </c>
      <c r="P259" s="713">
        <v>1.76</v>
      </c>
      <c r="Q259" s="713">
        <v>1.8</v>
      </c>
      <c r="R259" s="23">
        <v>18</v>
      </c>
      <c r="S259" s="808" t="s">
        <v>2178</v>
      </c>
      <c r="T259" s="65" t="s">
        <v>2175</v>
      </c>
      <c r="U259" s="65" t="s">
        <v>2549</v>
      </c>
      <c r="V259" s="65" t="s">
        <v>2091</v>
      </c>
    </row>
    <row r="260" spans="1:22">
      <c r="A260" s="806" t="s">
        <v>2584</v>
      </c>
      <c r="B260" s="23">
        <v>539</v>
      </c>
      <c r="C260" s="636">
        <f t="shared" si="8"/>
        <v>2.6716141001855287</v>
      </c>
      <c r="D260" s="859">
        <f t="shared" si="9"/>
        <v>539</v>
      </c>
      <c r="E260" s="397" t="s">
        <v>1674</v>
      </c>
      <c r="F260" s="490" t="s">
        <v>2585</v>
      </c>
      <c r="G260" s="397">
        <v>680</v>
      </c>
      <c r="H260" s="489" t="s">
        <v>1935</v>
      </c>
      <c r="I260" s="23">
        <v>1.2</v>
      </c>
      <c r="J260" s="489" t="s">
        <v>292</v>
      </c>
      <c r="K260" s="490" t="s">
        <v>206</v>
      </c>
      <c r="L260" s="637">
        <v>4</v>
      </c>
      <c r="M260" s="712">
        <v>46112</v>
      </c>
      <c r="N260" s="713" t="s">
        <v>1042</v>
      </c>
      <c r="O260" s="713" t="s">
        <v>1975</v>
      </c>
      <c r="P260" s="713">
        <v>1.7050000000000001</v>
      </c>
      <c r="Q260" s="713" t="s">
        <v>2586</v>
      </c>
      <c r="R260" s="23">
        <v>8</v>
      </c>
      <c r="S260" s="808" t="s">
        <v>2228</v>
      </c>
      <c r="T260" s="65" t="s">
        <v>2229</v>
      </c>
      <c r="U260" s="65" t="s">
        <v>2164</v>
      </c>
      <c r="V260" s="65" t="s">
        <v>2091</v>
      </c>
    </row>
    <row r="261" spans="1:22">
      <c r="A261" s="806" t="s">
        <v>2587</v>
      </c>
      <c r="B261" s="489">
        <v>322</v>
      </c>
      <c r="C261" s="636">
        <f t="shared" si="8"/>
        <v>4.4720496894409933</v>
      </c>
      <c r="D261" s="859">
        <f t="shared" si="9"/>
        <v>322</v>
      </c>
      <c r="E261" s="490" t="s">
        <v>2354</v>
      </c>
      <c r="F261" s="490" t="s">
        <v>2588</v>
      </c>
      <c r="G261" s="490">
        <v>500</v>
      </c>
      <c r="H261" s="23" t="s">
        <v>1951</v>
      </c>
      <c r="I261" s="23">
        <v>3.4</v>
      </c>
      <c r="J261" s="489" t="s">
        <v>295</v>
      </c>
      <c r="K261" s="490" t="s">
        <v>860</v>
      </c>
      <c r="L261" s="637">
        <v>5</v>
      </c>
      <c r="M261" s="712">
        <v>46114</v>
      </c>
      <c r="N261" s="713" t="s">
        <v>2324</v>
      </c>
      <c r="O261" s="713" t="s">
        <v>209</v>
      </c>
      <c r="P261" s="713">
        <v>1.7949999999999999</v>
      </c>
      <c r="Q261" s="713">
        <v>1.86</v>
      </c>
      <c r="R261" s="23">
        <v>15</v>
      </c>
      <c r="S261" s="808" t="s">
        <v>2356</v>
      </c>
      <c r="T261" s="65" t="s">
        <v>2472</v>
      </c>
      <c r="U261" s="65" t="s">
        <v>2195</v>
      </c>
      <c r="V261" s="65" t="s">
        <v>2220</v>
      </c>
    </row>
    <row r="262" spans="1:22">
      <c r="A262" s="806" t="s">
        <v>2589</v>
      </c>
      <c r="B262" s="489">
        <v>459</v>
      </c>
      <c r="C262" s="636">
        <f t="shared" si="8"/>
        <v>3.1372549019607843</v>
      </c>
      <c r="D262" s="859">
        <f t="shared" si="9"/>
        <v>459</v>
      </c>
      <c r="E262" s="490" t="s">
        <v>1630</v>
      </c>
      <c r="F262" s="490" t="s">
        <v>2590</v>
      </c>
      <c r="G262" s="490">
        <v>670</v>
      </c>
      <c r="H262" s="23" t="s">
        <v>1935</v>
      </c>
      <c r="I262" s="492">
        <v>0.8</v>
      </c>
      <c r="J262" s="489" t="s">
        <v>292</v>
      </c>
      <c r="K262" s="490" t="s">
        <v>310</v>
      </c>
      <c r="L262" s="637">
        <v>5</v>
      </c>
      <c r="M262" s="712">
        <v>46114</v>
      </c>
      <c r="N262" s="713" t="s">
        <v>1045</v>
      </c>
      <c r="O262" s="713" t="s">
        <v>2058</v>
      </c>
      <c r="P262" s="713">
        <v>1.75</v>
      </c>
      <c r="Q262" s="713" t="s">
        <v>2591</v>
      </c>
      <c r="R262" s="23">
        <v>11</v>
      </c>
      <c r="S262" s="808" t="s">
        <v>2248</v>
      </c>
      <c r="T262" s="65" t="s">
        <v>2132</v>
      </c>
      <c r="U262" s="65" t="s">
        <v>2592</v>
      </c>
      <c r="V262" s="65" t="s">
        <v>2091</v>
      </c>
    </row>
    <row r="263" spans="1:22">
      <c r="A263" s="806" t="s">
        <v>2593</v>
      </c>
      <c r="B263" s="489">
        <v>649</v>
      </c>
      <c r="C263" s="636">
        <f t="shared" si="8"/>
        <v>2.2187981510015407</v>
      </c>
      <c r="D263" s="860">
        <f t="shared" si="9"/>
        <v>649</v>
      </c>
      <c r="E263" s="397" t="s">
        <v>2594</v>
      </c>
      <c r="F263" s="490" t="s">
        <v>2580</v>
      </c>
      <c r="G263" s="490">
        <v>700</v>
      </c>
      <c r="H263" s="23" t="s">
        <v>2087</v>
      </c>
      <c r="I263" s="23">
        <v>2.4</v>
      </c>
      <c r="J263" s="489" t="s">
        <v>292</v>
      </c>
      <c r="K263" s="490" t="s">
        <v>250</v>
      </c>
      <c r="L263" s="637">
        <v>5</v>
      </c>
      <c r="M263" s="712">
        <v>46119</v>
      </c>
      <c r="N263" s="713" t="s">
        <v>1043</v>
      </c>
      <c r="O263" s="713" t="s">
        <v>2147</v>
      </c>
      <c r="P263" s="713">
        <v>1.7549999999999999</v>
      </c>
      <c r="Q263" s="713">
        <v>1.88</v>
      </c>
      <c r="R263" s="23">
        <v>12.5</v>
      </c>
      <c r="S263" s="808" t="s">
        <v>2166</v>
      </c>
      <c r="T263" s="65" t="s">
        <v>2234</v>
      </c>
      <c r="U263" s="65" t="s">
        <v>2595</v>
      </c>
      <c r="V263" s="65" t="s">
        <v>2091</v>
      </c>
    </row>
    <row r="264" spans="1:22">
      <c r="A264" s="806" t="s">
        <v>2596</v>
      </c>
      <c r="B264" s="23">
        <v>470</v>
      </c>
      <c r="C264" s="636">
        <f t="shared" si="8"/>
        <v>3.0638297872340425</v>
      </c>
      <c r="D264" s="859">
        <f t="shared" si="9"/>
        <v>470</v>
      </c>
      <c r="E264" s="397" t="s">
        <v>2597</v>
      </c>
      <c r="F264" s="490" t="s">
        <v>2590</v>
      </c>
      <c r="G264" s="397">
        <v>650</v>
      </c>
      <c r="H264" s="23" t="s">
        <v>1935</v>
      </c>
      <c r="I264" s="23">
        <v>1.9</v>
      </c>
      <c r="J264" s="489" t="s">
        <v>292</v>
      </c>
      <c r="K264" s="490" t="s">
        <v>326</v>
      </c>
      <c r="L264" s="637">
        <v>5</v>
      </c>
      <c r="M264" s="712">
        <v>46119</v>
      </c>
      <c r="N264" s="713" t="s">
        <v>2300</v>
      </c>
      <c r="O264" s="713" t="s">
        <v>2058</v>
      </c>
      <c r="P264" s="713">
        <v>1.76</v>
      </c>
      <c r="Q264" s="713">
        <v>1.77</v>
      </c>
      <c r="R264" s="23">
        <v>18</v>
      </c>
      <c r="S264" s="808" t="s">
        <v>2178</v>
      </c>
      <c r="T264" s="65" t="s">
        <v>2175</v>
      </c>
      <c r="U264" s="65" t="s">
        <v>2598</v>
      </c>
      <c r="V264" s="65" t="s">
        <v>2091</v>
      </c>
    </row>
    <row r="265" spans="1:22">
      <c r="A265" s="806" t="s">
        <v>2599</v>
      </c>
      <c r="B265" s="489">
        <v>437</v>
      </c>
      <c r="C265" s="636">
        <f t="shared" si="8"/>
        <v>3.2951945080091534</v>
      </c>
      <c r="D265" s="860">
        <f t="shared" si="9"/>
        <v>437</v>
      </c>
      <c r="E265" s="490" t="s">
        <v>1632</v>
      </c>
      <c r="F265" s="490" t="s">
        <v>2600</v>
      </c>
      <c r="G265" s="490">
        <v>700</v>
      </c>
      <c r="H265" s="23" t="s">
        <v>1935</v>
      </c>
      <c r="I265" s="23">
        <v>3</v>
      </c>
      <c r="J265" s="489" t="s">
        <v>292</v>
      </c>
      <c r="K265" s="490" t="s">
        <v>212</v>
      </c>
      <c r="L265" s="637">
        <v>5</v>
      </c>
      <c r="M265" s="712">
        <v>46121</v>
      </c>
      <c r="N265" s="713" t="s">
        <v>1036</v>
      </c>
      <c r="O265" s="713" t="s">
        <v>208</v>
      </c>
      <c r="P265" s="713">
        <v>1.7350000000000001</v>
      </c>
      <c r="Q265" s="713" t="s">
        <v>2601</v>
      </c>
      <c r="R265" s="23">
        <v>18.5</v>
      </c>
      <c r="S265" s="808" t="s">
        <v>2214</v>
      </c>
      <c r="T265" s="65" t="s">
        <v>2278</v>
      </c>
      <c r="U265" s="65" t="s">
        <v>2141</v>
      </c>
      <c r="V265" s="65" t="s">
        <v>2091</v>
      </c>
    </row>
    <row r="266" spans="1:22">
      <c r="A266" s="806" t="s">
        <v>2602</v>
      </c>
      <c r="B266" s="23">
        <v>505</v>
      </c>
      <c r="C266" s="636">
        <f t="shared" si="8"/>
        <v>2.8514851485148514</v>
      </c>
      <c r="D266" s="859">
        <f t="shared" si="9"/>
        <v>505</v>
      </c>
      <c r="E266" s="397" t="s">
        <v>2267</v>
      </c>
      <c r="F266" s="490" t="s">
        <v>2603</v>
      </c>
      <c r="G266" s="397">
        <v>600</v>
      </c>
      <c r="H266" s="23" t="s">
        <v>1065</v>
      </c>
      <c r="J266" s="489" t="s">
        <v>292</v>
      </c>
      <c r="K266" s="490" t="s">
        <v>1060</v>
      </c>
      <c r="L266" s="637">
        <v>5</v>
      </c>
      <c r="M266" s="712">
        <v>46125</v>
      </c>
      <c r="N266" s="713" t="s">
        <v>1036</v>
      </c>
      <c r="O266" s="713" t="s">
        <v>1955</v>
      </c>
      <c r="P266" s="713">
        <v>1.76</v>
      </c>
      <c r="Q266" s="713">
        <v>1.95</v>
      </c>
      <c r="R266" s="23">
        <v>21</v>
      </c>
      <c r="S266" s="808" t="s">
        <v>2166</v>
      </c>
      <c r="T266" s="65" t="s">
        <v>2183</v>
      </c>
      <c r="U266" s="65" t="s">
        <v>2199</v>
      </c>
      <c r="V266" s="65" t="s">
        <v>2309</v>
      </c>
    </row>
    <row r="267" spans="1:22">
      <c r="A267" s="806" t="s">
        <v>2604</v>
      </c>
      <c r="B267" s="23">
        <v>502</v>
      </c>
      <c r="C267" s="636">
        <f t="shared" si="8"/>
        <v>2.8685258964143427</v>
      </c>
      <c r="D267" s="859">
        <f t="shared" si="9"/>
        <v>502</v>
      </c>
      <c r="E267" s="397" t="s">
        <v>2573</v>
      </c>
      <c r="F267" s="397" t="s">
        <v>2605</v>
      </c>
      <c r="G267" s="397">
        <v>600</v>
      </c>
      <c r="H267" s="23" t="s">
        <v>1935</v>
      </c>
      <c r="I267" s="23">
        <v>3</v>
      </c>
      <c r="J267" s="489" t="s">
        <v>292</v>
      </c>
      <c r="K267" s="490" t="s">
        <v>308</v>
      </c>
      <c r="L267" s="637">
        <v>5</v>
      </c>
      <c r="M267" s="712">
        <v>46129</v>
      </c>
      <c r="N267" s="713" t="s">
        <v>1037</v>
      </c>
      <c r="O267" s="713" t="s">
        <v>199</v>
      </c>
      <c r="P267" s="713">
        <v>1.72</v>
      </c>
      <c r="Q267" s="713">
        <v>1.59</v>
      </c>
      <c r="R267" s="23">
        <v>14.5</v>
      </c>
      <c r="S267" s="808" t="s">
        <v>2214</v>
      </c>
      <c r="T267" s="65" t="s">
        <v>2278</v>
      </c>
      <c r="U267" s="65" t="s">
        <v>2132</v>
      </c>
      <c r="V267" s="65" t="s">
        <v>2091</v>
      </c>
    </row>
    <row r="268" spans="1:22">
      <c r="A268" s="806" t="s">
        <v>2606</v>
      </c>
      <c r="B268" s="489">
        <v>480</v>
      </c>
      <c r="C268" s="636">
        <f t="shared" si="8"/>
        <v>3</v>
      </c>
      <c r="D268" s="860">
        <f t="shared" si="9"/>
        <v>480</v>
      </c>
      <c r="E268" s="490" t="s">
        <v>2136</v>
      </c>
      <c r="F268" s="397" t="s">
        <v>2607</v>
      </c>
      <c r="G268" s="490">
        <v>500</v>
      </c>
      <c r="H268" s="23" t="s">
        <v>1935</v>
      </c>
      <c r="I268" s="492">
        <v>0.7</v>
      </c>
      <c r="J268" s="489" t="s">
        <v>292</v>
      </c>
      <c r="K268" s="490" t="s">
        <v>202</v>
      </c>
      <c r="L268" s="637">
        <v>2</v>
      </c>
      <c r="M268" s="712">
        <v>46129</v>
      </c>
      <c r="N268" s="713" t="s">
        <v>2095</v>
      </c>
      <c r="O268" s="713" t="s">
        <v>1973</v>
      </c>
      <c r="P268" s="713">
        <v>1.68</v>
      </c>
      <c r="Q268" s="713">
        <v>1.78</v>
      </c>
      <c r="R268" s="23">
        <v>7.5</v>
      </c>
      <c r="S268" s="808" t="s">
        <v>2148</v>
      </c>
      <c r="T268" s="65" t="s">
        <v>2219</v>
      </c>
      <c r="U268" s="65" t="s">
        <v>2608</v>
      </c>
      <c r="V268" s="65" t="s">
        <v>2220</v>
      </c>
    </row>
    <row r="269" spans="1:22">
      <c r="A269" s="806" t="s">
        <v>2609</v>
      </c>
      <c r="B269" s="23">
        <v>865</v>
      </c>
      <c r="C269" s="636">
        <f t="shared" si="8"/>
        <v>1.6647398843930636</v>
      </c>
      <c r="D269" s="859">
        <f t="shared" si="9"/>
        <v>865</v>
      </c>
      <c r="E269" s="397" t="s">
        <v>2610</v>
      </c>
      <c r="F269" s="490" t="s">
        <v>2197</v>
      </c>
      <c r="G269" s="397">
        <v>550</v>
      </c>
      <c r="H269" s="489" t="s">
        <v>2087</v>
      </c>
      <c r="I269" s="23">
        <v>1.1000000000000001</v>
      </c>
      <c r="J269" s="489" t="s">
        <v>292</v>
      </c>
      <c r="K269" s="490" t="s">
        <v>205</v>
      </c>
      <c r="L269" s="637">
        <v>4</v>
      </c>
      <c r="M269" s="712">
        <v>46129</v>
      </c>
      <c r="N269" s="713" t="s">
        <v>1035</v>
      </c>
      <c r="O269" s="713" t="s">
        <v>2198</v>
      </c>
      <c r="P269" s="713">
        <v>1.68</v>
      </c>
      <c r="Q269" s="713">
        <v>1.66</v>
      </c>
      <c r="R269" s="23">
        <v>9</v>
      </c>
      <c r="S269" s="808" t="s">
        <v>2199</v>
      </c>
      <c r="T269" s="65" t="s">
        <v>2200</v>
      </c>
      <c r="U269" s="65" t="s">
        <v>2178</v>
      </c>
      <c r="V269" s="65" t="s">
        <v>2091</v>
      </c>
    </row>
    <row r="270" spans="1:22">
      <c r="A270" s="806" t="s">
        <v>2611</v>
      </c>
      <c r="B270" s="23">
        <v>458</v>
      </c>
      <c r="C270" s="636">
        <f t="shared" si="8"/>
        <v>3.1441048034934496</v>
      </c>
      <c r="D270" s="859">
        <f t="shared" si="9"/>
        <v>458</v>
      </c>
      <c r="E270" s="397" t="s">
        <v>1630</v>
      </c>
      <c r="F270" s="490" t="s">
        <v>2612</v>
      </c>
      <c r="G270" s="397">
        <v>670</v>
      </c>
      <c r="H270" s="489" t="s">
        <v>1935</v>
      </c>
      <c r="I270" s="23">
        <v>0.8</v>
      </c>
      <c r="J270" s="489" t="s">
        <v>292</v>
      </c>
      <c r="K270" s="490" t="s">
        <v>204</v>
      </c>
      <c r="L270" s="637">
        <v>5</v>
      </c>
      <c r="M270" s="712">
        <v>46133</v>
      </c>
      <c r="N270" s="713" t="s">
        <v>2613</v>
      </c>
      <c r="O270" s="713" t="s">
        <v>252</v>
      </c>
      <c r="P270" s="713">
        <v>1.75</v>
      </c>
      <c r="Q270" s="713">
        <v>1.69</v>
      </c>
      <c r="R270" s="23">
        <v>11</v>
      </c>
      <c r="S270" s="808" t="s">
        <v>2248</v>
      </c>
      <c r="T270" s="65" t="s">
        <v>2132</v>
      </c>
      <c r="U270" s="65" t="s">
        <v>2614</v>
      </c>
      <c r="V270" s="65" t="s">
        <v>2091</v>
      </c>
    </row>
    <row r="271" spans="1:22">
      <c r="A271" s="806" t="s">
        <v>2615</v>
      </c>
      <c r="B271" s="489">
        <v>478</v>
      </c>
      <c r="C271" s="636">
        <f t="shared" si="8"/>
        <v>3.01255230125523</v>
      </c>
      <c r="D271" s="860">
        <f t="shared" si="9"/>
        <v>478</v>
      </c>
      <c r="E271" s="397" t="s">
        <v>1630</v>
      </c>
      <c r="F271" s="490" t="s">
        <v>2612</v>
      </c>
      <c r="G271" s="490">
        <v>650</v>
      </c>
      <c r="H271" s="23" t="s">
        <v>1065</v>
      </c>
      <c r="I271" s="492"/>
      <c r="J271" s="489" t="s">
        <v>292</v>
      </c>
      <c r="K271" s="490" t="s">
        <v>322</v>
      </c>
      <c r="L271" s="637">
        <v>5</v>
      </c>
      <c r="M271" s="712">
        <v>46133</v>
      </c>
      <c r="N271" s="713" t="s">
        <v>2375</v>
      </c>
      <c r="O271" s="713" t="s">
        <v>252</v>
      </c>
      <c r="P271" s="713">
        <v>1.77</v>
      </c>
      <c r="Q271" s="713">
        <v>1.8</v>
      </c>
      <c r="R271" s="23">
        <v>16</v>
      </c>
      <c r="S271" s="808" t="s">
        <v>2184</v>
      </c>
      <c r="T271" s="65" t="s">
        <v>2230</v>
      </c>
      <c r="U271" s="65" t="s">
        <v>2616</v>
      </c>
      <c r="V271" s="65" t="s">
        <v>2309</v>
      </c>
    </row>
    <row r="272" spans="1:22">
      <c r="A272" s="806" t="s">
        <v>2617</v>
      </c>
      <c r="B272" s="23">
        <v>471</v>
      </c>
      <c r="C272" s="636">
        <f t="shared" si="8"/>
        <v>3.0573248407643314</v>
      </c>
      <c r="D272" s="859">
        <f t="shared" si="9"/>
        <v>471</v>
      </c>
      <c r="E272" s="397" t="s">
        <v>1630</v>
      </c>
      <c r="F272" s="490" t="s">
        <v>2612</v>
      </c>
      <c r="G272" s="397">
        <v>650</v>
      </c>
      <c r="H272" s="489" t="s">
        <v>1935</v>
      </c>
      <c r="I272" s="23">
        <v>1.9</v>
      </c>
      <c r="J272" s="489" t="s">
        <v>292</v>
      </c>
      <c r="K272" s="490" t="s">
        <v>199</v>
      </c>
      <c r="L272" s="637">
        <v>5</v>
      </c>
      <c r="M272" s="712">
        <v>46135</v>
      </c>
      <c r="N272" s="713" t="s">
        <v>2289</v>
      </c>
      <c r="O272" s="713" t="s">
        <v>252</v>
      </c>
      <c r="P272" s="713">
        <v>1.76</v>
      </c>
      <c r="Q272" s="713" t="s">
        <v>2618</v>
      </c>
      <c r="R272" s="23">
        <v>18</v>
      </c>
      <c r="S272" s="808" t="s">
        <v>2178</v>
      </c>
      <c r="T272" s="65" t="s">
        <v>2175</v>
      </c>
      <c r="U272" s="65" t="s">
        <v>2175</v>
      </c>
      <c r="V272" s="65" t="s">
        <v>2091</v>
      </c>
    </row>
    <row r="273" spans="1:22">
      <c r="A273" s="806" t="s">
        <v>2619</v>
      </c>
      <c r="B273" s="489">
        <v>441</v>
      </c>
      <c r="C273" s="636">
        <f t="shared" si="8"/>
        <v>3.2653061224489797</v>
      </c>
      <c r="D273" s="859">
        <f t="shared" si="9"/>
        <v>441</v>
      </c>
      <c r="E273" s="490" t="s">
        <v>2620</v>
      </c>
      <c r="F273" s="490" t="s">
        <v>2621</v>
      </c>
      <c r="G273" s="490">
        <v>700</v>
      </c>
      <c r="H273" s="23" t="s">
        <v>1948</v>
      </c>
      <c r="I273" s="492">
        <v>2.2999999999999998</v>
      </c>
      <c r="J273" s="489" t="s">
        <v>292</v>
      </c>
      <c r="K273" s="490" t="s">
        <v>304</v>
      </c>
      <c r="L273" s="637">
        <v>5</v>
      </c>
      <c r="M273" s="712">
        <v>46136</v>
      </c>
      <c r="N273" s="713" t="s">
        <v>1040</v>
      </c>
      <c r="O273" s="713" t="s">
        <v>1945</v>
      </c>
      <c r="P273" s="713">
        <v>1.75</v>
      </c>
      <c r="Q273" s="713">
        <v>1.73</v>
      </c>
      <c r="R273" s="23">
        <v>27</v>
      </c>
      <c r="S273" s="808" t="s">
        <v>2301</v>
      </c>
      <c r="T273" s="65" t="s">
        <v>2230</v>
      </c>
      <c r="U273" s="65" t="s">
        <v>2540</v>
      </c>
      <c r="V273" s="65" t="s">
        <v>2091</v>
      </c>
    </row>
    <row r="274" spans="1:22">
      <c r="A274" s="806" t="s">
        <v>2622</v>
      </c>
      <c r="B274" s="23">
        <v>443</v>
      </c>
      <c r="C274" s="636">
        <f t="shared" si="8"/>
        <v>3.2505643340857788</v>
      </c>
      <c r="D274" s="860">
        <f t="shared" si="9"/>
        <v>443</v>
      </c>
      <c r="E274" s="397" t="s">
        <v>2620</v>
      </c>
      <c r="F274" s="490" t="s">
        <v>2621</v>
      </c>
      <c r="G274" s="397">
        <v>700</v>
      </c>
      <c r="H274" s="23" t="s">
        <v>1948</v>
      </c>
      <c r="I274" s="23">
        <v>2.1</v>
      </c>
      <c r="J274" s="489" t="s">
        <v>292</v>
      </c>
      <c r="K274" s="490" t="s">
        <v>310</v>
      </c>
      <c r="L274" s="637">
        <v>5</v>
      </c>
      <c r="M274" s="712">
        <v>46141</v>
      </c>
      <c r="N274" s="713" t="s">
        <v>2623</v>
      </c>
      <c r="O274" s="713" t="s">
        <v>1945</v>
      </c>
      <c r="P274" s="713">
        <v>1.7549999999999999</v>
      </c>
      <c r="Q274" s="713">
        <v>1.92</v>
      </c>
      <c r="R274" s="23">
        <v>27</v>
      </c>
      <c r="S274" s="808" t="s">
        <v>2301</v>
      </c>
      <c r="T274" s="65" t="s">
        <v>2230</v>
      </c>
      <c r="U274" s="65" t="s">
        <v>2090</v>
      </c>
      <c r="V274" s="65" t="s">
        <v>2091</v>
      </c>
    </row>
    <row r="275" spans="1:22">
      <c r="A275" s="806" t="s">
        <v>1900</v>
      </c>
      <c r="B275" s="489">
        <v>585</v>
      </c>
      <c r="C275" s="636">
        <f t="shared" si="8"/>
        <v>2.4615384615384617</v>
      </c>
      <c r="D275" s="860">
        <f t="shared" si="9"/>
        <v>585</v>
      </c>
      <c r="E275" s="490" t="s">
        <v>2417</v>
      </c>
      <c r="F275" s="490" t="s">
        <v>2535</v>
      </c>
      <c r="G275" s="490">
        <v>630</v>
      </c>
      <c r="H275" s="23" t="s">
        <v>2036</v>
      </c>
      <c r="I275" s="491">
        <v>1.1000000000000001</v>
      </c>
      <c r="J275" s="489" t="s">
        <v>292</v>
      </c>
      <c r="K275" s="490" t="s">
        <v>206</v>
      </c>
      <c r="L275" s="637">
        <v>2</v>
      </c>
      <c r="M275" s="712">
        <v>46141</v>
      </c>
      <c r="N275" s="713" t="s">
        <v>1035</v>
      </c>
      <c r="O275" s="713" t="s">
        <v>2624</v>
      </c>
      <c r="P275" s="713">
        <v>1.65</v>
      </c>
      <c r="Q275" s="713">
        <v>2.1</v>
      </c>
      <c r="R275" s="23">
        <v>8.5</v>
      </c>
      <c r="S275" s="808" t="s">
        <v>2096</v>
      </c>
      <c r="T275" s="65" t="s">
        <v>2419</v>
      </c>
      <c r="U275" s="65" t="s">
        <v>2467</v>
      </c>
      <c r="V275" s="65" t="s">
        <v>2220</v>
      </c>
    </row>
    <row r="276" spans="1:22">
      <c r="A276" s="806" t="s">
        <v>2625</v>
      </c>
      <c r="B276" s="489">
        <v>471</v>
      </c>
      <c r="C276" s="636">
        <f t="shared" si="8"/>
        <v>3.0573248407643314</v>
      </c>
      <c r="D276" s="860">
        <f t="shared" si="9"/>
        <v>471</v>
      </c>
      <c r="E276" s="490" t="s">
        <v>1630</v>
      </c>
      <c r="F276" s="490" t="s">
        <v>2626</v>
      </c>
      <c r="G276" s="490">
        <v>650</v>
      </c>
      <c r="H276" s="23" t="s">
        <v>1935</v>
      </c>
      <c r="I276" s="23">
        <v>1.9</v>
      </c>
      <c r="J276" s="489" t="s">
        <v>292</v>
      </c>
      <c r="K276" s="490" t="s">
        <v>2153</v>
      </c>
      <c r="L276" s="637">
        <v>5</v>
      </c>
      <c r="M276" s="712">
        <v>46141</v>
      </c>
      <c r="N276" s="713" t="s">
        <v>2289</v>
      </c>
      <c r="O276" s="713" t="s">
        <v>201</v>
      </c>
      <c r="P276" s="713">
        <v>1.76</v>
      </c>
      <c r="Q276" s="713" t="s">
        <v>2618</v>
      </c>
      <c r="R276" s="23">
        <v>18</v>
      </c>
      <c r="S276" s="808" t="s">
        <v>2178</v>
      </c>
      <c r="T276" s="65" t="s">
        <v>2175</v>
      </c>
      <c r="U276" s="65" t="s">
        <v>2627</v>
      </c>
      <c r="V276" s="65" t="s">
        <v>2091</v>
      </c>
    </row>
    <row r="277" spans="1:22">
      <c r="A277" s="806" t="s">
        <v>2628</v>
      </c>
      <c r="B277" s="23">
        <v>208</v>
      </c>
      <c r="C277" s="636">
        <f t="shared" si="8"/>
        <v>6.9230769230769234</v>
      </c>
      <c r="D277" s="859">
        <f t="shared" si="9"/>
        <v>208</v>
      </c>
      <c r="E277" s="397" t="s">
        <v>2333</v>
      </c>
      <c r="F277" s="490" t="s">
        <v>2629</v>
      </c>
      <c r="G277" s="397">
        <v>600</v>
      </c>
      <c r="H277" s="23" t="s">
        <v>1951</v>
      </c>
      <c r="I277" s="23">
        <v>1.6</v>
      </c>
      <c r="J277" s="489" t="s">
        <v>292</v>
      </c>
      <c r="K277" s="490" t="s">
        <v>303</v>
      </c>
      <c r="L277" s="637">
        <v>4</v>
      </c>
      <c r="M277" s="712">
        <v>46142</v>
      </c>
      <c r="N277" s="713" t="s">
        <v>1027</v>
      </c>
      <c r="O277" s="713" t="s">
        <v>252</v>
      </c>
      <c r="P277" s="713">
        <v>1.78</v>
      </c>
      <c r="Q277" s="713">
        <v>1.68</v>
      </c>
      <c r="R277" s="23">
        <v>35</v>
      </c>
      <c r="S277" s="808" t="s">
        <v>2339</v>
      </c>
      <c r="T277" s="65" t="s">
        <v>2283</v>
      </c>
      <c r="U277" s="65" t="s">
        <v>2278</v>
      </c>
      <c r="V277" s="65" t="s">
        <v>2091</v>
      </c>
    </row>
    <row r="278" spans="1:22">
      <c r="A278" s="806" t="s">
        <v>2630</v>
      </c>
      <c r="B278" s="23">
        <v>441</v>
      </c>
      <c r="C278" s="636">
        <f t="shared" si="8"/>
        <v>3.2653061224489797</v>
      </c>
      <c r="D278" s="859">
        <f t="shared" si="9"/>
        <v>441</v>
      </c>
      <c r="E278" s="397" t="s">
        <v>2620</v>
      </c>
      <c r="F278" s="490" t="s">
        <v>2631</v>
      </c>
      <c r="G278" s="397">
        <v>700</v>
      </c>
      <c r="H278" s="23" t="s">
        <v>1948</v>
      </c>
      <c r="I278" s="23">
        <v>2.2999999999999998</v>
      </c>
      <c r="J278" s="489" t="s">
        <v>292</v>
      </c>
      <c r="K278" s="490" t="s">
        <v>212</v>
      </c>
      <c r="L278" s="637">
        <v>5</v>
      </c>
      <c r="M278" s="712">
        <v>46142</v>
      </c>
      <c r="N278" s="713" t="s">
        <v>2260</v>
      </c>
      <c r="O278" s="713" t="s">
        <v>212</v>
      </c>
      <c r="P278" s="713">
        <v>1.75</v>
      </c>
      <c r="Q278" s="713">
        <v>1.75</v>
      </c>
      <c r="R278" s="23">
        <v>32</v>
      </c>
      <c r="S278" s="808" t="s">
        <v>2148</v>
      </c>
      <c r="T278" s="65" t="s">
        <v>2230</v>
      </c>
      <c r="U278" s="65" t="s">
        <v>2616</v>
      </c>
      <c r="V278" s="65" t="s">
        <v>2091</v>
      </c>
    </row>
    <row r="279" spans="1:22">
      <c r="A279" s="806" t="s">
        <v>1901</v>
      </c>
      <c r="B279" s="23">
        <v>502</v>
      </c>
      <c r="C279" s="636">
        <f t="shared" si="8"/>
        <v>2.8685258964143427</v>
      </c>
      <c r="D279" s="859">
        <f t="shared" si="9"/>
        <v>502</v>
      </c>
      <c r="E279" s="397" t="s">
        <v>1632</v>
      </c>
      <c r="F279" s="490" t="s">
        <v>2605</v>
      </c>
      <c r="G279" s="397">
        <v>600</v>
      </c>
      <c r="H279" s="23" t="s">
        <v>1935</v>
      </c>
      <c r="I279" s="23">
        <v>3</v>
      </c>
      <c r="J279" s="489" t="s">
        <v>292</v>
      </c>
      <c r="K279" s="490" t="s">
        <v>1060</v>
      </c>
      <c r="L279" s="637">
        <v>5</v>
      </c>
      <c r="M279" s="712">
        <v>46148</v>
      </c>
      <c r="N279" s="713" t="s">
        <v>1037</v>
      </c>
      <c r="O279" s="713" t="s">
        <v>199</v>
      </c>
      <c r="P279" s="713">
        <v>1.72</v>
      </c>
      <c r="Q279" s="713" t="s">
        <v>2632</v>
      </c>
      <c r="R279" s="23">
        <v>12.5</v>
      </c>
      <c r="S279" s="808" t="s">
        <v>2214</v>
      </c>
      <c r="T279" s="65" t="s">
        <v>2278</v>
      </c>
      <c r="U279" s="65" t="s">
        <v>2090</v>
      </c>
      <c r="V279" s="65" t="s">
        <v>2091</v>
      </c>
    </row>
    <row r="280" spans="1:22">
      <c r="A280" s="806" t="s">
        <v>2633</v>
      </c>
      <c r="B280" s="489">
        <v>508</v>
      </c>
      <c r="C280" s="636">
        <f t="shared" si="8"/>
        <v>2.8346456692913384</v>
      </c>
      <c r="D280" s="860">
        <f t="shared" si="9"/>
        <v>508</v>
      </c>
      <c r="E280" s="490" t="s">
        <v>2456</v>
      </c>
      <c r="F280" s="490" t="s">
        <v>2634</v>
      </c>
      <c r="G280" s="490">
        <v>600</v>
      </c>
      <c r="H280" s="23" t="s">
        <v>1935</v>
      </c>
      <c r="I280" s="23">
        <v>3.2</v>
      </c>
      <c r="J280" s="489" t="s">
        <v>295</v>
      </c>
      <c r="K280" s="490" t="s">
        <v>1621</v>
      </c>
      <c r="L280" s="637">
        <v>5</v>
      </c>
      <c r="M280" s="712">
        <v>46149</v>
      </c>
      <c r="N280" s="713" t="s">
        <v>2264</v>
      </c>
      <c r="O280" s="713" t="s">
        <v>252</v>
      </c>
      <c r="P280" s="713">
        <v>1.73</v>
      </c>
      <c r="Q280" s="713">
        <v>1.86</v>
      </c>
      <c r="R280" s="23">
        <v>15</v>
      </c>
      <c r="S280" s="808" t="s">
        <v>2356</v>
      </c>
      <c r="T280" s="65" t="s">
        <v>2370</v>
      </c>
      <c r="U280" s="65" t="s">
        <v>2294</v>
      </c>
      <c r="V280" s="65" t="s">
        <v>2091</v>
      </c>
    </row>
    <row r="281" spans="1:22">
      <c r="A281" s="806" t="s">
        <v>2635</v>
      </c>
      <c r="B281" s="23">
        <v>710</v>
      </c>
      <c r="C281" s="636">
        <f t="shared" si="8"/>
        <v>2.028169014084507</v>
      </c>
      <c r="D281" s="859">
        <f t="shared" si="9"/>
        <v>710</v>
      </c>
      <c r="E281" s="397" t="s">
        <v>2636</v>
      </c>
      <c r="F281" s="490" t="s">
        <v>2637</v>
      </c>
      <c r="G281" s="397">
        <v>500</v>
      </c>
      <c r="H281" s="23" t="s">
        <v>1935</v>
      </c>
      <c r="I281" s="23">
        <v>0.9</v>
      </c>
      <c r="J281" s="489" t="s">
        <v>295</v>
      </c>
      <c r="K281" s="490" t="s">
        <v>335</v>
      </c>
      <c r="L281" s="637">
        <v>4</v>
      </c>
      <c r="M281" s="712">
        <v>46153</v>
      </c>
      <c r="N281" s="713" t="s">
        <v>2638</v>
      </c>
      <c r="O281" s="713" t="s">
        <v>2433</v>
      </c>
      <c r="P281" s="713">
        <v>1.8</v>
      </c>
      <c r="Q281" s="713">
        <v>2.12</v>
      </c>
      <c r="R281" s="23">
        <v>6</v>
      </c>
      <c r="S281" s="808" t="s">
        <v>2339</v>
      </c>
      <c r="T281" s="65" t="s">
        <v>2090</v>
      </c>
      <c r="U281" s="65" t="s">
        <v>2248</v>
      </c>
      <c r="V281" s="65" t="s">
        <v>2309</v>
      </c>
    </row>
    <row r="282" spans="1:22">
      <c r="A282" s="806" t="s">
        <v>1913</v>
      </c>
      <c r="B282" s="23">
        <v>517</v>
      </c>
      <c r="C282" s="636">
        <f t="shared" si="8"/>
        <v>2.7852998065764023</v>
      </c>
      <c r="D282" s="860">
        <f t="shared" si="9"/>
        <v>517</v>
      </c>
      <c r="E282" s="397" t="s">
        <v>2311</v>
      </c>
      <c r="F282" s="490" t="s">
        <v>2639</v>
      </c>
      <c r="G282" s="397">
        <v>600</v>
      </c>
      <c r="H282" s="23" t="s">
        <v>1935</v>
      </c>
      <c r="I282" s="23">
        <v>1.3</v>
      </c>
      <c r="J282" s="489" t="s">
        <v>295</v>
      </c>
      <c r="K282" s="490" t="s">
        <v>334</v>
      </c>
      <c r="L282" s="637">
        <v>5</v>
      </c>
      <c r="M282" s="712">
        <v>46153</v>
      </c>
      <c r="N282" s="713" t="s">
        <v>2640</v>
      </c>
      <c r="O282" s="713" t="s">
        <v>2950</v>
      </c>
      <c r="P282" s="713">
        <v>1.75</v>
      </c>
      <c r="Q282" s="713">
        <v>1.6</v>
      </c>
      <c r="R282" s="23">
        <v>7</v>
      </c>
      <c r="S282" s="808" t="s">
        <v>2148</v>
      </c>
      <c r="T282" s="65" t="s">
        <v>2278</v>
      </c>
      <c r="U282" s="65" t="s">
        <v>2132</v>
      </c>
      <c r="V282" s="65" t="s">
        <v>2309</v>
      </c>
    </row>
    <row r="283" spans="1:22">
      <c r="A283" s="806" t="s">
        <v>2641</v>
      </c>
      <c r="B283" s="814">
        <v>0.16388888888888889</v>
      </c>
      <c r="C283" s="636">
        <f t="shared" si="8"/>
        <v>6.101694915254237</v>
      </c>
      <c r="D283" s="860">
        <f t="shared" si="9"/>
        <v>236</v>
      </c>
      <c r="E283" s="397" t="s">
        <v>1667</v>
      </c>
      <c r="F283" s="490" t="s">
        <v>2642</v>
      </c>
      <c r="G283" s="397">
        <v>650</v>
      </c>
      <c r="H283" s="23" t="s">
        <v>300</v>
      </c>
      <c r="I283" s="23">
        <v>1</v>
      </c>
      <c r="J283" s="489" t="s">
        <v>292</v>
      </c>
      <c r="K283" s="490" t="s">
        <v>217</v>
      </c>
      <c r="L283" s="637">
        <v>5</v>
      </c>
      <c r="M283" s="712">
        <v>46164</v>
      </c>
      <c r="N283" s="713" t="s">
        <v>1625</v>
      </c>
      <c r="O283" s="713" t="s">
        <v>201</v>
      </c>
      <c r="P283" s="713">
        <v>1.76</v>
      </c>
      <c r="Q283" s="713">
        <v>2</v>
      </c>
      <c r="R283" s="23">
        <v>0.7</v>
      </c>
    </row>
    <row r="284" spans="1:22">
      <c r="A284" s="806" t="s">
        <v>2643</v>
      </c>
      <c r="B284" s="23">
        <v>817</v>
      </c>
      <c r="C284" s="636">
        <f t="shared" si="8"/>
        <v>1.7625458996328029</v>
      </c>
      <c r="D284" s="859">
        <f t="shared" si="9"/>
        <v>817</v>
      </c>
      <c r="E284" s="397" t="s">
        <v>2644</v>
      </c>
      <c r="F284" s="397" t="s">
        <v>2645</v>
      </c>
      <c r="G284" s="397">
        <v>600</v>
      </c>
      <c r="H284" s="23" t="s">
        <v>294</v>
      </c>
      <c r="I284" s="23">
        <v>0.7</v>
      </c>
      <c r="J284" s="489" t="s">
        <v>295</v>
      </c>
      <c r="K284" s="490" t="s">
        <v>2646</v>
      </c>
      <c r="L284" s="637">
        <v>4</v>
      </c>
      <c r="M284" s="712">
        <v>46167</v>
      </c>
      <c r="N284" s="713" t="s">
        <v>1566</v>
      </c>
      <c r="O284" s="713" t="s">
        <v>2963</v>
      </c>
      <c r="P284" s="713">
        <v>1.6850000000000001</v>
      </c>
      <c r="Q284" s="713">
        <v>1.96</v>
      </c>
      <c r="R284" s="23">
        <v>10</v>
      </c>
      <c r="S284" s="808" t="s">
        <v>2647</v>
      </c>
      <c r="T284" s="65" t="s">
        <v>2648</v>
      </c>
      <c r="U284" s="65" t="s">
        <v>2649</v>
      </c>
      <c r="V284" s="65" t="s">
        <v>2650</v>
      </c>
    </row>
    <row r="285" spans="1:22">
      <c r="A285" s="806" t="s">
        <v>2651</v>
      </c>
      <c r="B285" s="814">
        <v>0.31666666666666665</v>
      </c>
      <c r="C285" s="636">
        <f t="shared" si="8"/>
        <v>3.1578947368421053</v>
      </c>
      <c r="D285" s="859">
        <f t="shared" si="9"/>
        <v>456</v>
      </c>
      <c r="E285" s="397" t="s">
        <v>2652</v>
      </c>
      <c r="F285" s="490" t="s">
        <v>2653</v>
      </c>
      <c r="G285" s="397">
        <v>550</v>
      </c>
      <c r="H285" s="23" t="s">
        <v>294</v>
      </c>
      <c r="I285" s="23">
        <v>1.7</v>
      </c>
      <c r="J285" s="489" t="s">
        <v>292</v>
      </c>
      <c r="K285" s="490" t="s">
        <v>208</v>
      </c>
      <c r="L285" s="637">
        <v>4</v>
      </c>
      <c r="M285" s="712">
        <v>46169</v>
      </c>
      <c r="N285" s="713" t="s">
        <v>1624</v>
      </c>
      <c r="O285" s="713" t="s">
        <v>2654</v>
      </c>
      <c r="P285" s="713">
        <v>1.7250000000000001</v>
      </c>
      <c r="Q285" s="713">
        <v>1.74</v>
      </c>
      <c r="R285" s="23">
        <v>0.5</v>
      </c>
    </row>
    <row r="286" spans="1:22">
      <c r="A286" s="806" t="s">
        <v>2944</v>
      </c>
      <c r="B286" s="23">
        <v>514</v>
      </c>
      <c r="C286" s="636">
        <f t="shared" si="8"/>
        <v>2.8015564202334629</v>
      </c>
      <c r="D286" s="859">
        <f t="shared" si="9"/>
        <v>514</v>
      </c>
      <c r="E286" s="490" t="s">
        <v>2946</v>
      </c>
      <c r="F286" s="490" t="s">
        <v>2948</v>
      </c>
      <c r="G286" s="397">
        <v>600</v>
      </c>
      <c r="H286" s="23" t="s">
        <v>294</v>
      </c>
      <c r="I286" s="23">
        <v>1.7</v>
      </c>
      <c r="J286" s="489" t="s">
        <v>292</v>
      </c>
      <c r="K286" s="490" t="s">
        <v>329</v>
      </c>
      <c r="L286" s="637">
        <v>5</v>
      </c>
      <c r="M286" s="712">
        <v>46174</v>
      </c>
      <c r="N286" s="713" t="s">
        <v>2949</v>
      </c>
      <c r="O286" s="713" t="s">
        <v>2951</v>
      </c>
      <c r="P286" s="713">
        <v>1.74</v>
      </c>
      <c r="Q286" s="713">
        <v>1.98</v>
      </c>
      <c r="R286" s="23">
        <v>14</v>
      </c>
      <c r="S286" s="808" t="s">
        <v>2952</v>
      </c>
      <c r="T286" s="65" t="s">
        <v>2953</v>
      </c>
      <c r="U286" s="65" t="s">
        <v>2954</v>
      </c>
      <c r="V286" s="65" t="s">
        <v>2955</v>
      </c>
    </row>
    <row r="287" spans="1:22">
      <c r="A287" s="806" t="s">
        <v>2957</v>
      </c>
      <c r="B287" s="814">
        <v>0.17152777777777775</v>
      </c>
      <c r="C287" s="636">
        <f t="shared" si="8"/>
        <v>5.8299595141700413</v>
      </c>
      <c r="D287" s="859">
        <f t="shared" si="9"/>
        <v>246.99999999999997</v>
      </c>
      <c r="E287" s="490" t="s">
        <v>2958</v>
      </c>
      <c r="F287" s="490" t="s">
        <v>2960</v>
      </c>
      <c r="G287" s="397">
        <v>700</v>
      </c>
      <c r="H287" s="23" t="s">
        <v>2961</v>
      </c>
      <c r="I287" s="23">
        <v>2.8</v>
      </c>
      <c r="J287" s="489" t="s">
        <v>295</v>
      </c>
      <c r="K287" s="490" t="s">
        <v>321</v>
      </c>
      <c r="L287" s="637">
        <v>5.5</v>
      </c>
      <c r="M287" s="712">
        <v>46174</v>
      </c>
      <c r="N287" s="713" t="s">
        <v>2962</v>
      </c>
      <c r="O287" s="713" t="s">
        <v>2964</v>
      </c>
      <c r="P287" s="713">
        <v>1.7949999999999999</v>
      </c>
      <c r="Q287" s="713">
        <v>1.88</v>
      </c>
      <c r="R287" s="23">
        <v>0.7</v>
      </c>
    </row>
    <row r="288" spans="1:22">
      <c r="A288" s="806" t="s">
        <v>3076</v>
      </c>
      <c r="B288" s="489">
        <v>1308</v>
      </c>
      <c r="C288" s="636">
        <f t="shared" si="8"/>
        <v>1.1009174311926606</v>
      </c>
      <c r="D288" s="860">
        <f t="shared" si="9"/>
        <v>1308</v>
      </c>
      <c r="E288" s="490" t="s">
        <v>3079</v>
      </c>
      <c r="F288" s="490" t="s">
        <v>3080</v>
      </c>
      <c r="G288" s="490">
        <v>575</v>
      </c>
      <c r="H288" s="23" t="s">
        <v>3081</v>
      </c>
      <c r="I288" s="492">
        <v>0.9</v>
      </c>
      <c r="J288" s="489" t="s">
        <v>292</v>
      </c>
      <c r="K288" s="490" t="s">
        <v>204</v>
      </c>
      <c r="L288" s="637">
        <v>4</v>
      </c>
      <c r="M288" s="712">
        <v>46175</v>
      </c>
      <c r="N288" s="713" t="s">
        <v>3082</v>
      </c>
      <c r="O288" s="713" t="s">
        <v>306</v>
      </c>
      <c r="P288" s="713">
        <v>1.69</v>
      </c>
      <c r="Q288" s="713">
        <v>1.83</v>
      </c>
      <c r="R288" s="23">
        <v>10</v>
      </c>
      <c r="S288" s="808" t="s">
        <v>3083</v>
      </c>
      <c r="T288" s="65" t="s">
        <v>3084</v>
      </c>
      <c r="U288" s="65" t="s">
        <v>3085</v>
      </c>
      <c r="V288" s="65" t="s">
        <v>2955</v>
      </c>
    </row>
    <row r="289" spans="1:22">
      <c r="A289" s="806" t="s">
        <v>3089</v>
      </c>
      <c r="B289" s="23">
        <v>470</v>
      </c>
      <c r="C289" s="636">
        <f t="shared" si="8"/>
        <v>3.0638297872340425</v>
      </c>
      <c r="D289" s="859">
        <f t="shared" si="9"/>
        <v>470</v>
      </c>
      <c r="E289" s="397" t="s">
        <v>3090</v>
      </c>
      <c r="F289" s="397" t="s">
        <v>3091</v>
      </c>
      <c r="G289" s="397">
        <v>650</v>
      </c>
      <c r="H289" s="23" t="s">
        <v>3081</v>
      </c>
      <c r="I289" s="23">
        <v>3</v>
      </c>
      <c r="J289" s="489" t="s">
        <v>295</v>
      </c>
      <c r="K289" s="490" t="s">
        <v>202</v>
      </c>
      <c r="L289" s="637">
        <v>5</v>
      </c>
      <c r="M289" s="712">
        <v>46175</v>
      </c>
      <c r="N289" s="713" t="s">
        <v>3088</v>
      </c>
      <c r="O289" s="713" t="s">
        <v>252</v>
      </c>
      <c r="P289" s="713">
        <v>1.76</v>
      </c>
      <c r="Q289" s="713">
        <v>1.76</v>
      </c>
      <c r="R289" s="23">
        <v>17</v>
      </c>
      <c r="S289" s="808" t="s">
        <v>3087</v>
      </c>
      <c r="T289" s="65" t="s">
        <v>3086</v>
      </c>
      <c r="U289" s="65" t="s">
        <v>2952</v>
      </c>
      <c r="V289" s="65" t="s">
        <v>2955</v>
      </c>
    </row>
    <row r="290" spans="1:22">
      <c r="A290" s="806" t="s">
        <v>3094</v>
      </c>
      <c r="B290" s="814">
        <v>0.17152777777777775</v>
      </c>
      <c r="C290" s="636">
        <f t="shared" si="8"/>
        <v>5.8299595141700413</v>
      </c>
      <c r="D290" s="859">
        <f t="shared" si="9"/>
        <v>246.99999999999997</v>
      </c>
      <c r="E290" s="490" t="s">
        <v>2958</v>
      </c>
      <c r="F290" s="490" t="s">
        <v>2960</v>
      </c>
      <c r="G290" s="397">
        <v>700</v>
      </c>
      <c r="H290" s="23" t="s">
        <v>2961</v>
      </c>
      <c r="I290" s="23">
        <v>3</v>
      </c>
      <c r="J290" s="489" t="s">
        <v>295</v>
      </c>
      <c r="K290" s="490" t="s">
        <v>316</v>
      </c>
      <c r="L290" s="637">
        <v>5.5</v>
      </c>
      <c r="M290" s="712">
        <v>46175</v>
      </c>
      <c r="N290" s="713" t="s">
        <v>3092</v>
      </c>
      <c r="O290" s="713" t="s">
        <v>2964</v>
      </c>
      <c r="P290" s="713">
        <v>1.79</v>
      </c>
      <c r="Q290" s="713" t="s">
        <v>3098</v>
      </c>
      <c r="R290" s="23">
        <v>0.7</v>
      </c>
    </row>
    <row r="291" spans="1:22">
      <c r="A291" s="806" t="s">
        <v>3095</v>
      </c>
      <c r="B291" s="814">
        <v>0.17152777777777775</v>
      </c>
      <c r="C291" s="636">
        <f t="shared" si="8"/>
        <v>5.8299595141700413</v>
      </c>
      <c r="D291" s="859">
        <f t="shared" si="9"/>
        <v>246.99999999999997</v>
      </c>
      <c r="E291" s="490" t="s">
        <v>2958</v>
      </c>
      <c r="F291" s="490" t="s">
        <v>3097</v>
      </c>
      <c r="G291" s="490">
        <v>700</v>
      </c>
      <c r="H291" s="23" t="s">
        <v>2961</v>
      </c>
      <c r="I291" s="489">
        <v>2.9</v>
      </c>
      <c r="J291" s="489" t="s">
        <v>292</v>
      </c>
      <c r="K291" s="490" t="s">
        <v>307</v>
      </c>
      <c r="L291" s="637">
        <v>5.5</v>
      </c>
      <c r="M291" s="712">
        <v>46175</v>
      </c>
      <c r="N291" s="713" t="s">
        <v>3093</v>
      </c>
      <c r="O291" s="713" t="s">
        <v>2021</v>
      </c>
      <c r="P291" s="713">
        <v>1.7949999999999999</v>
      </c>
      <c r="Q291" s="713">
        <v>1.86</v>
      </c>
      <c r="R291" s="23">
        <v>0.75</v>
      </c>
    </row>
    <row r="292" spans="1:22">
      <c r="A292" s="806" t="s">
        <v>3181</v>
      </c>
      <c r="B292" s="870">
        <v>0.17083333333333331</v>
      </c>
      <c r="C292" s="636">
        <f t="shared" si="8"/>
        <v>5.8536585365853666</v>
      </c>
      <c r="D292" s="860">
        <f t="shared" si="9"/>
        <v>245.99999999999997</v>
      </c>
      <c r="E292" s="490" t="s">
        <v>2958</v>
      </c>
      <c r="F292" s="490" t="s">
        <v>3097</v>
      </c>
      <c r="G292" s="490">
        <v>600</v>
      </c>
      <c r="H292" s="23" t="s">
        <v>3182</v>
      </c>
      <c r="I292" s="492">
        <v>2.1</v>
      </c>
      <c r="J292" s="489" t="s">
        <v>292</v>
      </c>
      <c r="K292" s="490" t="s">
        <v>3184</v>
      </c>
      <c r="L292" s="637">
        <v>5.5</v>
      </c>
      <c r="M292" s="712">
        <v>46176</v>
      </c>
      <c r="N292" s="713" t="s">
        <v>3185</v>
      </c>
      <c r="O292" s="713" t="s">
        <v>2021</v>
      </c>
      <c r="P292" s="713">
        <v>1.7749999999999999</v>
      </c>
      <c r="Q292" s="713" t="s">
        <v>3186</v>
      </c>
      <c r="R292" s="23">
        <v>0.6</v>
      </c>
    </row>
    <row r="293" spans="1:22">
      <c r="A293" s="806" t="s">
        <v>3510</v>
      </c>
      <c r="B293" s="870">
        <v>0.17152777777777775</v>
      </c>
      <c r="C293" s="636">
        <f t="shared" si="8"/>
        <v>5.8299595141700413</v>
      </c>
      <c r="D293" s="860">
        <f t="shared" si="9"/>
        <v>246.99999999999997</v>
      </c>
      <c r="E293" s="490" t="s">
        <v>2958</v>
      </c>
      <c r="F293" s="490" t="s">
        <v>2960</v>
      </c>
      <c r="G293" s="397">
        <v>700</v>
      </c>
      <c r="H293" s="23" t="s">
        <v>300</v>
      </c>
      <c r="I293" s="491">
        <v>2.8</v>
      </c>
      <c r="J293" s="489" t="s">
        <v>295</v>
      </c>
      <c r="K293" s="490" t="s">
        <v>317</v>
      </c>
      <c r="L293" s="637">
        <v>5.5</v>
      </c>
      <c r="M293" s="712">
        <v>46178</v>
      </c>
      <c r="N293" s="713" t="s">
        <v>3511</v>
      </c>
      <c r="O293" s="713" t="s">
        <v>2964</v>
      </c>
      <c r="P293" s="713">
        <v>1.7949999999999999</v>
      </c>
      <c r="Q293" s="713">
        <v>1.79</v>
      </c>
      <c r="R293" s="23">
        <v>0.7</v>
      </c>
    </row>
    <row r="294" spans="1:22">
      <c r="A294" s="806" t="s">
        <v>3543</v>
      </c>
      <c r="B294" s="489">
        <v>279</v>
      </c>
      <c r="C294" s="636">
        <f t="shared" si="8"/>
        <v>5.161290322580645</v>
      </c>
      <c r="D294" s="860">
        <f t="shared" si="9"/>
        <v>279</v>
      </c>
      <c r="E294" s="490" t="s">
        <v>3619</v>
      </c>
      <c r="F294" s="490" t="s">
        <v>3621</v>
      </c>
      <c r="G294" s="490">
        <v>550</v>
      </c>
      <c r="H294" s="23" t="s">
        <v>315</v>
      </c>
      <c r="I294" s="492">
        <v>2.8</v>
      </c>
      <c r="J294" s="489" t="s">
        <v>292</v>
      </c>
      <c r="K294" s="490" t="s">
        <v>250</v>
      </c>
      <c r="L294" s="637">
        <v>5</v>
      </c>
      <c r="M294" s="712">
        <v>46181</v>
      </c>
      <c r="N294" s="713" t="s">
        <v>3541</v>
      </c>
      <c r="O294" s="713" t="s">
        <v>3622</v>
      </c>
      <c r="P294" s="713">
        <v>1.76</v>
      </c>
      <c r="Q294" s="713">
        <v>1.82</v>
      </c>
      <c r="R294" s="23">
        <v>28</v>
      </c>
      <c r="S294" s="808" t="s">
        <v>3623</v>
      </c>
      <c r="T294" s="65" t="s">
        <v>3623</v>
      </c>
      <c r="U294" s="65" t="s">
        <v>3624</v>
      </c>
      <c r="V294" s="65" t="s">
        <v>3625</v>
      </c>
    </row>
    <row r="295" spans="1:22">
      <c r="A295" s="806" t="s">
        <v>3595</v>
      </c>
      <c r="B295" s="23">
        <v>1022</v>
      </c>
      <c r="C295" s="636">
        <f t="shared" si="8"/>
        <v>1.4090019569471623</v>
      </c>
      <c r="D295" s="859">
        <f t="shared" si="9"/>
        <v>1022</v>
      </c>
      <c r="E295" s="397" t="s">
        <v>3626</v>
      </c>
      <c r="F295" s="490" t="s">
        <v>3627</v>
      </c>
      <c r="G295" s="397">
        <v>600</v>
      </c>
      <c r="H295" s="23" t="s">
        <v>3628</v>
      </c>
      <c r="I295" s="23">
        <v>0.6</v>
      </c>
      <c r="J295" s="489" t="s">
        <v>295</v>
      </c>
      <c r="K295" s="490" t="s">
        <v>218</v>
      </c>
      <c r="L295" s="637">
        <v>5</v>
      </c>
      <c r="M295" s="712">
        <v>46181</v>
      </c>
      <c r="N295" s="713" t="s">
        <v>3629</v>
      </c>
      <c r="O295" s="713" t="s">
        <v>1938</v>
      </c>
      <c r="P295" s="713">
        <v>1.6850000000000001</v>
      </c>
      <c r="Q295" s="713" t="s">
        <v>3630</v>
      </c>
      <c r="R295" s="23">
        <v>11</v>
      </c>
      <c r="S295" s="808" t="s">
        <v>3631</v>
      </c>
      <c r="T295" s="65" t="s">
        <v>3632</v>
      </c>
      <c r="U295" s="65" t="s">
        <v>3633</v>
      </c>
      <c r="V295" s="65" t="s">
        <v>3625</v>
      </c>
    </row>
    <row r="296" spans="1:22">
      <c r="A296" s="806" t="s">
        <v>3530</v>
      </c>
      <c r="B296" s="870">
        <v>0.15138888888888888</v>
      </c>
      <c r="C296" s="636">
        <f t="shared" si="8"/>
        <v>6.6055045871559646</v>
      </c>
      <c r="D296" s="860">
        <f t="shared" si="9"/>
        <v>217.99999999999997</v>
      </c>
      <c r="E296" s="490" t="s">
        <v>2067</v>
      </c>
      <c r="F296" s="490" t="s">
        <v>3635</v>
      </c>
      <c r="G296" s="490">
        <v>550</v>
      </c>
      <c r="H296" s="23" t="s">
        <v>1951</v>
      </c>
      <c r="I296" s="489">
        <v>3.3</v>
      </c>
      <c r="J296" s="489" t="s">
        <v>295</v>
      </c>
      <c r="K296" s="490" t="s">
        <v>312</v>
      </c>
      <c r="L296" s="637">
        <v>5.5</v>
      </c>
      <c r="M296" s="712">
        <v>46181</v>
      </c>
      <c r="N296" s="713" t="s">
        <v>1625</v>
      </c>
      <c r="O296" s="713" t="s">
        <v>298</v>
      </c>
      <c r="P296" s="713">
        <v>1.68</v>
      </c>
      <c r="Q296" s="713">
        <v>1.9750000000000001</v>
      </c>
      <c r="R296" s="23">
        <v>1</v>
      </c>
    </row>
    <row r="297" spans="1:22">
      <c r="A297" s="806" t="s">
        <v>4190</v>
      </c>
      <c r="B297" s="870">
        <v>0.64583333333333337</v>
      </c>
      <c r="C297" s="636">
        <f t="shared" si="8"/>
        <v>1.5483870967741935</v>
      </c>
      <c r="D297" s="860">
        <f t="shared" si="9"/>
        <v>930</v>
      </c>
      <c r="E297" s="490" t="s">
        <v>4192</v>
      </c>
      <c r="F297" s="490" t="s">
        <v>4194</v>
      </c>
      <c r="G297" s="490">
        <v>650</v>
      </c>
      <c r="H297" s="23" t="s">
        <v>294</v>
      </c>
      <c r="I297" s="23">
        <v>1</v>
      </c>
      <c r="J297" s="489" t="s">
        <v>295</v>
      </c>
      <c r="K297" s="490" t="s">
        <v>296</v>
      </c>
      <c r="L297" s="637">
        <v>5</v>
      </c>
      <c r="M297" s="712">
        <v>46188</v>
      </c>
      <c r="N297" s="713" t="s">
        <v>4195</v>
      </c>
      <c r="O297" s="713" t="s">
        <v>4196</v>
      </c>
      <c r="P297" s="713">
        <v>1.68</v>
      </c>
      <c r="Q297" s="713">
        <v>1.69</v>
      </c>
      <c r="R297" s="23">
        <v>0.3</v>
      </c>
    </row>
    <row r="298" spans="1:22">
      <c r="A298" s="809" t="s">
        <v>4160</v>
      </c>
      <c r="B298" s="489">
        <v>470</v>
      </c>
      <c r="C298" s="636">
        <f t="shared" si="8"/>
        <v>3.0638297872340425</v>
      </c>
      <c r="D298" s="860">
        <f t="shared" si="9"/>
        <v>470</v>
      </c>
      <c r="E298" s="490" t="s">
        <v>2391</v>
      </c>
      <c r="F298" s="490" t="s">
        <v>4298</v>
      </c>
      <c r="G298" s="490">
        <v>600</v>
      </c>
      <c r="H298" s="23" t="s">
        <v>4295</v>
      </c>
      <c r="I298" s="492">
        <v>2.2000000000000002</v>
      </c>
      <c r="J298" s="489" t="s">
        <v>292</v>
      </c>
      <c r="K298" s="490" t="s">
        <v>4299</v>
      </c>
      <c r="L298" s="637">
        <v>5</v>
      </c>
      <c r="M298" s="712">
        <v>46189</v>
      </c>
      <c r="N298" s="713" t="s">
        <v>4300</v>
      </c>
      <c r="O298" s="713" t="s">
        <v>4301</v>
      </c>
      <c r="P298" s="713">
        <v>1.7450000000000001</v>
      </c>
      <c r="Q298" s="713">
        <v>1.76</v>
      </c>
      <c r="R298" s="23">
        <v>16.5</v>
      </c>
      <c r="S298" s="808" t="s">
        <v>4302</v>
      </c>
      <c r="T298" s="65" t="s">
        <v>4303</v>
      </c>
      <c r="U298" s="65" t="s">
        <v>4304</v>
      </c>
      <c r="V298" s="65" t="s">
        <v>4305</v>
      </c>
    </row>
    <row r="299" spans="1:22">
      <c r="A299" s="809" t="s">
        <v>4198</v>
      </c>
      <c r="B299" s="814">
        <v>0.17777777777777778</v>
      </c>
      <c r="C299" s="636">
        <f t="shared" si="8"/>
        <v>5.625</v>
      </c>
      <c r="D299" s="859">
        <f t="shared" si="9"/>
        <v>256</v>
      </c>
      <c r="E299" s="397" t="s">
        <v>2061</v>
      </c>
      <c r="F299" s="490" t="s">
        <v>4294</v>
      </c>
      <c r="G299" s="397">
        <v>670</v>
      </c>
      <c r="H299" s="23" t="s">
        <v>4295</v>
      </c>
      <c r="I299" s="23">
        <v>3</v>
      </c>
      <c r="J299" s="489" t="s">
        <v>295</v>
      </c>
      <c r="K299" s="490" t="s">
        <v>326</v>
      </c>
      <c r="L299" s="637">
        <v>5.5</v>
      </c>
      <c r="M299" s="712">
        <v>46189</v>
      </c>
      <c r="N299" s="713" t="s">
        <v>4296</v>
      </c>
      <c r="O299" s="713" t="s">
        <v>4297</v>
      </c>
      <c r="P299" s="713">
        <v>1.8</v>
      </c>
      <c r="Q299" s="713">
        <v>1.845</v>
      </c>
      <c r="R299" s="23">
        <v>0.75</v>
      </c>
    </row>
    <row r="300" spans="1:22">
      <c r="A300" s="806" t="s">
        <v>4309</v>
      </c>
      <c r="B300" s="870">
        <v>0.17013888888888887</v>
      </c>
      <c r="C300" s="636">
        <f t="shared" si="8"/>
        <v>5.8775510204081636</v>
      </c>
      <c r="D300" s="860">
        <f t="shared" si="9"/>
        <v>244.99999999999997</v>
      </c>
      <c r="E300" s="490" t="s">
        <v>2061</v>
      </c>
      <c r="F300" s="490" t="s">
        <v>4310</v>
      </c>
      <c r="G300" s="490">
        <v>700</v>
      </c>
      <c r="H300" s="23" t="s">
        <v>300</v>
      </c>
      <c r="I300" s="23">
        <v>2.9</v>
      </c>
      <c r="J300" s="489" t="s">
        <v>292</v>
      </c>
      <c r="K300" s="490" t="s">
        <v>1621</v>
      </c>
      <c r="L300" s="637">
        <v>5.5</v>
      </c>
      <c r="M300" s="712">
        <v>46190</v>
      </c>
      <c r="N300" s="713" t="s">
        <v>4306</v>
      </c>
      <c r="O300" s="713" t="s">
        <v>4397</v>
      </c>
      <c r="P300" s="713">
        <v>1.7949999999999999</v>
      </c>
      <c r="Q300" s="713">
        <v>1.84</v>
      </c>
      <c r="R300" s="23">
        <v>0.75</v>
      </c>
    </row>
    <row r="301" spans="1:22">
      <c r="A301" s="806" t="s">
        <v>4308</v>
      </c>
      <c r="B301" s="23">
        <v>259</v>
      </c>
      <c r="C301" s="636">
        <f t="shared" si="8"/>
        <v>5.5598455598455603</v>
      </c>
      <c r="D301" s="859">
        <f t="shared" si="9"/>
        <v>259</v>
      </c>
      <c r="E301" s="397" t="s">
        <v>2026</v>
      </c>
      <c r="F301" s="397" t="s">
        <v>4311</v>
      </c>
      <c r="G301" s="397">
        <v>550</v>
      </c>
      <c r="H301" s="23" t="s">
        <v>4398</v>
      </c>
      <c r="I301" s="23">
        <v>2</v>
      </c>
      <c r="J301" s="489" t="s">
        <v>292</v>
      </c>
      <c r="K301" s="490" t="s">
        <v>199</v>
      </c>
      <c r="L301" s="637">
        <v>5</v>
      </c>
      <c r="M301" s="712">
        <v>46190</v>
      </c>
      <c r="N301" s="713" t="s">
        <v>4307</v>
      </c>
      <c r="O301" s="713" t="s">
        <v>4301</v>
      </c>
      <c r="P301" s="713">
        <v>1.77</v>
      </c>
      <c r="Q301" s="713">
        <v>1.7</v>
      </c>
      <c r="R301" s="23">
        <v>24</v>
      </c>
      <c r="S301" s="808" t="s">
        <v>4399</v>
      </c>
      <c r="T301" s="65" t="s">
        <v>4400</v>
      </c>
      <c r="U301" s="65" t="s">
        <v>4401</v>
      </c>
      <c r="V301" s="65" t="s">
        <v>4402</v>
      </c>
    </row>
    <row r="302" spans="1:22">
      <c r="A302" s="806" t="s">
        <v>4412</v>
      </c>
      <c r="B302" s="489"/>
      <c r="C302" s="636" t="str">
        <f t="shared" si="8"/>
        <v/>
      </c>
      <c r="D302" s="860" t="str">
        <f t="shared" si="9"/>
        <v/>
      </c>
      <c r="E302" s="490" t="s">
        <v>2577</v>
      </c>
      <c r="F302" s="490" t="s">
        <v>4408</v>
      </c>
      <c r="G302" s="490"/>
      <c r="J302" s="489"/>
      <c r="K302" s="490" t="s">
        <v>2125</v>
      </c>
      <c r="L302" s="637">
        <v>2</v>
      </c>
      <c r="M302" s="712">
        <v>46191</v>
      </c>
      <c r="N302" s="713" t="s">
        <v>4406</v>
      </c>
      <c r="O302" s="713"/>
      <c r="P302" s="713"/>
      <c r="Q302" s="713"/>
    </row>
    <row r="303" spans="1:22">
      <c r="A303" s="806" t="s">
        <v>4414</v>
      </c>
      <c r="C303" s="636" t="str">
        <f t="shared" si="8"/>
        <v/>
      </c>
      <c r="D303" s="859" t="str">
        <f t="shared" si="9"/>
        <v/>
      </c>
      <c r="E303" s="397" t="s">
        <v>2553</v>
      </c>
      <c r="F303" s="490" t="s">
        <v>4410</v>
      </c>
      <c r="J303" s="489"/>
      <c r="K303" s="490" t="s">
        <v>4409</v>
      </c>
      <c r="L303" s="637">
        <v>3</v>
      </c>
      <c r="M303" s="712">
        <v>46191</v>
      </c>
      <c r="N303" s="713" t="s">
        <v>4407</v>
      </c>
      <c r="O303" s="713"/>
      <c r="P303" s="713"/>
      <c r="Q303" s="713"/>
    </row>
    <row r="304" spans="1:22">
      <c r="A304" s="806"/>
      <c r="B304" s="489"/>
      <c r="C304" s="636" t="str">
        <f t="shared" si="8"/>
        <v/>
      </c>
      <c r="D304" s="860" t="str">
        <f t="shared" si="9"/>
        <v/>
      </c>
      <c r="E304" s="490"/>
      <c r="F304" s="490"/>
      <c r="G304" s="490"/>
      <c r="J304" s="489"/>
      <c r="K304" s="490"/>
      <c r="L304" s="637"/>
      <c r="M304" s="712"/>
      <c r="N304" s="713"/>
      <c r="O304" s="713"/>
      <c r="P304" s="713"/>
      <c r="Q304" s="713"/>
    </row>
    <row r="305" spans="1:17">
      <c r="A305" s="806"/>
      <c r="B305" s="489"/>
      <c r="C305" s="636" t="str">
        <f t="shared" si="8"/>
        <v/>
      </c>
      <c r="D305" s="860" t="str">
        <f t="shared" si="9"/>
        <v/>
      </c>
      <c r="E305" s="490"/>
      <c r="F305" s="490"/>
      <c r="G305" s="490"/>
      <c r="J305" s="489"/>
      <c r="K305" s="490"/>
      <c r="L305" s="637"/>
      <c r="M305" s="712"/>
      <c r="N305" s="713"/>
      <c r="O305" s="713"/>
      <c r="P305" s="713"/>
      <c r="Q305" s="713"/>
    </row>
    <row r="306" spans="1:17">
      <c r="A306" s="806"/>
      <c r="C306" s="636" t="str">
        <f t="shared" si="8"/>
        <v/>
      </c>
      <c r="D306" s="859" t="str">
        <f t="shared" si="9"/>
        <v/>
      </c>
      <c r="J306" s="489"/>
      <c r="K306" s="490"/>
      <c r="L306" s="637"/>
      <c r="M306" s="712"/>
      <c r="N306" s="713"/>
      <c r="O306" s="713"/>
      <c r="P306" s="713"/>
      <c r="Q306" s="713"/>
    </row>
    <row r="307" spans="1:17">
      <c r="A307" s="806"/>
      <c r="C307" s="636" t="str">
        <f t="shared" si="8"/>
        <v/>
      </c>
      <c r="D307" s="859" t="str">
        <f t="shared" si="9"/>
        <v/>
      </c>
      <c r="J307" s="489"/>
      <c r="K307" s="490"/>
      <c r="L307" s="637"/>
      <c r="M307" s="712"/>
      <c r="N307" s="713"/>
      <c r="O307" s="713"/>
      <c r="P307" s="713"/>
      <c r="Q307" s="713"/>
    </row>
    <row r="308" spans="1:17">
      <c r="A308" s="806"/>
      <c r="B308" s="489"/>
      <c r="C308" s="636" t="str">
        <f t="shared" si="8"/>
        <v/>
      </c>
      <c r="D308" s="860" t="str">
        <f t="shared" si="9"/>
        <v/>
      </c>
      <c r="E308" s="490"/>
      <c r="F308" s="490"/>
      <c r="G308" s="490"/>
      <c r="I308" s="492"/>
      <c r="J308" s="489"/>
      <c r="K308" s="490"/>
      <c r="L308" s="637"/>
      <c r="M308" s="712"/>
      <c r="N308" s="713"/>
      <c r="O308" s="713"/>
      <c r="P308" s="713"/>
      <c r="Q308" s="713"/>
    </row>
    <row r="309" spans="1:17">
      <c r="A309" s="806"/>
      <c r="C309" s="636" t="str">
        <f t="shared" si="8"/>
        <v/>
      </c>
      <c r="D309" s="859" t="str">
        <f t="shared" si="9"/>
        <v/>
      </c>
      <c r="I309" s="492"/>
      <c r="J309" s="489"/>
      <c r="K309" s="490"/>
      <c r="L309" s="637"/>
      <c r="M309" s="712"/>
      <c r="N309" s="713"/>
      <c r="O309" s="713"/>
      <c r="P309" s="713"/>
      <c r="Q309" s="713"/>
    </row>
    <row r="310" spans="1:17">
      <c r="A310" s="806"/>
      <c r="C310" s="636" t="str">
        <f t="shared" si="8"/>
        <v/>
      </c>
      <c r="D310" s="859" t="str">
        <f t="shared" si="9"/>
        <v/>
      </c>
      <c r="J310" s="489"/>
      <c r="K310" s="490"/>
      <c r="L310" s="637"/>
      <c r="M310" s="712"/>
      <c r="N310" s="713"/>
      <c r="O310" s="713"/>
      <c r="P310" s="713"/>
      <c r="Q310" s="713"/>
    </row>
    <row r="311" spans="1:17">
      <c r="A311" s="806"/>
      <c r="B311" s="489"/>
      <c r="C311" s="636" t="str">
        <f t="shared" si="8"/>
        <v/>
      </c>
      <c r="D311" s="860" t="str">
        <f t="shared" si="9"/>
        <v/>
      </c>
      <c r="E311" s="490"/>
      <c r="F311" s="490"/>
      <c r="G311" s="490"/>
      <c r="I311" s="492"/>
      <c r="J311" s="489"/>
      <c r="K311" s="490"/>
      <c r="L311" s="637"/>
      <c r="M311" s="712"/>
      <c r="N311" s="713"/>
      <c r="O311" s="713"/>
      <c r="P311" s="713"/>
      <c r="Q311" s="713"/>
    </row>
    <row r="312" spans="1:17">
      <c r="A312" s="806"/>
      <c r="C312" s="636" t="str">
        <f t="shared" si="8"/>
        <v/>
      </c>
      <c r="D312" s="859" t="str">
        <f t="shared" si="9"/>
        <v/>
      </c>
      <c r="J312" s="489"/>
      <c r="K312" s="490"/>
      <c r="L312" s="637"/>
      <c r="M312" s="712"/>
      <c r="N312" s="713"/>
      <c r="O312" s="713"/>
      <c r="P312" s="713"/>
      <c r="Q312" s="713"/>
    </row>
    <row r="313" spans="1:17">
      <c r="A313" s="806"/>
      <c r="C313" s="636" t="str">
        <f t="shared" si="8"/>
        <v/>
      </c>
      <c r="D313" s="859" t="str">
        <f t="shared" si="9"/>
        <v/>
      </c>
      <c r="J313" s="489"/>
      <c r="K313" s="490"/>
      <c r="L313" s="637"/>
      <c r="M313" s="712"/>
      <c r="N313" s="713"/>
      <c r="O313" s="713"/>
      <c r="P313" s="713"/>
      <c r="Q313" s="713"/>
    </row>
    <row r="314" spans="1:17">
      <c r="A314" s="806"/>
      <c r="B314" s="489"/>
      <c r="C314" s="636" t="str">
        <f t="shared" si="8"/>
        <v/>
      </c>
      <c r="D314" s="860" t="str">
        <f t="shared" si="9"/>
        <v/>
      </c>
      <c r="E314" s="490"/>
      <c r="F314" s="490"/>
      <c r="G314" s="490"/>
      <c r="I314" s="489"/>
      <c r="J314" s="489"/>
      <c r="K314" s="490"/>
      <c r="L314" s="637"/>
      <c r="M314" s="712"/>
      <c r="N314" s="713"/>
      <c r="O314" s="713"/>
      <c r="P314" s="713"/>
      <c r="Q314" s="713"/>
    </row>
    <row r="315" spans="1:17">
      <c r="A315" s="806"/>
      <c r="C315" s="636" t="str">
        <f t="shared" si="8"/>
        <v/>
      </c>
      <c r="D315" s="859" t="str">
        <f t="shared" si="9"/>
        <v/>
      </c>
      <c r="J315" s="489"/>
      <c r="K315" s="490"/>
      <c r="L315" s="637"/>
      <c r="M315" s="712"/>
      <c r="N315" s="713"/>
      <c r="O315" s="713"/>
      <c r="P315" s="713"/>
      <c r="Q315" s="713"/>
    </row>
    <row r="316" spans="1:17">
      <c r="A316" s="806"/>
      <c r="B316" s="489"/>
      <c r="C316" s="636" t="str">
        <f t="shared" si="8"/>
        <v/>
      </c>
      <c r="D316" s="860" t="str">
        <f t="shared" si="9"/>
        <v/>
      </c>
      <c r="E316" s="490"/>
      <c r="F316" s="490"/>
      <c r="G316" s="490"/>
      <c r="H316" s="489"/>
      <c r="I316" s="489"/>
      <c r="J316" s="489"/>
      <c r="K316" s="490"/>
      <c r="L316" s="637"/>
      <c r="M316" s="712"/>
      <c r="N316" s="713"/>
      <c r="O316" s="713"/>
      <c r="P316" s="713"/>
      <c r="Q316" s="713"/>
    </row>
    <row r="317" spans="1:17">
      <c r="A317" s="806"/>
      <c r="C317" s="636" t="str">
        <f t="shared" si="8"/>
        <v/>
      </c>
      <c r="D317" s="859" t="str">
        <f t="shared" si="9"/>
        <v/>
      </c>
      <c r="F317" s="490"/>
      <c r="J317" s="489"/>
      <c r="K317" s="490"/>
      <c r="L317" s="637"/>
      <c r="M317" s="712"/>
      <c r="N317" s="713"/>
      <c r="O317" s="713"/>
      <c r="P317" s="713"/>
      <c r="Q317" s="713"/>
    </row>
    <row r="318" spans="1:17">
      <c r="A318" s="806"/>
      <c r="C318" s="636" t="str">
        <f t="shared" si="8"/>
        <v/>
      </c>
      <c r="D318" s="859" t="str">
        <f t="shared" si="9"/>
        <v/>
      </c>
      <c r="J318" s="489"/>
      <c r="K318" s="490"/>
      <c r="L318" s="637"/>
      <c r="M318" s="712"/>
      <c r="N318" s="713"/>
      <c r="O318" s="713"/>
      <c r="P318" s="713"/>
      <c r="Q318" s="713"/>
    </row>
    <row r="319" spans="1:17">
      <c r="A319" s="806"/>
      <c r="B319" s="489"/>
      <c r="C319" s="636" t="str">
        <f t="shared" si="8"/>
        <v/>
      </c>
      <c r="D319" s="860" t="str">
        <f t="shared" si="9"/>
        <v/>
      </c>
      <c r="E319" s="490"/>
      <c r="F319" s="490"/>
      <c r="G319" s="490"/>
      <c r="I319" s="492"/>
      <c r="J319" s="489"/>
      <c r="K319" s="490"/>
      <c r="L319" s="637"/>
      <c r="M319" s="712"/>
      <c r="N319" s="713"/>
      <c r="O319" s="713"/>
      <c r="P319" s="713"/>
      <c r="Q319" s="713"/>
    </row>
    <row r="320" spans="1:17">
      <c r="A320" s="806"/>
      <c r="B320" s="489"/>
      <c r="C320" s="636" t="str">
        <f t="shared" si="8"/>
        <v/>
      </c>
      <c r="D320" s="860" t="str">
        <f t="shared" si="9"/>
        <v/>
      </c>
      <c r="E320" s="490"/>
      <c r="G320" s="490"/>
      <c r="J320" s="489"/>
      <c r="K320" s="490"/>
      <c r="L320" s="637"/>
      <c r="M320" s="712"/>
      <c r="N320" s="713"/>
      <c r="O320" s="713"/>
      <c r="P320" s="713"/>
      <c r="Q320" s="713"/>
    </row>
    <row r="321" spans="1:17">
      <c r="A321" s="806"/>
      <c r="B321" s="489"/>
      <c r="C321" s="636" t="str">
        <f t="shared" si="8"/>
        <v/>
      </c>
      <c r="D321" s="860" t="str">
        <f t="shared" si="9"/>
        <v/>
      </c>
      <c r="E321" s="490"/>
      <c r="F321" s="490"/>
      <c r="G321" s="490"/>
      <c r="H321" s="489"/>
      <c r="I321" s="492"/>
      <c r="J321" s="489"/>
      <c r="K321" s="490"/>
      <c r="L321" s="637"/>
      <c r="M321" s="712"/>
      <c r="N321" s="713"/>
      <c r="O321" s="713"/>
      <c r="P321" s="713"/>
      <c r="Q321" s="713"/>
    </row>
    <row r="322" spans="1:17">
      <c r="A322" s="806"/>
      <c r="C322" s="636" t="str">
        <f t="shared" ref="C322:C385" si="10">IFERROR(1440/D322, "")</f>
        <v/>
      </c>
      <c r="D322" s="859" t="str">
        <f t="shared" ref="D322:D385" si="11">IF(B322="", "", IF(B322&lt;1, B322*1440, B322))</f>
        <v/>
      </c>
      <c r="E322" s="490"/>
      <c r="F322" s="490"/>
      <c r="H322" s="489"/>
      <c r="I322" s="489"/>
      <c r="J322" s="489"/>
      <c r="K322" s="490"/>
      <c r="L322" s="637"/>
      <c r="M322" s="712"/>
      <c r="N322" s="713"/>
      <c r="O322" s="713"/>
      <c r="P322" s="713"/>
      <c r="Q322" s="713"/>
    </row>
    <row r="323" spans="1:17">
      <c r="A323" s="806"/>
      <c r="B323" s="489"/>
      <c r="C323" s="636" t="str">
        <f t="shared" si="10"/>
        <v/>
      </c>
      <c r="D323" s="860" t="str">
        <f t="shared" si="11"/>
        <v/>
      </c>
      <c r="E323" s="490"/>
      <c r="F323" s="490"/>
      <c r="G323" s="490"/>
      <c r="I323" s="489"/>
      <c r="J323" s="489"/>
      <c r="K323" s="490"/>
      <c r="L323" s="637"/>
      <c r="M323" s="712"/>
      <c r="N323" s="713"/>
      <c r="O323" s="713"/>
      <c r="P323" s="713"/>
      <c r="Q323" s="713"/>
    </row>
    <row r="324" spans="1:17">
      <c r="A324" s="806"/>
      <c r="C324" s="636" t="str">
        <f t="shared" si="10"/>
        <v/>
      </c>
      <c r="D324" s="859" t="str">
        <f t="shared" si="11"/>
        <v/>
      </c>
      <c r="F324" s="490"/>
      <c r="J324" s="489"/>
      <c r="K324" s="490"/>
      <c r="L324" s="637"/>
      <c r="M324" s="712"/>
      <c r="N324" s="713"/>
      <c r="O324" s="713"/>
      <c r="P324" s="713"/>
      <c r="Q324" s="713"/>
    </row>
    <row r="325" spans="1:17">
      <c r="A325" s="806"/>
      <c r="C325" s="636" t="str">
        <f t="shared" si="10"/>
        <v/>
      </c>
      <c r="D325" s="859" t="str">
        <f t="shared" si="11"/>
        <v/>
      </c>
      <c r="E325" s="490"/>
      <c r="J325" s="489"/>
      <c r="K325" s="490"/>
      <c r="L325" s="637"/>
      <c r="M325" s="712"/>
      <c r="N325" s="713"/>
      <c r="O325" s="713"/>
      <c r="P325" s="713"/>
      <c r="Q325" s="713"/>
    </row>
    <row r="326" spans="1:17">
      <c r="A326" s="806"/>
      <c r="B326" s="489"/>
      <c r="C326" s="636" t="str">
        <f t="shared" si="10"/>
        <v/>
      </c>
      <c r="D326" s="860" t="str">
        <f t="shared" si="11"/>
        <v/>
      </c>
      <c r="E326" s="490"/>
      <c r="F326" s="490"/>
      <c r="G326" s="490"/>
      <c r="H326" s="489"/>
      <c r="I326" s="492"/>
      <c r="J326" s="489"/>
      <c r="K326" s="490"/>
      <c r="L326" s="637"/>
      <c r="M326" s="712"/>
      <c r="N326" s="713"/>
      <c r="O326" s="713"/>
      <c r="P326" s="713"/>
      <c r="Q326" s="713"/>
    </row>
    <row r="327" spans="1:17">
      <c r="A327" s="806"/>
      <c r="B327" s="489"/>
      <c r="C327" s="636" t="str">
        <f t="shared" si="10"/>
        <v/>
      </c>
      <c r="D327" s="860" t="str">
        <f t="shared" si="11"/>
        <v/>
      </c>
      <c r="E327" s="490"/>
      <c r="F327" s="490"/>
      <c r="G327" s="490"/>
      <c r="J327" s="489"/>
      <c r="K327" s="490"/>
      <c r="L327" s="637"/>
      <c r="M327" s="712"/>
      <c r="N327" s="713"/>
      <c r="O327" s="713"/>
      <c r="P327" s="713"/>
      <c r="Q327" s="713"/>
    </row>
    <row r="328" spans="1:17">
      <c r="A328" s="806"/>
      <c r="B328" s="489"/>
      <c r="C328" s="636" t="str">
        <f t="shared" si="10"/>
        <v/>
      </c>
      <c r="D328" s="860" t="str">
        <f t="shared" si="11"/>
        <v/>
      </c>
      <c r="E328" s="490"/>
      <c r="F328" s="490"/>
      <c r="G328" s="490"/>
      <c r="J328" s="489"/>
      <c r="K328" s="490"/>
      <c r="L328" s="637"/>
      <c r="M328" s="712"/>
      <c r="N328" s="713"/>
      <c r="O328" s="713"/>
      <c r="P328" s="713"/>
      <c r="Q328" s="713"/>
    </row>
    <row r="329" spans="1:17">
      <c r="A329" s="806"/>
      <c r="B329" s="489"/>
      <c r="C329" s="636" t="str">
        <f t="shared" si="10"/>
        <v/>
      </c>
      <c r="D329" s="860" t="str">
        <f t="shared" si="11"/>
        <v/>
      </c>
      <c r="E329" s="490"/>
      <c r="F329" s="490"/>
      <c r="G329" s="490"/>
      <c r="I329" s="492"/>
      <c r="J329" s="489"/>
      <c r="K329" s="490"/>
      <c r="L329" s="637"/>
      <c r="M329" s="712"/>
      <c r="N329" s="713"/>
      <c r="O329" s="713"/>
      <c r="P329" s="713"/>
      <c r="Q329" s="713"/>
    </row>
    <row r="330" spans="1:17">
      <c r="A330" s="806"/>
      <c r="B330" s="489"/>
      <c r="C330" s="636" t="str">
        <f t="shared" si="10"/>
        <v/>
      </c>
      <c r="D330" s="860" t="str">
        <f t="shared" si="11"/>
        <v/>
      </c>
      <c r="E330" s="490"/>
      <c r="F330" s="490"/>
      <c r="G330" s="490"/>
      <c r="I330" s="492"/>
      <c r="J330" s="489"/>
      <c r="K330" s="490"/>
      <c r="L330" s="637"/>
      <c r="M330" s="712"/>
      <c r="N330" s="713"/>
      <c r="O330" s="713"/>
      <c r="P330" s="713"/>
      <c r="Q330" s="713"/>
    </row>
    <row r="331" spans="1:17">
      <c r="A331" s="806"/>
      <c r="C331" s="636" t="str">
        <f t="shared" si="10"/>
        <v/>
      </c>
      <c r="D331" s="859" t="str">
        <f t="shared" si="11"/>
        <v/>
      </c>
      <c r="J331" s="489"/>
      <c r="K331" s="490"/>
      <c r="L331" s="637"/>
      <c r="M331" s="712"/>
      <c r="N331" s="713"/>
      <c r="O331" s="713"/>
      <c r="P331" s="713"/>
      <c r="Q331" s="713"/>
    </row>
    <row r="332" spans="1:17">
      <c r="A332" s="806"/>
      <c r="C332" s="636" t="str">
        <f t="shared" si="10"/>
        <v/>
      </c>
      <c r="D332" s="859" t="str">
        <f t="shared" si="11"/>
        <v/>
      </c>
      <c r="J332" s="489"/>
      <c r="K332" s="490"/>
      <c r="L332" s="637"/>
      <c r="M332" s="712"/>
      <c r="N332" s="713"/>
      <c r="O332" s="713"/>
      <c r="P332" s="713"/>
      <c r="Q332" s="713"/>
    </row>
    <row r="333" spans="1:17">
      <c r="A333" s="806"/>
      <c r="B333" s="489"/>
      <c r="C333" s="636" t="str">
        <f t="shared" si="10"/>
        <v/>
      </c>
      <c r="D333" s="860" t="str">
        <f t="shared" si="11"/>
        <v/>
      </c>
      <c r="E333" s="490"/>
      <c r="F333" s="490"/>
      <c r="G333" s="490"/>
      <c r="J333" s="489"/>
      <c r="K333" s="490"/>
      <c r="L333" s="637"/>
      <c r="M333" s="712"/>
      <c r="N333" s="713"/>
      <c r="O333" s="713"/>
      <c r="P333" s="713"/>
      <c r="Q333" s="713"/>
    </row>
    <row r="334" spans="1:17">
      <c r="A334" s="806"/>
      <c r="B334" s="489"/>
      <c r="C334" s="636" t="str">
        <f t="shared" si="10"/>
        <v/>
      </c>
      <c r="D334" s="860" t="str">
        <f t="shared" si="11"/>
        <v/>
      </c>
      <c r="E334" s="490"/>
      <c r="G334" s="490"/>
      <c r="I334" s="492"/>
      <c r="J334" s="489"/>
      <c r="K334" s="490"/>
      <c r="L334" s="637"/>
      <c r="M334" s="712"/>
      <c r="N334" s="713"/>
      <c r="O334" s="713"/>
      <c r="P334" s="713"/>
      <c r="Q334" s="713"/>
    </row>
    <row r="335" spans="1:17">
      <c r="A335" s="806"/>
      <c r="B335" s="489"/>
      <c r="C335" s="636" t="str">
        <f t="shared" si="10"/>
        <v/>
      </c>
      <c r="D335" s="860" t="str">
        <f t="shared" si="11"/>
        <v/>
      </c>
      <c r="E335" s="490"/>
      <c r="F335" s="490"/>
      <c r="G335" s="490"/>
      <c r="J335" s="489"/>
      <c r="K335" s="490"/>
      <c r="L335" s="637"/>
      <c r="M335" s="712"/>
      <c r="N335" s="713"/>
      <c r="O335" s="713"/>
      <c r="P335" s="713"/>
      <c r="Q335" s="713"/>
    </row>
    <row r="336" spans="1:17">
      <c r="A336" s="806"/>
      <c r="C336" s="636" t="str">
        <f t="shared" si="10"/>
        <v/>
      </c>
      <c r="D336" s="859" t="str">
        <f t="shared" si="11"/>
        <v/>
      </c>
      <c r="J336" s="489"/>
      <c r="K336" s="490"/>
      <c r="L336" s="637"/>
      <c r="M336" s="712"/>
      <c r="N336" s="713"/>
      <c r="O336" s="713"/>
      <c r="P336" s="713"/>
      <c r="Q336" s="713"/>
    </row>
    <row r="337" spans="1:17">
      <c r="A337" s="806"/>
      <c r="B337" s="489"/>
      <c r="C337" s="636" t="str">
        <f t="shared" si="10"/>
        <v/>
      </c>
      <c r="D337" s="860" t="str">
        <f t="shared" si="11"/>
        <v/>
      </c>
      <c r="E337" s="490"/>
      <c r="F337" s="490"/>
      <c r="G337" s="490"/>
      <c r="H337" s="489"/>
      <c r="I337" s="491"/>
      <c r="J337" s="489"/>
      <c r="K337" s="490"/>
      <c r="L337" s="637"/>
      <c r="M337" s="712"/>
      <c r="N337" s="713"/>
      <c r="O337" s="713"/>
      <c r="P337" s="713"/>
      <c r="Q337" s="713"/>
    </row>
    <row r="338" spans="1:17">
      <c r="A338" s="806"/>
      <c r="C338" s="636" t="str">
        <f t="shared" si="10"/>
        <v/>
      </c>
      <c r="D338" s="859" t="str">
        <f t="shared" si="11"/>
        <v/>
      </c>
      <c r="F338" s="490"/>
      <c r="G338" s="490"/>
      <c r="I338" s="492"/>
      <c r="J338" s="489"/>
      <c r="K338" s="490"/>
      <c r="L338" s="637"/>
      <c r="M338" s="712"/>
      <c r="N338" s="713"/>
      <c r="O338" s="713"/>
      <c r="P338" s="713"/>
      <c r="Q338" s="713"/>
    </row>
    <row r="339" spans="1:17">
      <c r="A339" s="806"/>
      <c r="C339" s="636" t="str">
        <f t="shared" si="10"/>
        <v/>
      </c>
      <c r="D339" s="859" t="str">
        <f t="shared" si="11"/>
        <v/>
      </c>
      <c r="J339" s="489"/>
      <c r="K339" s="490"/>
      <c r="L339" s="637"/>
      <c r="M339" s="712"/>
      <c r="N339" s="713"/>
      <c r="O339" s="713"/>
      <c r="P339" s="713"/>
      <c r="Q339" s="713"/>
    </row>
    <row r="340" spans="1:17">
      <c r="A340" s="806"/>
      <c r="C340" s="636" t="str">
        <f t="shared" si="10"/>
        <v/>
      </c>
      <c r="D340" s="859" t="str">
        <f t="shared" si="11"/>
        <v/>
      </c>
      <c r="J340" s="489"/>
      <c r="K340" s="490"/>
      <c r="L340" s="637"/>
      <c r="M340" s="712"/>
      <c r="N340" s="713"/>
      <c r="O340" s="713"/>
      <c r="P340" s="713"/>
      <c r="Q340" s="713"/>
    </row>
    <row r="341" spans="1:17">
      <c r="A341" s="806"/>
      <c r="C341" s="636" t="str">
        <f t="shared" si="10"/>
        <v/>
      </c>
      <c r="D341" s="859" t="str">
        <f t="shared" si="11"/>
        <v/>
      </c>
      <c r="J341" s="489"/>
      <c r="K341" s="490"/>
      <c r="L341" s="637"/>
      <c r="M341" s="712"/>
      <c r="N341" s="713"/>
      <c r="O341" s="713"/>
      <c r="P341" s="713"/>
      <c r="Q341" s="713"/>
    </row>
    <row r="342" spans="1:17">
      <c r="A342" s="806"/>
      <c r="B342" s="489"/>
      <c r="C342" s="636" t="str">
        <f t="shared" si="10"/>
        <v/>
      </c>
      <c r="D342" s="860" t="str">
        <f t="shared" si="11"/>
        <v/>
      </c>
      <c r="E342" s="490"/>
      <c r="F342" s="490"/>
      <c r="G342" s="490"/>
      <c r="J342" s="489"/>
      <c r="K342" s="490"/>
      <c r="L342" s="637"/>
      <c r="M342" s="712"/>
      <c r="N342" s="713"/>
      <c r="O342" s="713"/>
      <c r="P342" s="713"/>
      <c r="Q342" s="713"/>
    </row>
    <row r="343" spans="1:17">
      <c r="A343" s="806"/>
      <c r="B343" s="489"/>
      <c r="C343" s="636" t="str">
        <f t="shared" si="10"/>
        <v/>
      </c>
      <c r="D343" s="860" t="str">
        <f t="shared" si="11"/>
        <v/>
      </c>
      <c r="E343" s="490"/>
      <c r="F343" s="490"/>
      <c r="G343" s="490"/>
      <c r="J343" s="489"/>
      <c r="K343" s="490"/>
      <c r="L343" s="637"/>
      <c r="M343" s="712"/>
      <c r="N343" s="713"/>
      <c r="O343" s="713"/>
      <c r="P343" s="713"/>
      <c r="Q343" s="713"/>
    </row>
    <row r="344" spans="1:17">
      <c r="A344" s="806"/>
      <c r="C344" s="636" t="str">
        <f t="shared" si="10"/>
        <v/>
      </c>
      <c r="D344" s="859" t="str">
        <f t="shared" si="11"/>
        <v/>
      </c>
      <c r="J344" s="489"/>
      <c r="K344" s="490"/>
      <c r="L344" s="637"/>
      <c r="M344" s="712"/>
      <c r="N344" s="713"/>
      <c r="O344" s="713"/>
      <c r="P344" s="713"/>
      <c r="Q344" s="713"/>
    </row>
    <row r="345" spans="1:17">
      <c r="A345" s="806"/>
      <c r="C345" s="636" t="str">
        <f t="shared" si="10"/>
        <v/>
      </c>
      <c r="D345" s="859" t="str">
        <f t="shared" si="11"/>
        <v/>
      </c>
      <c r="J345" s="489"/>
      <c r="K345" s="490"/>
      <c r="L345" s="637"/>
      <c r="M345" s="712"/>
      <c r="N345" s="713"/>
      <c r="O345" s="713"/>
      <c r="P345" s="713"/>
      <c r="Q345" s="713"/>
    </row>
    <row r="346" spans="1:17">
      <c r="A346" s="806"/>
      <c r="C346" s="636" t="str">
        <f t="shared" si="10"/>
        <v/>
      </c>
      <c r="D346" s="859" t="str">
        <f t="shared" si="11"/>
        <v/>
      </c>
      <c r="E346" s="490"/>
      <c r="F346" s="490"/>
      <c r="G346" s="490"/>
      <c r="H346" s="489"/>
      <c r="I346" s="489"/>
      <c r="J346" s="489"/>
      <c r="K346" s="490"/>
      <c r="L346" s="637"/>
      <c r="M346" s="712"/>
      <c r="N346" s="713"/>
      <c r="O346" s="713"/>
      <c r="P346" s="713"/>
      <c r="Q346" s="713"/>
    </row>
    <row r="347" spans="1:17">
      <c r="A347" s="806"/>
      <c r="C347" s="636" t="str">
        <f t="shared" si="10"/>
        <v/>
      </c>
      <c r="D347" s="859" t="str">
        <f t="shared" si="11"/>
        <v/>
      </c>
      <c r="J347" s="489"/>
      <c r="K347" s="490"/>
      <c r="L347" s="637"/>
      <c r="M347" s="712"/>
      <c r="N347" s="713"/>
      <c r="O347" s="713"/>
      <c r="P347" s="713"/>
      <c r="Q347" s="713"/>
    </row>
    <row r="348" spans="1:17">
      <c r="A348" s="806"/>
      <c r="C348" s="636" t="str">
        <f t="shared" si="10"/>
        <v/>
      </c>
      <c r="D348" s="859" t="str">
        <f t="shared" si="11"/>
        <v/>
      </c>
      <c r="H348" s="489"/>
      <c r="J348" s="489"/>
      <c r="K348" s="490"/>
      <c r="L348" s="637"/>
      <c r="M348" s="712"/>
      <c r="N348" s="713"/>
      <c r="O348" s="713"/>
      <c r="P348" s="713"/>
      <c r="Q348" s="713"/>
    </row>
    <row r="349" spans="1:17">
      <c r="A349" s="806"/>
      <c r="C349" s="636" t="str">
        <f t="shared" si="10"/>
        <v/>
      </c>
      <c r="D349" s="859" t="str">
        <f t="shared" si="11"/>
        <v/>
      </c>
      <c r="J349" s="489"/>
      <c r="K349" s="490"/>
      <c r="L349" s="637"/>
      <c r="M349" s="712"/>
      <c r="N349" s="713"/>
      <c r="O349" s="713"/>
      <c r="P349" s="713"/>
      <c r="Q349" s="713"/>
    </row>
    <row r="350" spans="1:17">
      <c r="A350" s="806"/>
      <c r="B350" s="489"/>
      <c r="C350" s="636" t="str">
        <f t="shared" si="10"/>
        <v/>
      </c>
      <c r="D350" s="860" t="str">
        <f t="shared" si="11"/>
        <v/>
      </c>
      <c r="E350" s="490"/>
      <c r="G350" s="490"/>
      <c r="J350" s="489"/>
      <c r="K350" s="490"/>
      <c r="L350" s="637"/>
      <c r="M350" s="712"/>
      <c r="N350" s="713"/>
      <c r="O350" s="713"/>
      <c r="P350" s="713"/>
      <c r="Q350" s="713"/>
    </row>
    <row r="351" spans="1:17">
      <c r="A351" s="806"/>
      <c r="C351" s="636" t="str">
        <f t="shared" si="10"/>
        <v/>
      </c>
      <c r="D351" s="859" t="str">
        <f t="shared" si="11"/>
        <v/>
      </c>
      <c r="F351" s="490"/>
      <c r="J351" s="489"/>
      <c r="K351" s="490"/>
      <c r="L351" s="637"/>
      <c r="M351" s="712"/>
      <c r="N351" s="713"/>
      <c r="O351" s="713"/>
      <c r="P351" s="713"/>
      <c r="Q351" s="713"/>
    </row>
    <row r="352" spans="1:17">
      <c r="A352" s="806"/>
      <c r="C352" s="636" t="str">
        <f t="shared" si="10"/>
        <v/>
      </c>
      <c r="D352" s="859" t="str">
        <f t="shared" si="11"/>
        <v/>
      </c>
      <c r="J352" s="489"/>
      <c r="K352" s="490"/>
      <c r="L352" s="637"/>
      <c r="M352" s="712"/>
      <c r="N352" s="713"/>
      <c r="O352" s="713"/>
      <c r="P352" s="713"/>
      <c r="Q352" s="713"/>
    </row>
    <row r="353" spans="1:17">
      <c r="A353" s="806"/>
      <c r="C353" s="636" t="str">
        <f t="shared" si="10"/>
        <v/>
      </c>
      <c r="D353" s="859" t="str">
        <f t="shared" si="11"/>
        <v/>
      </c>
      <c r="J353" s="489"/>
      <c r="K353" s="490"/>
      <c r="L353" s="637"/>
      <c r="M353" s="712"/>
      <c r="N353" s="713"/>
      <c r="O353" s="713"/>
      <c r="P353" s="713"/>
      <c r="Q353" s="713"/>
    </row>
    <row r="354" spans="1:17">
      <c r="A354" s="806"/>
      <c r="C354" s="636" t="str">
        <f t="shared" si="10"/>
        <v/>
      </c>
      <c r="D354" s="859" t="str">
        <f t="shared" si="11"/>
        <v/>
      </c>
      <c r="J354" s="489"/>
      <c r="K354" s="490"/>
      <c r="L354" s="637"/>
      <c r="M354" s="712"/>
      <c r="N354" s="713"/>
      <c r="O354" s="713"/>
      <c r="P354" s="713"/>
      <c r="Q354" s="713"/>
    </row>
    <row r="355" spans="1:17">
      <c r="A355" s="806"/>
      <c r="B355" s="489"/>
      <c r="C355" s="636" t="str">
        <f t="shared" si="10"/>
        <v/>
      </c>
      <c r="D355" s="860" t="str">
        <f t="shared" si="11"/>
        <v/>
      </c>
      <c r="E355" s="490"/>
      <c r="F355" s="490"/>
      <c r="G355" s="490"/>
      <c r="H355" s="489"/>
      <c r="I355" s="491"/>
      <c r="J355" s="489"/>
      <c r="K355" s="490"/>
      <c r="L355" s="637"/>
      <c r="M355" s="712"/>
      <c r="N355" s="713"/>
      <c r="O355" s="713"/>
      <c r="P355" s="713"/>
      <c r="Q355" s="713"/>
    </row>
    <row r="356" spans="1:17">
      <c r="A356" s="806"/>
      <c r="C356" s="636" t="str">
        <f t="shared" si="10"/>
        <v/>
      </c>
      <c r="D356" s="859" t="str">
        <f t="shared" si="11"/>
        <v/>
      </c>
      <c r="F356" s="490"/>
      <c r="J356" s="489"/>
      <c r="K356" s="490"/>
      <c r="L356" s="637"/>
      <c r="M356" s="712"/>
      <c r="N356" s="713"/>
      <c r="O356" s="713"/>
      <c r="P356" s="713"/>
      <c r="Q356" s="713"/>
    </row>
    <row r="357" spans="1:17">
      <c r="A357" s="806"/>
      <c r="C357" s="636" t="str">
        <f t="shared" si="10"/>
        <v/>
      </c>
      <c r="D357" s="859" t="str">
        <f t="shared" si="11"/>
        <v/>
      </c>
      <c r="F357" s="490"/>
      <c r="J357" s="489"/>
      <c r="K357" s="490"/>
      <c r="L357" s="637"/>
      <c r="M357" s="712"/>
      <c r="N357" s="713"/>
      <c r="O357" s="713"/>
      <c r="P357" s="713"/>
      <c r="Q357" s="713"/>
    </row>
    <row r="358" spans="1:17">
      <c r="A358" s="806"/>
      <c r="C358" s="636" t="str">
        <f t="shared" si="10"/>
        <v/>
      </c>
      <c r="D358" s="859" t="str">
        <f t="shared" si="11"/>
        <v/>
      </c>
      <c r="F358" s="490"/>
      <c r="J358" s="489"/>
      <c r="K358" s="490"/>
      <c r="L358" s="637"/>
      <c r="M358" s="712"/>
      <c r="N358" s="713"/>
      <c r="O358" s="713"/>
      <c r="P358" s="713"/>
      <c r="Q358" s="713"/>
    </row>
    <row r="359" spans="1:17">
      <c r="A359" s="806"/>
      <c r="B359" s="489"/>
      <c r="C359" s="636" t="str">
        <f t="shared" si="10"/>
        <v/>
      </c>
      <c r="D359" s="860" t="str">
        <f t="shared" si="11"/>
        <v/>
      </c>
      <c r="E359" s="490"/>
      <c r="F359" s="490"/>
      <c r="G359" s="490"/>
      <c r="J359" s="489"/>
      <c r="K359" s="490"/>
      <c r="L359" s="637"/>
      <c r="M359" s="712"/>
      <c r="N359" s="713"/>
      <c r="O359" s="713"/>
      <c r="P359" s="713"/>
      <c r="Q359" s="713"/>
    </row>
    <row r="360" spans="1:17">
      <c r="A360" s="806"/>
      <c r="C360" s="636" t="str">
        <f t="shared" si="10"/>
        <v/>
      </c>
      <c r="D360" s="859" t="str">
        <f t="shared" si="11"/>
        <v/>
      </c>
      <c r="J360" s="489"/>
      <c r="K360" s="490"/>
      <c r="L360" s="637"/>
      <c r="M360" s="712"/>
      <c r="N360" s="713"/>
      <c r="O360" s="713"/>
      <c r="P360" s="713"/>
      <c r="Q360" s="713"/>
    </row>
    <row r="361" spans="1:17">
      <c r="A361" s="806"/>
      <c r="B361" s="489"/>
      <c r="C361" s="636" t="str">
        <f t="shared" si="10"/>
        <v/>
      </c>
      <c r="D361" s="860" t="str">
        <f t="shared" si="11"/>
        <v/>
      </c>
      <c r="E361" s="490"/>
      <c r="F361" s="490"/>
      <c r="G361" s="490"/>
      <c r="J361" s="489"/>
      <c r="K361" s="490"/>
      <c r="L361" s="637"/>
      <c r="M361" s="712"/>
      <c r="N361" s="713"/>
      <c r="O361" s="713"/>
      <c r="P361" s="713"/>
      <c r="Q361" s="713"/>
    </row>
    <row r="362" spans="1:17">
      <c r="A362" s="806"/>
      <c r="B362" s="489"/>
      <c r="C362" s="636" t="str">
        <f t="shared" si="10"/>
        <v/>
      </c>
      <c r="D362" s="860" t="str">
        <f t="shared" si="11"/>
        <v/>
      </c>
      <c r="E362" s="490"/>
      <c r="F362" s="490"/>
      <c r="G362" s="490"/>
      <c r="I362" s="492"/>
      <c r="J362" s="489"/>
      <c r="K362" s="490"/>
      <c r="L362" s="637"/>
      <c r="M362" s="712"/>
      <c r="N362" s="713"/>
      <c r="O362" s="713"/>
      <c r="P362" s="713"/>
      <c r="Q362" s="713"/>
    </row>
    <row r="363" spans="1:17">
      <c r="A363" s="806"/>
      <c r="C363" s="636" t="str">
        <f t="shared" si="10"/>
        <v/>
      </c>
      <c r="D363" s="859" t="str">
        <f t="shared" si="11"/>
        <v/>
      </c>
      <c r="J363" s="489"/>
      <c r="K363" s="490"/>
      <c r="L363" s="637"/>
      <c r="M363" s="712"/>
      <c r="N363" s="713"/>
      <c r="O363" s="713"/>
      <c r="P363" s="713"/>
      <c r="Q363" s="713"/>
    </row>
    <row r="364" spans="1:17">
      <c r="A364" s="806"/>
      <c r="C364" s="636" t="str">
        <f t="shared" si="10"/>
        <v/>
      </c>
      <c r="D364" s="859" t="str">
        <f t="shared" si="11"/>
        <v/>
      </c>
      <c r="J364" s="489"/>
      <c r="K364" s="490"/>
      <c r="L364" s="637"/>
      <c r="M364" s="712"/>
      <c r="N364" s="713"/>
      <c r="O364" s="713"/>
      <c r="P364" s="713"/>
      <c r="Q364" s="713"/>
    </row>
    <row r="365" spans="1:17">
      <c r="A365" s="806"/>
      <c r="C365" s="636" t="str">
        <f t="shared" si="10"/>
        <v/>
      </c>
      <c r="D365" s="859" t="str">
        <f t="shared" si="11"/>
        <v/>
      </c>
      <c r="H365" s="489"/>
      <c r="J365" s="489"/>
      <c r="K365" s="490"/>
      <c r="L365" s="637"/>
      <c r="M365" s="712"/>
      <c r="N365" s="713"/>
      <c r="O365" s="713"/>
      <c r="P365" s="713"/>
      <c r="Q365" s="713"/>
    </row>
    <row r="366" spans="1:17">
      <c r="A366" s="806"/>
      <c r="C366" s="636" t="str">
        <f t="shared" si="10"/>
        <v/>
      </c>
      <c r="D366" s="859" t="str">
        <f t="shared" si="11"/>
        <v/>
      </c>
      <c r="J366" s="489"/>
      <c r="K366" s="490"/>
      <c r="L366" s="637"/>
      <c r="M366" s="712"/>
      <c r="N366" s="713"/>
      <c r="O366" s="713"/>
      <c r="P366" s="713"/>
      <c r="Q366" s="713"/>
    </row>
    <row r="367" spans="1:17">
      <c r="A367" s="806"/>
      <c r="C367" s="636" t="str">
        <f t="shared" si="10"/>
        <v/>
      </c>
      <c r="D367" s="859" t="str">
        <f t="shared" si="11"/>
        <v/>
      </c>
      <c r="J367" s="489"/>
      <c r="K367" s="490"/>
      <c r="L367" s="637"/>
      <c r="M367" s="712"/>
      <c r="N367" s="713"/>
      <c r="O367" s="713"/>
      <c r="P367" s="713"/>
      <c r="Q367" s="713"/>
    </row>
    <row r="368" spans="1:17">
      <c r="A368" s="806"/>
      <c r="B368" s="489"/>
      <c r="C368" s="636" t="str">
        <f t="shared" si="10"/>
        <v/>
      </c>
      <c r="D368" s="860" t="str">
        <f t="shared" si="11"/>
        <v/>
      </c>
      <c r="E368" s="490"/>
      <c r="G368" s="490"/>
      <c r="J368" s="489"/>
      <c r="K368" s="490"/>
      <c r="L368" s="637"/>
      <c r="M368" s="712"/>
      <c r="N368" s="713"/>
      <c r="O368" s="713"/>
      <c r="P368" s="713"/>
      <c r="Q368" s="713"/>
    </row>
    <row r="369" spans="1:17">
      <c r="A369" s="806"/>
      <c r="C369" s="636" t="str">
        <f t="shared" si="10"/>
        <v/>
      </c>
      <c r="D369" s="859" t="str">
        <f t="shared" si="11"/>
        <v/>
      </c>
      <c r="F369" s="490"/>
      <c r="J369" s="489"/>
      <c r="K369" s="490"/>
      <c r="L369" s="637"/>
      <c r="M369" s="712"/>
      <c r="N369" s="713"/>
      <c r="O369" s="713"/>
      <c r="P369" s="713"/>
      <c r="Q369" s="713"/>
    </row>
    <row r="370" spans="1:17">
      <c r="A370" s="806"/>
      <c r="C370" s="636" t="str">
        <f t="shared" si="10"/>
        <v/>
      </c>
      <c r="D370" s="859" t="str">
        <f t="shared" si="11"/>
        <v/>
      </c>
      <c r="J370" s="489"/>
      <c r="K370" s="490"/>
      <c r="L370" s="637"/>
      <c r="M370" s="712"/>
      <c r="N370" s="713"/>
      <c r="O370" s="713"/>
      <c r="P370" s="713"/>
      <c r="Q370" s="713"/>
    </row>
    <row r="371" spans="1:17">
      <c r="A371" s="806"/>
      <c r="B371" s="489"/>
      <c r="C371" s="636" t="str">
        <f t="shared" si="10"/>
        <v/>
      </c>
      <c r="D371" s="860" t="str">
        <f t="shared" si="11"/>
        <v/>
      </c>
      <c r="E371" s="490"/>
      <c r="F371" s="490"/>
      <c r="G371" s="490"/>
      <c r="I371" s="492"/>
      <c r="J371" s="489"/>
      <c r="K371" s="490"/>
      <c r="L371" s="637"/>
      <c r="M371" s="712"/>
      <c r="N371" s="713"/>
      <c r="O371" s="713"/>
      <c r="P371" s="713"/>
      <c r="Q371" s="713"/>
    </row>
    <row r="372" spans="1:17">
      <c r="A372" s="806"/>
      <c r="B372" s="489"/>
      <c r="C372" s="636" t="str">
        <f t="shared" si="10"/>
        <v/>
      </c>
      <c r="D372" s="860" t="str">
        <f t="shared" si="11"/>
        <v/>
      </c>
      <c r="E372" s="490"/>
      <c r="F372" s="490"/>
      <c r="G372" s="490"/>
      <c r="J372" s="489"/>
      <c r="K372" s="490"/>
      <c r="L372" s="637"/>
      <c r="M372" s="712"/>
      <c r="N372" s="713"/>
      <c r="O372" s="713"/>
      <c r="P372" s="713"/>
      <c r="Q372" s="713"/>
    </row>
    <row r="373" spans="1:17">
      <c r="A373" s="806"/>
      <c r="C373" s="636" t="str">
        <f t="shared" si="10"/>
        <v/>
      </c>
      <c r="D373" s="859" t="str">
        <f t="shared" si="11"/>
        <v/>
      </c>
      <c r="F373" s="490"/>
      <c r="J373" s="489"/>
      <c r="K373" s="490"/>
      <c r="L373" s="637"/>
      <c r="M373" s="712"/>
      <c r="N373" s="713"/>
      <c r="O373" s="713"/>
      <c r="P373" s="713"/>
      <c r="Q373" s="713"/>
    </row>
    <row r="374" spans="1:17">
      <c r="A374" s="806"/>
      <c r="C374" s="636" t="str">
        <f t="shared" si="10"/>
        <v/>
      </c>
      <c r="D374" s="859" t="str">
        <f t="shared" si="11"/>
        <v/>
      </c>
      <c r="F374" s="490"/>
      <c r="J374" s="489"/>
      <c r="K374" s="490"/>
      <c r="L374" s="637"/>
      <c r="M374" s="712"/>
      <c r="N374" s="713"/>
      <c r="O374" s="713"/>
      <c r="P374" s="713"/>
      <c r="Q374" s="713"/>
    </row>
    <row r="375" spans="1:17">
      <c r="A375" s="806"/>
      <c r="B375" s="489"/>
      <c r="C375" s="636" t="str">
        <f t="shared" si="10"/>
        <v/>
      </c>
      <c r="D375" s="860" t="str">
        <f t="shared" si="11"/>
        <v/>
      </c>
      <c r="E375" s="490"/>
      <c r="F375" s="490"/>
      <c r="G375" s="490"/>
      <c r="J375" s="489"/>
      <c r="K375" s="490"/>
      <c r="L375" s="637"/>
      <c r="M375" s="712"/>
      <c r="N375" s="713"/>
      <c r="O375" s="713"/>
      <c r="P375" s="713"/>
      <c r="Q375" s="713"/>
    </row>
    <row r="376" spans="1:17">
      <c r="A376" s="806"/>
      <c r="C376" s="636" t="str">
        <f t="shared" si="10"/>
        <v/>
      </c>
      <c r="D376" s="859" t="str">
        <f t="shared" si="11"/>
        <v/>
      </c>
      <c r="F376" s="490"/>
      <c r="J376" s="489"/>
      <c r="K376" s="490"/>
      <c r="L376" s="637"/>
      <c r="M376" s="712"/>
      <c r="N376" s="713"/>
      <c r="O376" s="713"/>
      <c r="P376" s="713"/>
      <c r="Q376" s="713"/>
    </row>
    <row r="377" spans="1:17">
      <c r="A377" s="806"/>
      <c r="C377" s="636" t="str">
        <f t="shared" si="10"/>
        <v/>
      </c>
      <c r="D377" s="859" t="str">
        <f t="shared" si="11"/>
        <v/>
      </c>
      <c r="J377" s="489"/>
      <c r="K377" s="490"/>
      <c r="L377" s="637"/>
      <c r="M377" s="712"/>
      <c r="N377" s="713"/>
      <c r="O377" s="713"/>
      <c r="P377" s="713"/>
      <c r="Q377" s="713"/>
    </row>
    <row r="378" spans="1:17">
      <c r="A378" s="806"/>
      <c r="B378" s="489"/>
      <c r="C378" s="636" t="str">
        <f t="shared" si="10"/>
        <v/>
      </c>
      <c r="D378" s="860" t="str">
        <f t="shared" si="11"/>
        <v/>
      </c>
      <c r="E378" s="490"/>
      <c r="F378" s="490"/>
      <c r="G378" s="490"/>
      <c r="H378" s="489"/>
      <c r="I378" s="489"/>
      <c r="J378" s="489"/>
      <c r="K378" s="490"/>
      <c r="L378" s="637"/>
      <c r="M378" s="712"/>
      <c r="N378" s="713"/>
      <c r="O378" s="713"/>
      <c r="P378" s="713"/>
      <c r="Q378" s="713"/>
    </row>
    <row r="379" spans="1:17">
      <c r="A379" s="806"/>
      <c r="B379" s="489"/>
      <c r="C379" s="636" t="str">
        <f t="shared" si="10"/>
        <v/>
      </c>
      <c r="D379" s="860" t="str">
        <f t="shared" si="11"/>
        <v/>
      </c>
      <c r="E379" s="490"/>
      <c r="F379" s="490"/>
      <c r="G379" s="490"/>
      <c r="J379" s="489"/>
      <c r="K379" s="490"/>
      <c r="L379" s="637"/>
      <c r="M379" s="712"/>
      <c r="N379" s="713"/>
      <c r="O379" s="713"/>
      <c r="P379" s="713"/>
      <c r="Q379" s="713"/>
    </row>
    <row r="380" spans="1:17">
      <c r="A380" s="806"/>
      <c r="C380" s="636" t="str">
        <f t="shared" si="10"/>
        <v/>
      </c>
      <c r="D380" s="859" t="str">
        <f t="shared" si="11"/>
        <v/>
      </c>
      <c r="J380" s="489"/>
      <c r="K380" s="490"/>
      <c r="L380" s="637"/>
      <c r="M380" s="712"/>
      <c r="N380" s="713"/>
      <c r="O380" s="713"/>
      <c r="P380" s="713"/>
      <c r="Q380" s="713"/>
    </row>
    <row r="381" spans="1:17">
      <c r="A381" s="806"/>
      <c r="B381" s="489"/>
      <c r="C381" s="636" t="str">
        <f t="shared" si="10"/>
        <v/>
      </c>
      <c r="D381" s="860" t="str">
        <f t="shared" si="11"/>
        <v/>
      </c>
      <c r="E381" s="490"/>
      <c r="F381" s="490"/>
      <c r="G381" s="490"/>
      <c r="I381" s="492"/>
      <c r="J381" s="489"/>
      <c r="K381" s="490"/>
      <c r="L381" s="637"/>
      <c r="M381" s="712"/>
      <c r="N381" s="713"/>
      <c r="O381" s="713"/>
      <c r="P381" s="713"/>
      <c r="Q381" s="713"/>
    </row>
    <row r="382" spans="1:17">
      <c r="A382" s="806"/>
      <c r="B382" s="489"/>
      <c r="C382" s="636" t="str">
        <f t="shared" si="10"/>
        <v/>
      </c>
      <c r="D382" s="860" t="str">
        <f t="shared" si="11"/>
        <v/>
      </c>
      <c r="E382" s="490"/>
      <c r="F382" s="490"/>
      <c r="G382" s="490"/>
      <c r="I382" s="492"/>
      <c r="J382" s="489"/>
      <c r="K382" s="490"/>
      <c r="L382" s="637"/>
      <c r="M382" s="712"/>
      <c r="N382" s="713"/>
      <c r="O382" s="713"/>
      <c r="P382" s="713"/>
      <c r="Q382" s="713"/>
    </row>
    <row r="383" spans="1:17">
      <c r="A383" s="806"/>
      <c r="B383" s="489"/>
      <c r="C383" s="636" t="str">
        <f t="shared" si="10"/>
        <v/>
      </c>
      <c r="D383" s="860" t="str">
        <f t="shared" si="11"/>
        <v/>
      </c>
      <c r="F383" s="490"/>
      <c r="J383" s="489"/>
      <c r="K383" s="490"/>
      <c r="L383" s="637"/>
      <c r="M383" s="712"/>
      <c r="N383" s="713"/>
      <c r="O383" s="713"/>
      <c r="P383" s="713"/>
      <c r="Q383" s="713"/>
    </row>
    <row r="384" spans="1:17">
      <c r="A384" s="806"/>
      <c r="C384" s="636" t="str">
        <f t="shared" si="10"/>
        <v/>
      </c>
      <c r="D384" s="860" t="str">
        <f t="shared" si="11"/>
        <v/>
      </c>
      <c r="J384" s="489"/>
      <c r="K384" s="490"/>
      <c r="L384" s="637"/>
      <c r="M384" s="712"/>
      <c r="N384" s="713"/>
      <c r="O384" s="713"/>
      <c r="P384" s="713"/>
      <c r="Q384" s="713"/>
    </row>
    <row r="385" spans="1:17">
      <c r="A385" s="806"/>
      <c r="C385" s="636" t="str">
        <f t="shared" si="10"/>
        <v/>
      </c>
      <c r="D385" s="859" t="str">
        <f t="shared" si="11"/>
        <v/>
      </c>
      <c r="J385" s="489"/>
      <c r="K385" s="490"/>
      <c r="L385" s="637"/>
      <c r="M385" s="712"/>
      <c r="N385" s="713"/>
      <c r="O385" s="713"/>
      <c r="P385" s="713"/>
      <c r="Q385" s="713"/>
    </row>
    <row r="386" spans="1:17">
      <c r="A386" s="806"/>
      <c r="C386" s="636" t="str">
        <f t="shared" ref="C386:C449" si="12">IFERROR(1440/D386, "")</f>
        <v/>
      </c>
      <c r="D386" s="859" t="str">
        <f t="shared" ref="D386:D449" si="13">IF(B386="", "", IF(B386&lt;1, B386*1440, B386))</f>
        <v/>
      </c>
      <c r="F386" s="490"/>
      <c r="J386" s="489"/>
      <c r="K386" s="490"/>
      <c r="L386" s="637"/>
      <c r="M386" s="712"/>
      <c r="N386" s="713"/>
      <c r="O386" s="713"/>
      <c r="P386" s="713"/>
      <c r="Q386" s="713"/>
    </row>
    <row r="387" spans="1:17">
      <c r="A387" s="806"/>
      <c r="B387" s="489"/>
      <c r="C387" s="636" t="str">
        <f t="shared" si="12"/>
        <v/>
      </c>
      <c r="D387" s="860" t="str">
        <f t="shared" si="13"/>
        <v/>
      </c>
      <c r="E387" s="490"/>
      <c r="F387" s="490"/>
      <c r="G387" s="490"/>
      <c r="I387" s="492"/>
      <c r="J387" s="489"/>
      <c r="K387" s="490"/>
      <c r="L387" s="637"/>
      <c r="M387" s="712"/>
      <c r="N387" s="713"/>
      <c r="O387" s="713"/>
      <c r="P387" s="713"/>
      <c r="Q387" s="713"/>
    </row>
    <row r="388" spans="1:17">
      <c r="A388" s="806"/>
      <c r="C388" s="636" t="str">
        <f t="shared" si="12"/>
        <v/>
      </c>
      <c r="D388" s="859" t="str">
        <f t="shared" si="13"/>
        <v/>
      </c>
      <c r="J388" s="489"/>
      <c r="K388" s="490"/>
      <c r="L388" s="637"/>
      <c r="M388" s="712"/>
      <c r="N388" s="713"/>
      <c r="O388" s="713"/>
      <c r="P388" s="713"/>
      <c r="Q388" s="713"/>
    </row>
    <row r="389" spans="1:17">
      <c r="A389" s="806"/>
      <c r="C389" s="636" t="str">
        <f t="shared" si="12"/>
        <v/>
      </c>
      <c r="D389" s="859" t="str">
        <f t="shared" si="13"/>
        <v/>
      </c>
      <c r="F389" s="490"/>
      <c r="J389" s="489"/>
      <c r="K389" s="490"/>
      <c r="L389" s="637"/>
      <c r="M389" s="712"/>
      <c r="N389" s="713"/>
      <c r="O389" s="713"/>
      <c r="P389" s="713"/>
      <c r="Q389" s="713"/>
    </row>
    <row r="390" spans="1:17">
      <c r="A390" s="806"/>
      <c r="B390" s="489"/>
      <c r="C390" s="636" t="str">
        <f t="shared" si="12"/>
        <v/>
      </c>
      <c r="D390" s="860" t="str">
        <f t="shared" si="13"/>
        <v/>
      </c>
      <c r="E390" s="490"/>
      <c r="F390" s="490"/>
      <c r="G390" s="490"/>
      <c r="I390" s="492"/>
      <c r="J390" s="489"/>
      <c r="K390" s="490"/>
      <c r="L390" s="637"/>
      <c r="M390" s="712"/>
      <c r="N390" s="713"/>
      <c r="O390" s="713"/>
      <c r="P390" s="713"/>
      <c r="Q390" s="713"/>
    </row>
    <row r="391" spans="1:17">
      <c r="A391" s="806"/>
      <c r="C391" s="636" t="str">
        <f t="shared" si="12"/>
        <v/>
      </c>
      <c r="D391" s="859" t="str">
        <f t="shared" si="13"/>
        <v/>
      </c>
      <c r="J391" s="489"/>
      <c r="K391" s="490"/>
      <c r="L391" s="637"/>
      <c r="M391" s="712"/>
      <c r="N391" s="713"/>
      <c r="O391" s="713"/>
      <c r="P391" s="713"/>
      <c r="Q391" s="713"/>
    </row>
    <row r="392" spans="1:17">
      <c r="A392" s="806"/>
      <c r="C392" s="636" t="str">
        <f t="shared" si="12"/>
        <v/>
      </c>
      <c r="D392" s="859" t="str">
        <f t="shared" si="13"/>
        <v/>
      </c>
      <c r="J392" s="489"/>
      <c r="K392" s="490"/>
      <c r="L392" s="637"/>
      <c r="M392" s="712"/>
      <c r="N392" s="713"/>
      <c r="O392" s="713"/>
      <c r="P392" s="713"/>
      <c r="Q392" s="713"/>
    </row>
    <row r="393" spans="1:17">
      <c r="A393" s="806"/>
      <c r="B393" s="489"/>
      <c r="C393" s="636" t="str">
        <f t="shared" si="12"/>
        <v/>
      </c>
      <c r="D393" s="860" t="str">
        <f t="shared" si="13"/>
        <v/>
      </c>
      <c r="E393" s="490"/>
      <c r="F393" s="490"/>
      <c r="G393" s="490"/>
      <c r="I393" s="491"/>
      <c r="J393" s="489"/>
      <c r="K393" s="490"/>
      <c r="L393" s="637"/>
      <c r="M393" s="712"/>
      <c r="N393" s="713"/>
      <c r="O393" s="713"/>
      <c r="P393" s="713"/>
      <c r="Q393" s="713"/>
    </row>
    <row r="394" spans="1:17">
      <c r="A394" s="806"/>
      <c r="C394" s="636" t="str">
        <f t="shared" si="12"/>
        <v/>
      </c>
      <c r="D394" s="859" t="str">
        <f t="shared" si="13"/>
        <v/>
      </c>
      <c r="F394" s="490"/>
      <c r="J394" s="489"/>
      <c r="K394" s="490"/>
      <c r="L394" s="637"/>
      <c r="M394" s="712"/>
      <c r="N394" s="713"/>
      <c r="O394" s="713"/>
      <c r="P394" s="713"/>
      <c r="Q394" s="713"/>
    </row>
    <row r="395" spans="1:17">
      <c r="A395" s="806"/>
      <c r="C395" s="636" t="str">
        <f t="shared" si="12"/>
        <v/>
      </c>
      <c r="D395" s="859" t="str">
        <f t="shared" si="13"/>
        <v/>
      </c>
      <c r="F395" s="490"/>
      <c r="J395" s="489"/>
      <c r="K395" s="490"/>
      <c r="L395" s="637"/>
      <c r="M395" s="712"/>
      <c r="N395" s="713"/>
      <c r="O395" s="713"/>
      <c r="P395" s="713"/>
      <c r="Q395" s="713"/>
    </row>
    <row r="396" spans="1:17">
      <c r="A396" s="806"/>
      <c r="B396" s="489"/>
      <c r="C396" s="636" t="str">
        <f t="shared" si="12"/>
        <v/>
      </c>
      <c r="D396" s="860" t="str">
        <f t="shared" si="13"/>
        <v/>
      </c>
      <c r="E396" s="490"/>
      <c r="F396" s="490"/>
      <c r="G396" s="490"/>
      <c r="J396" s="489"/>
      <c r="K396" s="490"/>
      <c r="L396" s="637"/>
      <c r="M396" s="712"/>
      <c r="N396" s="713"/>
      <c r="O396" s="713"/>
      <c r="P396" s="713"/>
      <c r="Q396" s="713"/>
    </row>
    <row r="397" spans="1:17">
      <c r="A397" s="806"/>
      <c r="C397" s="636" t="str">
        <f t="shared" si="12"/>
        <v/>
      </c>
      <c r="D397" s="859" t="str">
        <f t="shared" si="13"/>
        <v/>
      </c>
      <c r="J397" s="489"/>
      <c r="K397" s="490"/>
      <c r="L397" s="637"/>
      <c r="M397" s="712"/>
      <c r="N397" s="713"/>
      <c r="O397" s="713"/>
      <c r="P397" s="713"/>
      <c r="Q397" s="713"/>
    </row>
    <row r="398" spans="1:17">
      <c r="A398" s="806"/>
      <c r="B398" s="489"/>
      <c r="C398" s="636" t="str">
        <f t="shared" si="12"/>
        <v/>
      </c>
      <c r="D398" s="860" t="str">
        <f t="shared" si="13"/>
        <v/>
      </c>
      <c r="E398" s="490"/>
      <c r="G398" s="490"/>
      <c r="J398" s="489"/>
      <c r="K398" s="490"/>
      <c r="L398" s="637"/>
      <c r="M398" s="712"/>
      <c r="N398" s="713"/>
      <c r="O398" s="713"/>
      <c r="P398" s="713"/>
      <c r="Q398" s="713"/>
    </row>
    <row r="399" spans="1:17">
      <c r="A399" s="806"/>
      <c r="B399" s="489"/>
      <c r="C399" s="636" t="str">
        <f t="shared" si="12"/>
        <v/>
      </c>
      <c r="D399" s="860" t="str">
        <f t="shared" si="13"/>
        <v/>
      </c>
      <c r="E399" s="490"/>
      <c r="F399" s="490"/>
      <c r="G399" s="490"/>
      <c r="I399" s="492"/>
      <c r="J399" s="489"/>
      <c r="K399" s="490"/>
      <c r="L399" s="637"/>
      <c r="M399" s="712"/>
      <c r="N399" s="713"/>
      <c r="O399" s="713"/>
      <c r="P399" s="713"/>
      <c r="Q399" s="713"/>
    </row>
    <row r="400" spans="1:17">
      <c r="A400" s="806"/>
      <c r="B400" s="489"/>
      <c r="C400" s="636" t="str">
        <f t="shared" si="12"/>
        <v/>
      </c>
      <c r="D400" s="860" t="str">
        <f t="shared" si="13"/>
        <v/>
      </c>
      <c r="E400" s="490"/>
      <c r="F400" s="490"/>
      <c r="G400" s="490"/>
      <c r="I400" s="491"/>
      <c r="J400" s="489"/>
      <c r="K400" s="490"/>
      <c r="L400" s="637"/>
      <c r="M400" s="712"/>
      <c r="N400" s="713"/>
      <c r="O400" s="713"/>
      <c r="P400" s="713"/>
      <c r="Q400" s="713"/>
    </row>
    <row r="401" spans="1:17">
      <c r="A401" s="806"/>
      <c r="C401" s="636" t="str">
        <f t="shared" si="12"/>
        <v/>
      </c>
      <c r="D401" s="859" t="str">
        <f t="shared" si="13"/>
        <v/>
      </c>
      <c r="F401" s="490"/>
      <c r="J401" s="489"/>
      <c r="K401" s="490"/>
      <c r="L401" s="637"/>
      <c r="M401" s="712"/>
      <c r="N401" s="713"/>
      <c r="O401" s="713"/>
      <c r="P401" s="713"/>
      <c r="Q401" s="713"/>
    </row>
    <row r="402" spans="1:17">
      <c r="A402" s="806"/>
      <c r="B402" s="489"/>
      <c r="C402" s="636" t="str">
        <f t="shared" si="12"/>
        <v/>
      </c>
      <c r="D402" s="860" t="str">
        <f t="shared" si="13"/>
        <v/>
      </c>
      <c r="E402" s="490"/>
      <c r="F402" s="490"/>
      <c r="G402" s="490"/>
      <c r="H402" s="489"/>
      <c r="I402" s="491"/>
      <c r="J402" s="489"/>
      <c r="K402" s="490"/>
      <c r="L402" s="637"/>
      <c r="M402" s="712"/>
      <c r="N402" s="713"/>
      <c r="O402" s="713"/>
      <c r="P402" s="713"/>
      <c r="Q402" s="713"/>
    </row>
    <row r="403" spans="1:17">
      <c r="A403" s="806"/>
      <c r="B403" s="489"/>
      <c r="C403" s="636" t="str">
        <f t="shared" si="12"/>
        <v/>
      </c>
      <c r="D403" s="860" t="str">
        <f t="shared" si="13"/>
        <v/>
      </c>
      <c r="E403" s="490"/>
      <c r="F403" s="490"/>
      <c r="G403" s="490"/>
      <c r="I403" s="491"/>
      <c r="J403" s="489"/>
      <c r="K403" s="490"/>
      <c r="L403" s="637"/>
      <c r="M403" s="712"/>
      <c r="N403" s="713"/>
      <c r="O403" s="713"/>
      <c r="P403" s="713"/>
      <c r="Q403" s="713"/>
    </row>
    <row r="404" spans="1:17">
      <c r="A404" s="806"/>
      <c r="C404" s="636" t="str">
        <f t="shared" si="12"/>
        <v/>
      </c>
      <c r="D404" s="859" t="str">
        <f t="shared" si="13"/>
        <v/>
      </c>
      <c r="J404" s="489"/>
      <c r="K404" s="490"/>
      <c r="L404" s="637"/>
      <c r="M404" s="712"/>
      <c r="N404" s="713"/>
      <c r="O404" s="713"/>
      <c r="P404" s="713"/>
      <c r="Q404" s="713"/>
    </row>
    <row r="405" spans="1:17">
      <c r="A405" s="806"/>
      <c r="B405" s="489"/>
      <c r="C405" s="636" t="str">
        <f t="shared" si="12"/>
        <v/>
      </c>
      <c r="D405" s="860" t="str">
        <f t="shared" si="13"/>
        <v/>
      </c>
      <c r="E405" s="490"/>
      <c r="F405" s="490"/>
      <c r="G405" s="490"/>
      <c r="J405" s="489"/>
      <c r="K405" s="490"/>
      <c r="L405" s="637"/>
      <c r="M405" s="712"/>
      <c r="N405" s="713"/>
      <c r="O405" s="713"/>
      <c r="P405" s="713"/>
      <c r="Q405" s="713"/>
    </row>
    <row r="406" spans="1:17">
      <c r="A406" s="806"/>
      <c r="B406" s="489"/>
      <c r="C406" s="636" t="str">
        <f t="shared" si="12"/>
        <v/>
      </c>
      <c r="D406" s="860" t="str">
        <f t="shared" si="13"/>
        <v/>
      </c>
      <c r="E406" s="490"/>
      <c r="F406" s="490"/>
      <c r="G406" s="490"/>
      <c r="J406" s="489"/>
      <c r="K406" s="490"/>
      <c r="L406" s="637"/>
      <c r="M406" s="712"/>
      <c r="N406" s="713"/>
      <c r="O406" s="713"/>
      <c r="P406" s="713"/>
      <c r="Q406" s="713"/>
    </row>
    <row r="407" spans="1:17">
      <c r="A407" s="806"/>
      <c r="C407" s="636" t="str">
        <f t="shared" si="12"/>
        <v/>
      </c>
      <c r="D407" s="859" t="str">
        <f t="shared" si="13"/>
        <v/>
      </c>
      <c r="H407" s="489"/>
      <c r="J407" s="489"/>
      <c r="K407" s="490"/>
      <c r="L407" s="637"/>
      <c r="M407" s="712"/>
      <c r="N407" s="713"/>
      <c r="O407" s="713"/>
      <c r="P407" s="713"/>
      <c r="Q407" s="713"/>
    </row>
    <row r="408" spans="1:17">
      <c r="A408" s="806"/>
      <c r="C408" s="636" t="str">
        <f t="shared" si="12"/>
        <v/>
      </c>
      <c r="D408" s="859" t="str">
        <f t="shared" si="13"/>
        <v/>
      </c>
      <c r="J408" s="489"/>
      <c r="K408" s="490"/>
      <c r="L408" s="637"/>
      <c r="M408" s="712"/>
      <c r="N408" s="713"/>
      <c r="O408" s="713"/>
      <c r="P408" s="713"/>
      <c r="Q408" s="713"/>
    </row>
    <row r="409" spans="1:17">
      <c r="A409" s="806"/>
      <c r="B409" s="489"/>
      <c r="C409" s="636" t="str">
        <f t="shared" si="12"/>
        <v/>
      </c>
      <c r="D409" s="860" t="str">
        <f t="shared" si="13"/>
        <v/>
      </c>
      <c r="E409" s="490"/>
      <c r="F409" s="490"/>
      <c r="G409" s="490"/>
      <c r="I409" s="492"/>
      <c r="J409" s="489"/>
      <c r="K409" s="490"/>
      <c r="L409" s="637"/>
      <c r="M409" s="712"/>
      <c r="N409" s="713"/>
      <c r="O409" s="713"/>
      <c r="P409" s="713"/>
      <c r="Q409" s="713"/>
    </row>
    <row r="410" spans="1:17">
      <c r="A410" s="806"/>
      <c r="C410" s="636" t="str">
        <f t="shared" si="12"/>
        <v/>
      </c>
      <c r="D410" s="859" t="str">
        <f t="shared" si="13"/>
        <v/>
      </c>
      <c r="J410" s="489"/>
      <c r="K410" s="490"/>
      <c r="L410" s="637"/>
      <c r="M410" s="712"/>
      <c r="N410" s="713"/>
      <c r="O410" s="713"/>
      <c r="P410" s="713"/>
      <c r="Q410" s="713"/>
    </row>
    <row r="411" spans="1:17">
      <c r="A411" s="806"/>
      <c r="C411" s="636" t="str">
        <f t="shared" si="12"/>
        <v/>
      </c>
      <c r="D411" s="859" t="str">
        <f t="shared" si="13"/>
        <v/>
      </c>
      <c r="J411" s="489"/>
      <c r="K411" s="490"/>
      <c r="L411" s="637"/>
      <c r="M411" s="712"/>
      <c r="N411" s="713"/>
      <c r="O411" s="713"/>
      <c r="P411" s="713"/>
      <c r="Q411" s="713"/>
    </row>
    <row r="412" spans="1:17">
      <c r="A412" s="806"/>
      <c r="B412" s="489"/>
      <c r="C412" s="636" t="str">
        <f t="shared" si="12"/>
        <v/>
      </c>
      <c r="D412" s="860" t="str">
        <f t="shared" si="13"/>
        <v/>
      </c>
      <c r="E412" s="490"/>
      <c r="F412" s="490"/>
      <c r="G412" s="490"/>
      <c r="H412" s="489"/>
      <c r="I412" s="491"/>
      <c r="J412" s="489"/>
      <c r="K412" s="490"/>
      <c r="L412" s="637"/>
      <c r="M412" s="712"/>
      <c r="N412" s="713"/>
      <c r="O412" s="713"/>
      <c r="P412" s="713"/>
      <c r="Q412" s="713"/>
    </row>
    <row r="413" spans="1:17">
      <c r="A413" s="806"/>
      <c r="B413" s="489"/>
      <c r="C413" s="636" t="str">
        <f t="shared" si="12"/>
        <v/>
      </c>
      <c r="D413" s="860" t="str">
        <f t="shared" si="13"/>
        <v/>
      </c>
      <c r="E413" s="490"/>
      <c r="F413" s="490"/>
      <c r="G413" s="490"/>
      <c r="I413" s="489"/>
      <c r="J413" s="489"/>
      <c r="K413" s="490"/>
      <c r="L413" s="637"/>
      <c r="M413" s="712"/>
      <c r="N413" s="713"/>
      <c r="O413" s="713"/>
      <c r="P413" s="713"/>
      <c r="Q413" s="713"/>
    </row>
    <row r="414" spans="1:17">
      <c r="A414" s="806"/>
      <c r="C414" s="636" t="str">
        <f t="shared" si="12"/>
        <v/>
      </c>
      <c r="D414" s="859" t="str">
        <f t="shared" si="13"/>
        <v/>
      </c>
      <c r="E414" s="490"/>
      <c r="F414" s="490"/>
      <c r="J414" s="489"/>
      <c r="K414" s="490"/>
      <c r="L414" s="637"/>
      <c r="M414" s="712"/>
      <c r="N414" s="713"/>
      <c r="O414" s="713"/>
      <c r="P414" s="713"/>
      <c r="Q414" s="713"/>
    </row>
    <row r="415" spans="1:17">
      <c r="A415" s="806"/>
      <c r="C415" s="636" t="str">
        <f t="shared" si="12"/>
        <v/>
      </c>
      <c r="D415" s="859" t="str">
        <f t="shared" si="13"/>
        <v/>
      </c>
      <c r="F415" s="490"/>
      <c r="J415" s="489"/>
      <c r="K415" s="490"/>
      <c r="L415" s="637"/>
      <c r="M415" s="712"/>
      <c r="N415" s="713"/>
      <c r="O415" s="713"/>
      <c r="P415" s="713"/>
      <c r="Q415" s="713"/>
    </row>
    <row r="416" spans="1:17">
      <c r="A416" s="806"/>
      <c r="C416" s="636" t="str">
        <f t="shared" si="12"/>
        <v/>
      </c>
      <c r="D416" s="859" t="str">
        <f t="shared" si="13"/>
        <v/>
      </c>
      <c r="J416" s="489"/>
      <c r="K416" s="490"/>
      <c r="L416" s="637"/>
      <c r="M416" s="712"/>
      <c r="N416" s="713"/>
      <c r="O416" s="713"/>
      <c r="P416" s="713"/>
      <c r="Q416" s="713"/>
    </row>
    <row r="417" spans="1:17">
      <c r="A417" s="806"/>
      <c r="C417" s="636" t="str">
        <f t="shared" si="12"/>
        <v/>
      </c>
      <c r="D417" s="859" t="str">
        <f t="shared" si="13"/>
        <v/>
      </c>
      <c r="J417" s="489"/>
      <c r="K417" s="490"/>
      <c r="L417" s="637"/>
      <c r="M417" s="712"/>
      <c r="N417" s="713"/>
      <c r="O417" s="713"/>
      <c r="P417" s="713"/>
      <c r="Q417" s="713"/>
    </row>
    <row r="418" spans="1:17">
      <c r="A418" s="806"/>
      <c r="B418" s="489"/>
      <c r="C418" s="636" t="str">
        <f t="shared" si="12"/>
        <v/>
      </c>
      <c r="D418" s="860" t="str">
        <f t="shared" si="13"/>
        <v/>
      </c>
      <c r="E418" s="490"/>
      <c r="F418" s="490"/>
      <c r="G418" s="490"/>
      <c r="J418" s="489"/>
      <c r="K418" s="490"/>
      <c r="L418" s="637"/>
      <c r="M418" s="712"/>
      <c r="N418" s="713"/>
      <c r="O418" s="713"/>
      <c r="P418" s="713"/>
      <c r="Q418" s="713"/>
    </row>
    <row r="419" spans="1:17">
      <c r="A419" s="806"/>
      <c r="C419" s="636" t="str">
        <f t="shared" si="12"/>
        <v/>
      </c>
      <c r="D419" s="859" t="str">
        <f t="shared" si="13"/>
        <v/>
      </c>
      <c r="J419" s="489"/>
      <c r="K419" s="490"/>
      <c r="L419" s="637"/>
      <c r="M419" s="712"/>
      <c r="N419" s="713"/>
      <c r="O419" s="713"/>
      <c r="P419" s="713"/>
      <c r="Q419" s="713"/>
    </row>
    <row r="420" spans="1:17">
      <c r="A420" s="806"/>
      <c r="C420" s="636" t="str">
        <f t="shared" si="12"/>
        <v/>
      </c>
      <c r="D420" s="859" t="str">
        <f t="shared" si="13"/>
        <v/>
      </c>
      <c r="J420" s="489"/>
      <c r="K420" s="490"/>
      <c r="L420" s="637"/>
      <c r="M420" s="712"/>
      <c r="N420" s="713"/>
      <c r="O420" s="713"/>
      <c r="P420" s="713"/>
      <c r="Q420" s="713"/>
    </row>
    <row r="421" spans="1:17">
      <c r="A421" s="806"/>
      <c r="C421" s="636" t="str">
        <f t="shared" si="12"/>
        <v/>
      </c>
      <c r="D421" s="859" t="str">
        <f t="shared" si="13"/>
        <v/>
      </c>
      <c r="J421" s="489"/>
      <c r="K421" s="490"/>
      <c r="L421" s="637"/>
      <c r="M421" s="712"/>
      <c r="N421" s="713"/>
      <c r="O421" s="713"/>
      <c r="P421" s="713"/>
      <c r="Q421" s="713"/>
    </row>
    <row r="422" spans="1:17">
      <c r="A422" s="806"/>
      <c r="C422" s="636" t="str">
        <f t="shared" si="12"/>
        <v/>
      </c>
      <c r="D422" s="859" t="str">
        <f t="shared" si="13"/>
        <v/>
      </c>
      <c r="J422" s="489"/>
      <c r="K422" s="490"/>
      <c r="L422" s="637"/>
      <c r="M422" s="712"/>
      <c r="N422" s="713"/>
      <c r="O422" s="713"/>
      <c r="P422" s="713"/>
      <c r="Q422" s="713"/>
    </row>
    <row r="423" spans="1:17">
      <c r="A423" s="806"/>
      <c r="C423" s="636" t="str">
        <f t="shared" si="12"/>
        <v/>
      </c>
      <c r="D423" s="859" t="str">
        <f t="shared" si="13"/>
        <v/>
      </c>
      <c r="J423" s="489"/>
      <c r="K423" s="490"/>
      <c r="L423" s="637"/>
      <c r="M423" s="712"/>
      <c r="N423" s="713"/>
      <c r="O423" s="713"/>
      <c r="P423" s="713"/>
      <c r="Q423" s="713"/>
    </row>
    <row r="424" spans="1:17">
      <c r="A424" s="806"/>
      <c r="C424" s="636" t="str">
        <f t="shared" si="12"/>
        <v/>
      </c>
      <c r="D424" s="859" t="str">
        <f t="shared" si="13"/>
        <v/>
      </c>
      <c r="F424" s="490"/>
      <c r="J424" s="489"/>
      <c r="K424" s="490"/>
      <c r="L424" s="637"/>
      <c r="M424" s="712"/>
      <c r="N424" s="713"/>
      <c r="O424" s="713"/>
      <c r="P424" s="713"/>
      <c r="Q424" s="713"/>
    </row>
    <row r="425" spans="1:17">
      <c r="A425" s="806"/>
      <c r="B425" s="489"/>
      <c r="C425" s="636" t="str">
        <f t="shared" si="12"/>
        <v/>
      </c>
      <c r="D425" s="860" t="str">
        <f t="shared" si="13"/>
        <v/>
      </c>
      <c r="E425" s="490"/>
      <c r="F425" s="490"/>
      <c r="G425" s="490"/>
      <c r="I425" s="489"/>
      <c r="J425" s="489"/>
      <c r="K425" s="490"/>
      <c r="L425" s="637"/>
      <c r="M425" s="712"/>
      <c r="N425" s="713"/>
      <c r="O425" s="713"/>
      <c r="P425" s="713"/>
      <c r="Q425" s="713"/>
    </row>
    <row r="426" spans="1:17">
      <c r="A426" s="806"/>
      <c r="B426" s="489"/>
      <c r="C426" s="636" t="str">
        <f t="shared" si="12"/>
        <v/>
      </c>
      <c r="D426" s="860" t="str">
        <f t="shared" si="13"/>
        <v/>
      </c>
      <c r="E426" s="490"/>
      <c r="F426" s="490"/>
      <c r="G426" s="490"/>
      <c r="I426" s="492"/>
      <c r="J426" s="489"/>
      <c r="K426" s="490"/>
      <c r="L426" s="637"/>
      <c r="M426" s="712"/>
      <c r="N426" s="713"/>
      <c r="O426" s="713"/>
      <c r="P426" s="713"/>
      <c r="Q426" s="713"/>
    </row>
    <row r="427" spans="1:17">
      <c r="A427" s="806"/>
      <c r="C427" s="636" t="str">
        <f t="shared" si="12"/>
        <v/>
      </c>
      <c r="D427" s="859" t="str">
        <f t="shared" si="13"/>
        <v/>
      </c>
      <c r="J427" s="489"/>
      <c r="K427" s="490"/>
      <c r="L427" s="637"/>
      <c r="M427" s="712"/>
      <c r="N427" s="713"/>
      <c r="O427" s="713"/>
      <c r="P427" s="713"/>
      <c r="Q427" s="713"/>
    </row>
    <row r="428" spans="1:17">
      <c r="A428" s="806"/>
      <c r="B428" s="489"/>
      <c r="C428" s="636" t="str">
        <f t="shared" si="12"/>
        <v/>
      </c>
      <c r="D428" s="860" t="str">
        <f t="shared" si="13"/>
        <v/>
      </c>
      <c r="E428" s="490"/>
      <c r="F428" s="490"/>
      <c r="G428" s="490"/>
      <c r="I428" s="492"/>
      <c r="J428" s="489"/>
      <c r="K428" s="490"/>
      <c r="L428" s="637"/>
      <c r="M428" s="712"/>
      <c r="N428" s="713"/>
      <c r="O428" s="713"/>
      <c r="P428" s="713"/>
      <c r="Q428" s="713"/>
    </row>
    <row r="429" spans="1:17">
      <c r="A429" s="806"/>
      <c r="C429" s="636" t="str">
        <f t="shared" si="12"/>
        <v/>
      </c>
      <c r="D429" s="859" t="str">
        <f t="shared" si="13"/>
        <v/>
      </c>
      <c r="F429" s="490"/>
      <c r="J429" s="489"/>
      <c r="K429" s="490"/>
      <c r="L429" s="637"/>
      <c r="M429" s="712"/>
      <c r="N429" s="713"/>
      <c r="O429" s="713"/>
      <c r="P429" s="713"/>
      <c r="Q429" s="713"/>
    </row>
    <row r="430" spans="1:17">
      <c r="A430" s="806"/>
      <c r="C430" s="636" t="str">
        <f t="shared" si="12"/>
        <v/>
      </c>
      <c r="D430" s="859" t="str">
        <f t="shared" si="13"/>
        <v/>
      </c>
      <c r="J430" s="489"/>
      <c r="K430" s="490"/>
      <c r="L430" s="637"/>
      <c r="M430" s="712"/>
      <c r="N430" s="713"/>
      <c r="O430" s="713"/>
      <c r="P430" s="713"/>
      <c r="Q430" s="713"/>
    </row>
    <row r="431" spans="1:17">
      <c r="A431" s="806"/>
      <c r="B431" s="489"/>
      <c r="C431" s="636" t="str">
        <f t="shared" si="12"/>
        <v/>
      </c>
      <c r="D431" s="860" t="str">
        <f t="shared" si="13"/>
        <v/>
      </c>
      <c r="E431" s="490"/>
      <c r="F431" s="490"/>
      <c r="G431" s="490"/>
      <c r="I431" s="492"/>
      <c r="J431" s="489"/>
      <c r="K431" s="490"/>
      <c r="L431" s="637"/>
      <c r="M431" s="712"/>
      <c r="N431" s="713"/>
      <c r="O431" s="713"/>
      <c r="P431" s="713"/>
      <c r="Q431" s="713"/>
    </row>
    <row r="432" spans="1:17">
      <c r="A432" s="806"/>
      <c r="B432" s="489"/>
      <c r="C432" s="636" t="str">
        <f t="shared" si="12"/>
        <v/>
      </c>
      <c r="D432" s="860" t="str">
        <f t="shared" si="13"/>
        <v/>
      </c>
      <c r="E432" s="490"/>
      <c r="F432" s="490"/>
      <c r="G432" s="490"/>
      <c r="I432" s="492"/>
      <c r="J432" s="489"/>
      <c r="K432" s="490"/>
      <c r="L432" s="637"/>
      <c r="M432" s="712"/>
      <c r="N432" s="713"/>
      <c r="O432" s="713"/>
      <c r="P432" s="713"/>
      <c r="Q432" s="713"/>
    </row>
    <row r="433" spans="1:17">
      <c r="A433" s="806"/>
      <c r="B433" s="489"/>
      <c r="C433" s="636" t="str">
        <f t="shared" si="12"/>
        <v/>
      </c>
      <c r="D433" s="860" t="str">
        <f t="shared" si="13"/>
        <v/>
      </c>
      <c r="E433" s="490"/>
      <c r="F433" s="490"/>
      <c r="G433" s="490"/>
      <c r="J433" s="489"/>
      <c r="K433" s="490"/>
      <c r="L433" s="637"/>
      <c r="M433" s="712"/>
      <c r="N433" s="713"/>
      <c r="O433" s="713"/>
      <c r="P433" s="713"/>
      <c r="Q433" s="713"/>
    </row>
    <row r="434" spans="1:17">
      <c r="A434" s="806"/>
      <c r="C434" s="636" t="str">
        <f t="shared" si="12"/>
        <v/>
      </c>
      <c r="D434" s="859" t="str">
        <f t="shared" si="13"/>
        <v/>
      </c>
      <c r="J434" s="489"/>
      <c r="K434" s="490"/>
      <c r="L434" s="637"/>
      <c r="M434" s="712"/>
      <c r="N434" s="713"/>
      <c r="O434" s="713"/>
      <c r="P434" s="713"/>
      <c r="Q434" s="713"/>
    </row>
    <row r="435" spans="1:17">
      <c r="A435" s="806"/>
      <c r="C435" s="636" t="str">
        <f t="shared" si="12"/>
        <v/>
      </c>
      <c r="D435" s="859" t="str">
        <f t="shared" si="13"/>
        <v/>
      </c>
      <c r="K435" s="490"/>
      <c r="L435" s="637"/>
      <c r="M435" s="712"/>
      <c r="N435" s="713"/>
      <c r="O435" s="713"/>
      <c r="P435" s="713"/>
      <c r="Q435" s="713"/>
    </row>
    <row r="436" spans="1:17">
      <c r="A436" s="806"/>
      <c r="C436" s="636" t="str">
        <f t="shared" si="12"/>
        <v/>
      </c>
      <c r="D436" s="859" t="str">
        <f t="shared" si="13"/>
        <v/>
      </c>
      <c r="J436" s="489"/>
      <c r="K436" s="490"/>
      <c r="L436" s="637"/>
      <c r="M436" s="712"/>
      <c r="N436" s="713"/>
      <c r="O436" s="713"/>
      <c r="P436" s="713"/>
      <c r="Q436" s="713"/>
    </row>
    <row r="437" spans="1:17">
      <c r="A437" s="806"/>
      <c r="B437" s="489"/>
      <c r="C437" s="636" t="str">
        <f t="shared" si="12"/>
        <v/>
      </c>
      <c r="D437" s="860" t="str">
        <f t="shared" si="13"/>
        <v/>
      </c>
      <c r="E437" s="490"/>
      <c r="F437" s="490"/>
      <c r="G437" s="490"/>
      <c r="H437" s="489"/>
      <c r="J437" s="489"/>
      <c r="K437" s="490"/>
      <c r="L437" s="637"/>
      <c r="M437" s="712"/>
      <c r="N437" s="713"/>
      <c r="O437" s="713"/>
      <c r="P437" s="713"/>
      <c r="Q437" s="713"/>
    </row>
    <row r="438" spans="1:17">
      <c r="A438" s="806"/>
      <c r="C438" s="636" t="str">
        <f t="shared" si="12"/>
        <v/>
      </c>
      <c r="D438" s="859" t="str">
        <f t="shared" si="13"/>
        <v/>
      </c>
      <c r="F438" s="490"/>
      <c r="J438" s="489"/>
      <c r="K438" s="490"/>
      <c r="L438" s="637"/>
      <c r="M438" s="712"/>
      <c r="N438" s="713"/>
      <c r="O438" s="713"/>
      <c r="P438" s="713"/>
      <c r="Q438" s="713"/>
    </row>
    <row r="439" spans="1:17">
      <c r="A439" s="806"/>
      <c r="C439" s="636" t="str">
        <f t="shared" si="12"/>
        <v/>
      </c>
      <c r="D439" s="859" t="str">
        <f t="shared" si="13"/>
        <v/>
      </c>
      <c r="F439" s="490"/>
      <c r="J439" s="489"/>
      <c r="K439" s="490"/>
      <c r="L439" s="637"/>
      <c r="M439" s="712"/>
      <c r="N439" s="713"/>
      <c r="O439" s="713"/>
      <c r="P439" s="713"/>
      <c r="Q439" s="713"/>
    </row>
    <row r="440" spans="1:17">
      <c r="A440" s="806"/>
      <c r="B440" s="489"/>
      <c r="C440" s="636" t="str">
        <f t="shared" si="12"/>
        <v/>
      </c>
      <c r="D440" s="860" t="str">
        <f t="shared" si="13"/>
        <v/>
      </c>
      <c r="E440" s="490"/>
      <c r="F440" s="490"/>
      <c r="G440" s="490"/>
      <c r="I440" s="492"/>
      <c r="J440" s="489"/>
      <c r="K440" s="490"/>
      <c r="L440" s="637"/>
      <c r="M440" s="712"/>
      <c r="N440" s="713"/>
      <c r="O440" s="713"/>
      <c r="P440" s="713"/>
      <c r="Q440" s="713"/>
    </row>
    <row r="441" spans="1:17">
      <c r="A441" s="806"/>
      <c r="B441" s="489"/>
      <c r="C441" s="636" t="str">
        <f t="shared" si="12"/>
        <v/>
      </c>
      <c r="D441" s="860" t="str">
        <f t="shared" si="13"/>
        <v/>
      </c>
      <c r="E441" s="490"/>
      <c r="F441" s="490"/>
      <c r="G441" s="490"/>
      <c r="J441" s="489"/>
      <c r="K441" s="490"/>
      <c r="L441" s="637"/>
      <c r="M441" s="712"/>
      <c r="N441" s="713"/>
      <c r="O441" s="713"/>
      <c r="P441" s="713"/>
      <c r="Q441" s="713"/>
    </row>
    <row r="442" spans="1:17">
      <c r="A442" s="806"/>
      <c r="C442" s="636" t="str">
        <f t="shared" si="12"/>
        <v/>
      </c>
      <c r="D442" s="859" t="str">
        <f t="shared" si="13"/>
        <v/>
      </c>
      <c r="J442" s="489"/>
      <c r="K442" s="490"/>
      <c r="L442" s="637"/>
      <c r="M442" s="712"/>
      <c r="N442" s="713"/>
      <c r="O442" s="713"/>
      <c r="P442" s="713"/>
      <c r="Q442" s="713"/>
    </row>
    <row r="443" spans="1:17">
      <c r="A443" s="806"/>
      <c r="C443" s="636" t="str">
        <f t="shared" si="12"/>
        <v/>
      </c>
      <c r="D443" s="859" t="str">
        <f t="shared" si="13"/>
        <v/>
      </c>
      <c r="J443" s="489"/>
      <c r="K443" s="490"/>
      <c r="L443" s="637"/>
      <c r="M443" s="712"/>
      <c r="N443" s="713"/>
      <c r="O443" s="713"/>
      <c r="P443" s="713"/>
      <c r="Q443" s="713"/>
    </row>
    <row r="444" spans="1:17">
      <c r="A444" s="806"/>
      <c r="C444" s="636" t="str">
        <f t="shared" si="12"/>
        <v/>
      </c>
      <c r="D444" s="859" t="str">
        <f t="shared" si="13"/>
        <v/>
      </c>
      <c r="J444" s="489"/>
      <c r="K444" s="490"/>
      <c r="L444" s="637"/>
      <c r="M444" s="712"/>
      <c r="N444" s="713"/>
      <c r="O444" s="713"/>
      <c r="P444" s="713"/>
      <c r="Q444" s="713"/>
    </row>
    <row r="445" spans="1:17">
      <c r="A445" s="806"/>
      <c r="B445" s="489"/>
      <c r="C445" s="636" t="str">
        <f t="shared" si="12"/>
        <v/>
      </c>
      <c r="D445" s="860" t="str">
        <f t="shared" si="13"/>
        <v/>
      </c>
      <c r="E445" s="490"/>
      <c r="F445" s="490"/>
      <c r="G445" s="490"/>
      <c r="J445" s="489"/>
      <c r="K445" s="490"/>
      <c r="L445" s="637"/>
      <c r="M445" s="712"/>
      <c r="N445" s="713"/>
      <c r="O445" s="713"/>
      <c r="P445" s="713"/>
      <c r="Q445" s="713"/>
    </row>
    <row r="446" spans="1:17">
      <c r="A446" s="806"/>
      <c r="B446" s="489"/>
      <c r="C446" s="636" t="str">
        <f t="shared" si="12"/>
        <v/>
      </c>
      <c r="D446" s="860" t="str">
        <f t="shared" si="13"/>
        <v/>
      </c>
      <c r="E446" s="490"/>
      <c r="F446" s="490"/>
      <c r="G446" s="490"/>
      <c r="J446" s="489"/>
      <c r="K446" s="490"/>
      <c r="L446" s="637"/>
      <c r="M446" s="712"/>
      <c r="N446" s="713"/>
      <c r="O446" s="713"/>
      <c r="P446" s="713"/>
      <c r="Q446" s="713"/>
    </row>
    <row r="447" spans="1:17">
      <c r="A447" s="806"/>
      <c r="C447" s="636" t="str">
        <f t="shared" si="12"/>
        <v/>
      </c>
      <c r="D447" s="859" t="str">
        <f t="shared" si="13"/>
        <v/>
      </c>
      <c r="F447" s="490"/>
      <c r="J447" s="489"/>
      <c r="K447" s="490"/>
      <c r="L447" s="637"/>
      <c r="M447" s="712"/>
      <c r="N447" s="713"/>
      <c r="O447" s="713"/>
      <c r="P447" s="713"/>
      <c r="Q447" s="713"/>
    </row>
    <row r="448" spans="1:17">
      <c r="A448" s="806"/>
      <c r="C448" s="636" t="str">
        <f t="shared" si="12"/>
        <v/>
      </c>
      <c r="D448" s="859" t="str">
        <f t="shared" si="13"/>
        <v/>
      </c>
      <c r="J448" s="489"/>
      <c r="K448" s="490"/>
      <c r="L448" s="637"/>
      <c r="M448" s="712"/>
      <c r="N448" s="713"/>
      <c r="O448" s="713"/>
      <c r="P448" s="713"/>
      <c r="Q448" s="713"/>
    </row>
    <row r="449" spans="1:17">
      <c r="A449" s="806"/>
      <c r="B449" s="489"/>
      <c r="C449" s="636" t="str">
        <f t="shared" si="12"/>
        <v/>
      </c>
      <c r="D449" s="860" t="str">
        <f t="shared" si="13"/>
        <v/>
      </c>
      <c r="E449" s="490"/>
      <c r="F449" s="490"/>
      <c r="G449" s="490"/>
      <c r="H449" s="489"/>
      <c r="I449" s="492"/>
      <c r="J449" s="489"/>
      <c r="K449" s="490"/>
      <c r="L449" s="637"/>
      <c r="M449" s="712"/>
      <c r="N449" s="713"/>
      <c r="O449" s="713"/>
      <c r="P449" s="713"/>
      <c r="Q449" s="713"/>
    </row>
    <row r="450" spans="1:17">
      <c r="A450" s="806"/>
      <c r="B450" s="489"/>
      <c r="C450" s="636" t="str">
        <f t="shared" ref="C450:C513" si="14">IFERROR(1440/D450, "")</f>
        <v/>
      </c>
      <c r="D450" s="860" t="str">
        <f t="shared" ref="D450:D513" si="15">IF(B450="", "", IF(B450&lt;1, B450*1440, B450))</f>
        <v/>
      </c>
      <c r="E450" s="490"/>
      <c r="F450" s="490"/>
      <c r="G450" s="490"/>
      <c r="J450" s="489"/>
      <c r="K450" s="490"/>
      <c r="L450" s="637"/>
      <c r="M450" s="712"/>
      <c r="N450" s="713"/>
      <c r="O450" s="713"/>
      <c r="P450" s="713"/>
      <c r="Q450" s="713"/>
    </row>
    <row r="451" spans="1:17">
      <c r="A451" s="806"/>
      <c r="C451" s="636" t="str">
        <f t="shared" si="14"/>
        <v/>
      </c>
      <c r="D451" s="859" t="str">
        <f t="shared" si="15"/>
        <v/>
      </c>
      <c r="J451" s="489"/>
      <c r="K451" s="490"/>
      <c r="L451" s="637"/>
      <c r="M451" s="712"/>
      <c r="N451" s="713"/>
      <c r="O451" s="713"/>
      <c r="P451" s="713"/>
      <c r="Q451" s="713"/>
    </row>
    <row r="452" spans="1:17">
      <c r="A452" s="806"/>
      <c r="C452" s="636" t="str">
        <f t="shared" si="14"/>
        <v/>
      </c>
      <c r="D452" s="859" t="str">
        <f t="shared" si="15"/>
        <v/>
      </c>
      <c r="J452" s="489"/>
      <c r="K452" s="490"/>
      <c r="L452" s="637"/>
      <c r="M452" s="712"/>
      <c r="N452" s="713"/>
      <c r="O452" s="713"/>
      <c r="P452" s="713"/>
      <c r="Q452" s="713"/>
    </row>
    <row r="453" spans="1:17">
      <c r="A453" s="806"/>
      <c r="B453" s="489"/>
      <c r="C453" s="636" t="str">
        <f t="shared" si="14"/>
        <v/>
      </c>
      <c r="D453" s="860" t="str">
        <f t="shared" si="15"/>
        <v/>
      </c>
      <c r="E453" s="490"/>
      <c r="F453" s="490"/>
      <c r="G453" s="490"/>
      <c r="I453" s="489"/>
      <c r="J453" s="489"/>
      <c r="K453" s="490"/>
      <c r="L453" s="637"/>
      <c r="M453" s="712"/>
      <c r="N453" s="713"/>
      <c r="O453" s="713"/>
      <c r="P453" s="713"/>
      <c r="Q453" s="713"/>
    </row>
    <row r="454" spans="1:17">
      <c r="A454" s="806"/>
      <c r="C454" s="636" t="str">
        <f t="shared" si="14"/>
        <v/>
      </c>
      <c r="D454" s="859" t="str">
        <f t="shared" si="15"/>
        <v/>
      </c>
      <c r="F454" s="490"/>
      <c r="J454" s="489"/>
      <c r="K454" s="490"/>
      <c r="L454" s="637"/>
      <c r="M454" s="712"/>
      <c r="N454" s="713"/>
      <c r="O454" s="713"/>
      <c r="P454" s="713"/>
      <c r="Q454" s="713"/>
    </row>
    <row r="455" spans="1:17">
      <c r="A455" s="806"/>
      <c r="C455" s="636" t="str">
        <f t="shared" si="14"/>
        <v/>
      </c>
      <c r="D455" s="859" t="str">
        <f t="shared" si="15"/>
        <v/>
      </c>
      <c r="J455" s="489"/>
      <c r="K455" s="490"/>
      <c r="L455" s="637"/>
      <c r="M455" s="712"/>
      <c r="N455" s="713"/>
      <c r="O455" s="713"/>
      <c r="P455" s="713"/>
      <c r="Q455" s="713"/>
    </row>
    <row r="456" spans="1:17">
      <c r="A456" s="806"/>
      <c r="C456" s="636" t="str">
        <f t="shared" si="14"/>
        <v/>
      </c>
      <c r="D456" s="859" t="str">
        <f t="shared" si="15"/>
        <v/>
      </c>
      <c r="J456" s="489"/>
      <c r="K456" s="490"/>
      <c r="L456" s="637"/>
      <c r="M456" s="712"/>
      <c r="N456" s="713"/>
      <c r="O456" s="713"/>
      <c r="P456" s="713"/>
      <c r="Q456" s="713"/>
    </row>
    <row r="457" spans="1:17">
      <c r="A457" s="806"/>
      <c r="C457" s="636" t="str">
        <f t="shared" si="14"/>
        <v/>
      </c>
      <c r="D457" s="859" t="str">
        <f t="shared" si="15"/>
        <v/>
      </c>
      <c r="J457" s="489"/>
      <c r="K457" s="490"/>
      <c r="L457" s="637"/>
      <c r="M457" s="712"/>
      <c r="N457" s="713"/>
      <c r="O457" s="713"/>
      <c r="P457" s="713"/>
      <c r="Q457" s="713"/>
    </row>
    <row r="458" spans="1:17">
      <c r="A458" s="806"/>
      <c r="C458" s="636" t="str">
        <f t="shared" si="14"/>
        <v/>
      </c>
      <c r="D458" s="859" t="str">
        <f t="shared" si="15"/>
        <v/>
      </c>
      <c r="J458" s="489"/>
      <c r="K458" s="490"/>
      <c r="L458" s="637"/>
      <c r="M458" s="712"/>
      <c r="N458" s="713"/>
      <c r="O458" s="713"/>
      <c r="P458" s="713"/>
      <c r="Q458" s="713"/>
    </row>
    <row r="459" spans="1:17">
      <c r="A459" s="806"/>
      <c r="C459" s="636" t="str">
        <f t="shared" si="14"/>
        <v/>
      </c>
      <c r="D459" s="859" t="str">
        <f t="shared" si="15"/>
        <v/>
      </c>
      <c r="J459" s="489"/>
      <c r="K459" s="490"/>
      <c r="L459" s="637"/>
      <c r="M459" s="712"/>
      <c r="N459" s="713"/>
      <c r="O459" s="713"/>
      <c r="P459" s="713"/>
      <c r="Q459" s="713"/>
    </row>
    <row r="460" spans="1:17">
      <c r="A460" s="806"/>
      <c r="C460" s="636" t="str">
        <f t="shared" si="14"/>
        <v/>
      </c>
      <c r="D460" s="859" t="str">
        <f t="shared" si="15"/>
        <v/>
      </c>
      <c r="J460" s="489"/>
      <c r="K460" s="490"/>
      <c r="L460" s="637"/>
      <c r="M460" s="712"/>
      <c r="N460" s="713"/>
      <c r="O460" s="713"/>
      <c r="P460" s="713"/>
      <c r="Q460" s="713"/>
    </row>
    <row r="461" spans="1:17">
      <c r="A461" s="806"/>
      <c r="C461" s="636" t="str">
        <f t="shared" si="14"/>
        <v/>
      </c>
      <c r="D461" s="859" t="str">
        <f t="shared" si="15"/>
        <v/>
      </c>
      <c r="J461" s="489"/>
      <c r="K461" s="490"/>
      <c r="L461" s="637"/>
      <c r="M461" s="712"/>
      <c r="N461" s="713"/>
      <c r="O461" s="713"/>
      <c r="P461" s="713"/>
      <c r="Q461" s="713"/>
    </row>
    <row r="462" spans="1:17">
      <c r="A462" s="806"/>
      <c r="B462" s="489"/>
      <c r="C462" s="636" t="str">
        <f t="shared" si="14"/>
        <v/>
      </c>
      <c r="D462" s="860" t="str">
        <f t="shared" si="15"/>
        <v/>
      </c>
      <c r="E462" s="490"/>
      <c r="G462" s="490"/>
      <c r="I462" s="492"/>
      <c r="J462" s="489"/>
      <c r="K462" s="490"/>
      <c r="L462" s="637"/>
      <c r="M462" s="712"/>
      <c r="N462" s="713"/>
      <c r="O462" s="713"/>
      <c r="P462" s="713"/>
      <c r="Q462" s="713"/>
    </row>
    <row r="463" spans="1:17">
      <c r="A463" s="806"/>
      <c r="C463" s="636" t="str">
        <f t="shared" si="14"/>
        <v/>
      </c>
      <c r="D463" s="859" t="str">
        <f t="shared" si="15"/>
        <v/>
      </c>
      <c r="H463" s="489"/>
      <c r="J463" s="489"/>
      <c r="K463" s="490"/>
      <c r="L463" s="637"/>
      <c r="M463" s="712"/>
      <c r="N463" s="713"/>
      <c r="O463" s="713"/>
      <c r="P463" s="713"/>
      <c r="Q463" s="713"/>
    </row>
    <row r="464" spans="1:17">
      <c r="A464" s="806"/>
      <c r="B464" s="489"/>
      <c r="C464" s="636" t="str">
        <f t="shared" si="14"/>
        <v/>
      </c>
      <c r="D464" s="860" t="str">
        <f t="shared" si="15"/>
        <v/>
      </c>
      <c r="E464" s="490"/>
      <c r="F464" s="490"/>
      <c r="G464" s="490"/>
      <c r="J464" s="489"/>
      <c r="K464" s="490"/>
      <c r="L464" s="637"/>
      <c r="M464" s="712"/>
      <c r="N464" s="713"/>
      <c r="O464" s="713"/>
      <c r="P464" s="713"/>
      <c r="Q464" s="713"/>
    </row>
    <row r="465" spans="1:17">
      <c r="A465" s="806"/>
      <c r="C465" s="636" t="str">
        <f t="shared" si="14"/>
        <v/>
      </c>
      <c r="D465" s="859" t="str">
        <f t="shared" si="15"/>
        <v/>
      </c>
      <c r="J465" s="489"/>
      <c r="K465" s="490"/>
      <c r="L465" s="637"/>
      <c r="M465" s="712"/>
      <c r="N465" s="713"/>
      <c r="O465" s="713"/>
      <c r="P465" s="713"/>
      <c r="Q465" s="713"/>
    </row>
    <row r="466" spans="1:17">
      <c r="A466" s="806"/>
      <c r="B466" s="489"/>
      <c r="C466" s="636" t="str">
        <f t="shared" si="14"/>
        <v/>
      </c>
      <c r="D466" s="860" t="str">
        <f t="shared" si="15"/>
        <v/>
      </c>
      <c r="E466" s="490"/>
      <c r="F466" s="490"/>
      <c r="G466" s="490"/>
      <c r="I466" s="492"/>
      <c r="J466" s="489"/>
      <c r="K466" s="490"/>
      <c r="L466" s="637"/>
      <c r="M466" s="712"/>
      <c r="N466" s="713"/>
      <c r="O466" s="713"/>
      <c r="P466" s="713"/>
      <c r="Q466" s="713"/>
    </row>
    <row r="467" spans="1:17">
      <c r="A467" s="806"/>
      <c r="C467" s="636" t="str">
        <f t="shared" si="14"/>
        <v/>
      </c>
      <c r="D467" s="859" t="str">
        <f t="shared" si="15"/>
        <v/>
      </c>
      <c r="J467" s="489"/>
      <c r="K467" s="490"/>
      <c r="L467" s="637"/>
      <c r="M467" s="712"/>
      <c r="N467" s="713"/>
      <c r="O467" s="713"/>
      <c r="P467" s="713"/>
      <c r="Q467" s="713"/>
    </row>
    <row r="468" spans="1:17">
      <c r="A468" s="806"/>
      <c r="C468" s="636" t="str">
        <f t="shared" si="14"/>
        <v/>
      </c>
      <c r="D468" s="859" t="str">
        <f t="shared" si="15"/>
        <v/>
      </c>
      <c r="F468" s="490"/>
      <c r="J468" s="489"/>
      <c r="K468" s="490"/>
      <c r="L468" s="637"/>
      <c r="M468" s="712"/>
      <c r="N468" s="713"/>
      <c r="O468" s="713"/>
      <c r="P468" s="713"/>
      <c r="Q468" s="713"/>
    </row>
    <row r="469" spans="1:17">
      <c r="A469" s="806"/>
      <c r="B469" s="489"/>
      <c r="C469" s="636" t="str">
        <f t="shared" si="14"/>
        <v/>
      </c>
      <c r="D469" s="860" t="str">
        <f t="shared" si="15"/>
        <v/>
      </c>
      <c r="E469" s="490"/>
      <c r="F469" s="490"/>
      <c r="G469" s="490"/>
      <c r="J469" s="489"/>
      <c r="K469" s="490"/>
      <c r="L469" s="637"/>
      <c r="M469" s="712"/>
      <c r="N469" s="713"/>
      <c r="O469" s="713"/>
      <c r="P469" s="713"/>
      <c r="Q469" s="713"/>
    </row>
    <row r="470" spans="1:17">
      <c r="A470" s="806"/>
      <c r="C470" s="636" t="str">
        <f t="shared" si="14"/>
        <v/>
      </c>
      <c r="D470" s="859" t="str">
        <f t="shared" si="15"/>
        <v/>
      </c>
      <c r="J470" s="489"/>
      <c r="K470" s="490"/>
      <c r="L470" s="637"/>
      <c r="M470" s="712"/>
      <c r="N470" s="713"/>
      <c r="O470" s="713"/>
      <c r="P470" s="713"/>
      <c r="Q470" s="713"/>
    </row>
    <row r="471" spans="1:17">
      <c r="A471" s="806"/>
      <c r="B471" s="489"/>
      <c r="C471" s="636" t="str">
        <f t="shared" si="14"/>
        <v/>
      </c>
      <c r="D471" s="860" t="str">
        <f t="shared" si="15"/>
        <v/>
      </c>
      <c r="E471" s="490"/>
      <c r="F471" s="490"/>
      <c r="G471" s="490"/>
      <c r="J471" s="489"/>
      <c r="K471" s="490"/>
      <c r="L471" s="637"/>
      <c r="M471" s="712"/>
      <c r="N471" s="713"/>
      <c r="O471" s="713"/>
      <c r="P471" s="713"/>
      <c r="Q471" s="713"/>
    </row>
    <row r="472" spans="1:17">
      <c r="A472" s="806"/>
      <c r="C472" s="636" t="str">
        <f t="shared" si="14"/>
        <v/>
      </c>
      <c r="D472" s="860" t="str">
        <f t="shared" si="15"/>
        <v/>
      </c>
      <c r="J472" s="489"/>
      <c r="K472" s="490"/>
      <c r="L472" s="637"/>
      <c r="M472" s="712"/>
      <c r="N472" s="713"/>
      <c r="O472" s="713"/>
      <c r="P472" s="713"/>
      <c r="Q472" s="713"/>
    </row>
    <row r="473" spans="1:17">
      <c r="A473" s="806"/>
      <c r="B473" s="489"/>
      <c r="C473" s="636" t="str">
        <f t="shared" si="14"/>
        <v/>
      </c>
      <c r="D473" s="860" t="str">
        <f t="shared" si="15"/>
        <v/>
      </c>
      <c r="E473" s="490"/>
      <c r="F473" s="490"/>
      <c r="G473" s="490"/>
      <c r="I473" s="492"/>
      <c r="J473" s="489"/>
      <c r="K473" s="490"/>
      <c r="L473" s="637"/>
      <c r="M473" s="712"/>
      <c r="N473" s="713"/>
      <c r="O473" s="713"/>
      <c r="P473" s="713"/>
      <c r="Q473" s="713"/>
    </row>
    <row r="474" spans="1:17">
      <c r="A474" s="806"/>
      <c r="C474" s="636" t="str">
        <f t="shared" si="14"/>
        <v/>
      </c>
      <c r="D474" s="859" t="str">
        <f t="shared" si="15"/>
        <v/>
      </c>
      <c r="H474" s="489"/>
      <c r="J474" s="489"/>
      <c r="K474" s="490"/>
      <c r="L474" s="637"/>
      <c r="M474" s="712"/>
      <c r="N474" s="713"/>
      <c r="O474" s="713"/>
      <c r="P474" s="713"/>
      <c r="Q474" s="713"/>
    </row>
    <row r="475" spans="1:17">
      <c r="A475" s="806"/>
      <c r="C475" s="636" t="str">
        <f t="shared" si="14"/>
        <v/>
      </c>
      <c r="D475" s="859" t="str">
        <f t="shared" si="15"/>
        <v/>
      </c>
      <c r="J475" s="489"/>
      <c r="K475" s="490"/>
      <c r="L475" s="637"/>
      <c r="M475" s="712"/>
      <c r="N475" s="713"/>
      <c r="O475" s="713"/>
      <c r="P475" s="713"/>
      <c r="Q475" s="713"/>
    </row>
    <row r="476" spans="1:17">
      <c r="A476" s="806"/>
      <c r="C476" s="636" t="str">
        <f t="shared" si="14"/>
        <v/>
      </c>
      <c r="D476" s="859" t="str">
        <f t="shared" si="15"/>
        <v/>
      </c>
      <c r="J476" s="489"/>
      <c r="K476" s="490"/>
      <c r="L476" s="637"/>
      <c r="M476" s="712"/>
      <c r="N476" s="713"/>
      <c r="O476" s="713"/>
      <c r="P476" s="713"/>
      <c r="Q476" s="713"/>
    </row>
    <row r="477" spans="1:17">
      <c r="A477" s="806"/>
      <c r="C477" s="636" t="str">
        <f t="shared" si="14"/>
        <v/>
      </c>
      <c r="D477" s="860" t="str">
        <f t="shared" si="15"/>
        <v/>
      </c>
      <c r="J477" s="489"/>
      <c r="K477" s="490"/>
      <c r="L477" s="637"/>
      <c r="M477" s="712"/>
      <c r="N477" s="713"/>
      <c r="O477" s="713"/>
      <c r="P477" s="713"/>
      <c r="Q477" s="713"/>
    </row>
    <row r="478" spans="1:17">
      <c r="A478" s="806"/>
      <c r="C478" s="636" t="str">
        <f t="shared" si="14"/>
        <v/>
      </c>
      <c r="D478" s="859" t="str">
        <f t="shared" si="15"/>
        <v/>
      </c>
      <c r="H478" s="489"/>
      <c r="J478" s="489"/>
      <c r="K478" s="490"/>
      <c r="L478" s="637"/>
      <c r="M478" s="712"/>
      <c r="N478" s="713"/>
      <c r="O478" s="713"/>
      <c r="P478" s="713"/>
      <c r="Q478" s="713"/>
    </row>
    <row r="479" spans="1:17">
      <c r="A479" s="806"/>
      <c r="B479" s="489"/>
      <c r="C479" s="636" t="str">
        <f t="shared" si="14"/>
        <v/>
      </c>
      <c r="D479" s="860" t="str">
        <f t="shared" si="15"/>
        <v/>
      </c>
      <c r="E479" s="490"/>
      <c r="G479" s="490"/>
      <c r="I479" s="489"/>
      <c r="J479" s="489"/>
      <c r="K479" s="490"/>
      <c r="L479" s="637"/>
      <c r="M479" s="712"/>
      <c r="N479" s="713"/>
      <c r="O479" s="713"/>
      <c r="P479" s="713"/>
      <c r="Q479" s="713"/>
    </row>
    <row r="480" spans="1:17">
      <c r="A480" s="806"/>
      <c r="C480" s="636" t="str">
        <f t="shared" si="14"/>
        <v/>
      </c>
      <c r="D480" s="859" t="str">
        <f t="shared" si="15"/>
        <v/>
      </c>
      <c r="E480" s="490"/>
      <c r="F480" s="490"/>
      <c r="G480" s="490"/>
      <c r="H480" s="489"/>
      <c r="I480" s="489"/>
      <c r="J480" s="489"/>
      <c r="K480" s="490"/>
      <c r="L480" s="637"/>
      <c r="M480" s="712"/>
      <c r="N480" s="713"/>
      <c r="O480" s="713"/>
      <c r="P480" s="713"/>
      <c r="Q480" s="713"/>
    </row>
    <row r="481" spans="1:17">
      <c r="A481" s="806"/>
      <c r="C481" s="636" t="str">
        <f t="shared" si="14"/>
        <v/>
      </c>
      <c r="D481" s="859" t="str">
        <f t="shared" si="15"/>
        <v/>
      </c>
      <c r="F481" s="490"/>
      <c r="J481" s="489"/>
      <c r="K481" s="490"/>
      <c r="L481" s="637"/>
      <c r="M481" s="712"/>
      <c r="N481" s="713"/>
      <c r="O481" s="713"/>
      <c r="P481" s="713"/>
      <c r="Q481" s="713"/>
    </row>
    <row r="482" spans="1:17">
      <c r="A482" s="806"/>
      <c r="C482" s="636" t="str">
        <f t="shared" si="14"/>
        <v/>
      </c>
      <c r="D482" s="859" t="str">
        <f t="shared" si="15"/>
        <v/>
      </c>
      <c r="J482" s="489"/>
      <c r="K482" s="490"/>
      <c r="L482" s="637"/>
      <c r="M482" s="712"/>
      <c r="N482" s="713"/>
      <c r="O482" s="713"/>
      <c r="P482" s="713"/>
      <c r="Q482" s="713"/>
    </row>
    <row r="483" spans="1:17">
      <c r="A483" s="806"/>
      <c r="C483" s="636" t="str">
        <f t="shared" si="14"/>
        <v/>
      </c>
      <c r="D483" s="859" t="str">
        <f t="shared" si="15"/>
        <v/>
      </c>
      <c r="J483" s="489"/>
      <c r="K483" s="490"/>
      <c r="L483" s="637"/>
      <c r="M483" s="712"/>
      <c r="N483" s="713"/>
      <c r="O483" s="713"/>
      <c r="P483" s="713"/>
      <c r="Q483" s="713"/>
    </row>
    <row r="484" spans="1:17">
      <c r="A484" s="806"/>
      <c r="C484" s="636" t="str">
        <f t="shared" si="14"/>
        <v/>
      </c>
      <c r="D484" s="859" t="str">
        <f t="shared" si="15"/>
        <v/>
      </c>
      <c r="J484" s="489"/>
      <c r="K484" s="490"/>
      <c r="L484" s="637"/>
      <c r="M484" s="712"/>
      <c r="N484" s="713"/>
      <c r="O484" s="713"/>
      <c r="P484" s="713"/>
      <c r="Q484" s="713"/>
    </row>
    <row r="485" spans="1:17">
      <c r="A485" s="806"/>
      <c r="C485" s="636" t="str">
        <f t="shared" si="14"/>
        <v/>
      </c>
      <c r="D485" s="859" t="str">
        <f t="shared" si="15"/>
        <v/>
      </c>
      <c r="J485" s="489"/>
      <c r="K485" s="490"/>
      <c r="L485" s="637"/>
      <c r="M485" s="712"/>
      <c r="N485" s="713"/>
      <c r="O485" s="713"/>
      <c r="P485" s="713"/>
      <c r="Q485" s="713"/>
    </row>
    <row r="486" spans="1:17">
      <c r="A486" s="806"/>
      <c r="C486" s="636" t="str">
        <f t="shared" si="14"/>
        <v/>
      </c>
      <c r="D486" s="859" t="str">
        <f t="shared" si="15"/>
        <v/>
      </c>
      <c r="J486" s="489"/>
      <c r="K486" s="490"/>
      <c r="L486" s="637"/>
      <c r="M486" s="712"/>
      <c r="N486" s="713"/>
      <c r="O486" s="713"/>
      <c r="P486" s="713"/>
      <c r="Q486" s="713"/>
    </row>
    <row r="487" spans="1:17">
      <c r="A487" s="806"/>
      <c r="C487" s="636" t="str">
        <f t="shared" si="14"/>
        <v/>
      </c>
      <c r="D487" s="859" t="str">
        <f t="shared" si="15"/>
        <v/>
      </c>
      <c r="J487" s="489"/>
      <c r="K487" s="490"/>
      <c r="L487" s="637"/>
      <c r="M487" s="712"/>
      <c r="N487" s="713"/>
      <c r="O487" s="713"/>
      <c r="P487" s="713"/>
      <c r="Q487" s="713"/>
    </row>
    <row r="488" spans="1:17">
      <c r="A488" s="806"/>
      <c r="B488" s="489"/>
      <c r="C488" s="636" t="str">
        <f t="shared" si="14"/>
        <v/>
      </c>
      <c r="D488" s="860" t="str">
        <f t="shared" si="15"/>
        <v/>
      </c>
      <c r="E488" s="490"/>
      <c r="F488" s="490"/>
      <c r="G488" s="490"/>
      <c r="J488" s="489"/>
      <c r="K488" s="490"/>
      <c r="L488" s="637"/>
      <c r="M488" s="712"/>
      <c r="N488" s="713"/>
      <c r="O488" s="713"/>
      <c r="P488" s="713"/>
      <c r="Q488" s="713"/>
    </row>
    <row r="489" spans="1:17">
      <c r="A489" s="806"/>
      <c r="B489" s="489"/>
      <c r="C489" s="636" t="str">
        <f t="shared" si="14"/>
        <v/>
      </c>
      <c r="D489" s="860" t="str">
        <f t="shared" si="15"/>
        <v/>
      </c>
      <c r="E489" s="490"/>
      <c r="F489" s="490"/>
      <c r="G489" s="490"/>
      <c r="I489" s="492"/>
      <c r="J489" s="489"/>
      <c r="K489" s="490"/>
      <c r="L489" s="637"/>
      <c r="M489" s="712"/>
      <c r="N489" s="713"/>
      <c r="O489" s="713"/>
      <c r="P489" s="713"/>
      <c r="Q489" s="713"/>
    </row>
    <row r="490" spans="1:17">
      <c r="A490" s="806"/>
      <c r="C490" s="636" t="str">
        <f t="shared" si="14"/>
        <v/>
      </c>
      <c r="D490" s="859" t="str">
        <f t="shared" si="15"/>
        <v/>
      </c>
      <c r="F490" s="490"/>
      <c r="H490" s="489"/>
      <c r="J490" s="489"/>
      <c r="K490" s="490"/>
      <c r="L490" s="637"/>
      <c r="M490" s="712"/>
      <c r="N490" s="713"/>
      <c r="O490" s="713"/>
      <c r="P490" s="713"/>
      <c r="Q490" s="713"/>
    </row>
    <row r="491" spans="1:17">
      <c r="A491" s="806"/>
      <c r="B491" s="489"/>
      <c r="C491" s="636" t="str">
        <f t="shared" si="14"/>
        <v/>
      </c>
      <c r="D491" s="860" t="str">
        <f t="shared" si="15"/>
        <v/>
      </c>
      <c r="E491" s="490"/>
      <c r="F491" s="490"/>
      <c r="G491" s="490"/>
      <c r="J491" s="489"/>
      <c r="K491" s="490"/>
      <c r="L491" s="637"/>
      <c r="M491" s="712"/>
      <c r="N491" s="713"/>
      <c r="O491" s="713"/>
      <c r="P491" s="713"/>
      <c r="Q491" s="713"/>
    </row>
    <row r="492" spans="1:17">
      <c r="A492" s="806"/>
      <c r="C492" s="636" t="str">
        <f t="shared" si="14"/>
        <v/>
      </c>
      <c r="D492" s="859" t="str">
        <f t="shared" si="15"/>
        <v/>
      </c>
      <c r="J492" s="489"/>
      <c r="K492" s="490"/>
      <c r="L492" s="637"/>
      <c r="M492" s="712"/>
      <c r="N492" s="713"/>
      <c r="O492" s="713"/>
      <c r="P492" s="713"/>
      <c r="Q492" s="713"/>
    </row>
    <row r="493" spans="1:17">
      <c r="A493" s="806"/>
      <c r="B493" s="489"/>
      <c r="C493" s="636" t="str">
        <f t="shared" si="14"/>
        <v/>
      </c>
      <c r="D493" s="860" t="str">
        <f t="shared" si="15"/>
        <v/>
      </c>
      <c r="E493" s="490"/>
      <c r="F493" s="490"/>
      <c r="G493" s="490"/>
      <c r="H493" s="489"/>
      <c r="I493" s="491"/>
      <c r="J493" s="489"/>
      <c r="K493" s="490"/>
      <c r="L493" s="637"/>
      <c r="M493" s="712"/>
      <c r="N493" s="713"/>
      <c r="O493" s="713"/>
      <c r="P493" s="713"/>
      <c r="Q493" s="713"/>
    </row>
    <row r="494" spans="1:17">
      <c r="A494" s="806"/>
      <c r="B494" s="489"/>
      <c r="C494" s="636" t="str">
        <f t="shared" si="14"/>
        <v/>
      </c>
      <c r="D494" s="860" t="str">
        <f t="shared" si="15"/>
        <v/>
      </c>
      <c r="E494" s="490"/>
      <c r="F494" s="490"/>
      <c r="G494" s="490"/>
      <c r="H494" s="489"/>
      <c r="I494" s="489"/>
      <c r="J494" s="489"/>
      <c r="K494" s="490"/>
      <c r="L494" s="637"/>
      <c r="M494" s="712"/>
      <c r="N494" s="713"/>
      <c r="O494" s="713"/>
      <c r="P494" s="713"/>
      <c r="Q494" s="713"/>
    </row>
    <row r="495" spans="1:17">
      <c r="A495" s="806"/>
      <c r="C495" s="636" t="str">
        <f t="shared" si="14"/>
        <v/>
      </c>
      <c r="D495" s="859" t="str">
        <f t="shared" si="15"/>
        <v/>
      </c>
      <c r="J495" s="489"/>
      <c r="K495" s="490"/>
      <c r="L495" s="637"/>
      <c r="M495" s="712"/>
      <c r="N495" s="713"/>
      <c r="O495" s="713"/>
      <c r="P495" s="713"/>
      <c r="Q495" s="713"/>
    </row>
    <row r="496" spans="1:17">
      <c r="A496" s="806"/>
      <c r="B496" s="489"/>
      <c r="C496" s="636" t="str">
        <f t="shared" si="14"/>
        <v/>
      </c>
      <c r="D496" s="860" t="str">
        <f t="shared" si="15"/>
        <v/>
      </c>
      <c r="E496" s="490"/>
      <c r="F496" s="490"/>
      <c r="G496" s="490"/>
      <c r="J496" s="489"/>
      <c r="K496" s="490"/>
      <c r="L496" s="637"/>
      <c r="M496" s="712"/>
      <c r="N496" s="713"/>
      <c r="O496" s="713"/>
      <c r="P496" s="713"/>
      <c r="Q496" s="713"/>
    </row>
    <row r="497" spans="1:17">
      <c r="A497" s="806"/>
      <c r="C497" s="636" t="str">
        <f t="shared" si="14"/>
        <v/>
      </c>
      <c r="D497" s="859" t="str">
        <f t="shared" si="15"/>
        <v/>
      </c>
      <c r="F497" s="490"/>
      <c r="H497" s="489"/>
      <c r="I497" s="489"/>
      <c r="J497" s="489"/>
      <c r="K497" s="490"/>
      <c r="L497" s="637"/>
      <c r="M497" s="712"/>
      <c r="N497" s="713"/>
      <c r="O497" s="713"/>
      <c r="P497" s="713"/>
      <c r="Q497" s="713"/>
    </row>
    <row r="498" spans="1:17">
      <c r="A498" s="806"/>
      <c r="B498" s="489"/>
      <c r="C498" s="636" t="str">
        <f t="shared" si="14"/>
        <v/>
      </c>
      <c r="D498" s="860" t="str">
        <f t="shared" si="15"/>
        <v/>
      </c>
      <c r="E498" s="490"/>
      <c r="F498" s="490"/>
      <c r="G498" s="490"/>
      <c r="J498" s="489"/>
      <c r="K498" s="490"/>
      <c r="L498" s="637"/>
      <c r="M498" s="712"/>
      <c r="N498" s="713"/>
      <c r="O498" s="713"/>
      <c r="P498" s="713"/>
      <c r="Q498" s="713"/>
    </row>
    <row r="499" spans="1:17">
      <c r="A499" s="806"/>
      <c r="B499" s="489"/>
      <c r="C499" s="636" t="str">
        <f t="shared" si="14"/>
        <v/>
      </c>
      <c r="D499" s="860" t="str">
        <f t="shared" si="15"/>
        <v/>
      </c>
      <c r="E499" s="490"/>
      <c r="F499" s="490"/>
      <c r="G499" s="490"/>
      <c r="I499" s="489"/>
      <c r="J499" s="489"/>
      <c r="K499" s="490"/>
      <c r="L499" s="637"/>
      <c r="M499" s="712"/>
      <c r="N499" s="713"/>
      <c r="O499" s="713"/>
      <c r="P499" s="713"/>
      <c r="Q499" s="713"/>
    </row>
    <row r="500" spans="1:17">
      <c r="A500" s="806"/>
      <c r="C500" s="636" t="str">
        <f t="shared" si="14"/>
        <v/>
      </c>
      <c r="D500" s="859" t="str">
        <f t="shared" si="15"/>
        <v/>
      </c>
      <c r="J500" s="489"/>
      <c r="K500" s="490"/>
      <c r="L500" s="637"/>
      <c r="M500" s="712"/>
      <c r="N500" s="713"/>
      <c r="O500" s="713"/>
      <c r="P500" s="713"/>
      <c r="Q500" s="713"/>
    </row>
    <row r="501" spans="1:17">
      <c r="A501" s="806"/>
      <c r="B501" s="489"/>
      <c r="C501" s="636" t="str">
        <f t="shared" si="14"/>
        <v/>
      </c>
      <c r="D501" s="860" t="str">
        <f t="shared" si="15"/>
        <v/>
      </c>
      <c r="E501" s="490"/>
      <c r="F501" s="490"/>
      <c r="G501" s="490"/>
      <c r="I501" s="492"/>
      <c r="J501" s="489"/>
      <c r="K501" s="490"/>
      <c r="L501" s="637"/>
      <c r="M501" s="712"/>
      <c r="N501" s="713"/>
      <c r="O501" s="713"/>
      <c r="P501" s="713"/>
      <c r="Q501" s="713"/>
    </row>
    <row r="502" spans="1:17">
      <c r="A502" s="806"/>
      <c r="C502" s="636" t="str">
        <f t="shared" si="14"/>
        <v/>
      </c>
      <c r="D502" s="859" t="str">
        <f t="shared" si="15"/>
        <v/>
      </c>
      <c r="J502" s="489"/>
      <c r="K502" s="490"/>
      <c r="L502" s="637"/>
      <c r="M502" s="712"/>
      <c r="N502" s="713"/>
      <c r="O502" s="713"/>
      <c r="P502" s="713"/>
      <c r="Q502" s="713"/>
    </row>
    <row r="503" spans="1:17">
      <c r="A503" s="806"/>
      <c r="C503" s="636" t="str">
        <f t="shared" si="14"/>
        <v/>
      </c>
      <c r="D503" s="859" t="str">
        <f t="shared" si="15"/>
        <v/>
      </c>
      <c r="J503" s="489"/>
      <c r="K503" s="490"/>
      <c r="L503" s="637"/>
      <c r="M503" s="712"/>
      <c r="N503" s="713"/>
      <c r="O503" s="713"/>
      <c r="P503" s="713"/>
      <c r="Q503" s="713"/>
    </row>
    <row r="504" spans="1:17">
      <c r="A504" s="806"/>
      <c r="C504" s="636" t="str">
        <f t="shared" si="14"/>
        <v/>
      </c>
      <c r="D504" s="859" t="str">
        <f t="shared" si="15"/>
        <v/>
      </c>
      <c r="J504" s="489"/>
      <c r="K504" s="490"/>
      <c r="L504" s="637"/>
      <c r="M504" s="712"/>
      <c r="N504" s="713"/>
      <c r="O504" s="713"/>
      <c r="P504" s="713"/>
      <c r="Q504" s="713"/>
    </row>
    <row r="505" spans="1:17">
      <c r="A505" s="806"/>
      <c r="B505" s="489"/>
      <c r="C505" s="636" t="str">
        <f t="shared" si="14"/>
        <v/>
      </c>
      <c r="D505" s="860" t="str">
        <f t="shared" si="15"/>
        <v/>
      </c>
      <c r="E505" s="490"/>
      <c r="F505" s="490"/>
      <c r="G505" s="490"/>
      <c r="I505" s="492"/>
      <c r="J505" s="489"/>
      <c r="K505" s="490"/>
      <c r="L505" s="637"/>
      <c r="M505" s="712"/>
      <c r="N505" s="713"/>
      <c r="O505" s="713"/>
      <c r="P505" s="713"/>
      <c r="Q505" s="713"/>
    </row>
    <row r="506" spans="1:17">
      <c r="A506" s="806"/>
      <c r="B506" s="489"/>
      <c r="C506" s="636" t="str">
        <f t="shared" si="14"/>
        <v/>
      </c>
      <c r="D506" s="860" t="str">
        <f t="shared" si="15"/>
        <v/>
      </c>
      <c r="E506" s="490"/>
      <c r="F506" s="490"/>
      <c r="G506" s="490"/>
      <c r="I506" s="492"/>
      <c r="J506" s="489"/>
      <c r="K506" s="490"/>
      <c r="L506" s="637"/>
      <c r="M506" s="712"/>
      <c r="N506" s="713"/>
      <c r="O506" s="713"/>
      <c r="P506" s="713"/>
      <c r="Q506" s="713"/>
    </row>
    <row r="507" spans="1:17">
      <c r="A507" s="806"/>
      <c r="C507" s="636" t="str">
        <f t="shared" si="14"/>
        <v/>
      </c>
      <c r="D507" s="859" t="str">
        <f t="shared" si="15"/>
        <v/>
      </c>
      <c r="J507" s="489"/>
      <c r="K507" s="490"/>
      <c r="L507" s="637"/>
      <c r="M507" s="712"/>
      <c r="N507" s="713"/>
      <c r="O507" s="713"/>
      <c r="P507" s="713"/>
      <c r="Q507" s="713"/>
    </row>
    <row r="508" spans="1:17">
      <c r="A508" s="806"/>
      <c r="B508" s="489"/>
      <c r="C508" s="636" t="str">
        <f t="shared" si="14"/>
        <v/>
      </c>
      <c r="D508" s="860" t="str">
        <f t="shared" si="15"/>
        <v/>
      </c>
      <c r="E508" s="490"/>
      <c r="G508" s="490"/>
      <c r="J508" s="489"/>
      <c r="K508" s="490"/>
      <c r="L508" s="637"/>
      <c r="M508" s="712"/>
      <c r="N508" s="713"/>
      <c r="O508" s="713"/>
      <c r="P508" s="713"/>
      <c r="Q508" s="713"/>
    </row>
    <row r="509" spans="1:17">
      <c r="A509" s="806"/>
      <c r="B509" s="489"/>
      <c r="C509" s="636" t="str">
        <f t="shared" si="14"/>
        <v/>
      </c>
      <c r="D509" s="860" t="str">
        <f t="shared" si="15"/>
        <v/>
      </c>
      <c r="E509" s="490"/>
      <c r="G509" s="490"/>
      <c r="J509" s="489"/>
      <c r="K509" s="490"/>
      <c r="L509" s="637"/>
      <c r="M509" s="712"/>
      <c r="N509" s="713"/>
      <c r="O509" s="713"/>
      <c r="P509" s="713"/>
      <c r="Q509" s="713"/>
    </row>
    <row r="510" spans="1:17">
      <c r="A510" s="806"/>
      <c r="C510" s="636" t="str">
        <f t="shared" si="14"/>
        <v/>
      </c>
      <c r="D510" s="859" t="str">
        <f t="shared" si="15"/>
        <v/>
      </c>
      <c r="J510" s="489"/>
      <c r="K510" s="490"/>
      <c r="L510" s="637"/>
      <c r="M510" s="712"/>
      <c r="N510" s="713"/>
      <c r="O510" s="713"/>
      <c r="P510" s="713"/>
      <c r="Q510" s="713"/>
    </row>
    <row r="511" spans="1:17">
      <c r="A511" s="806"/>
      <c r="C511" s="636" t="str">
        <f t="shared" si="14"/>
        <v/>
      </c>
      <c r="D511" s="859" t="str">
        <f t="shared" si="15"/>
        <v/>
      </c>
      <c r="F511" s="490"/>
      <c r="H511" s="489"/>
      <c r="J511" s="489"/>
      <c r="K511" s="490"/>
      <c r="L511" s="637"/>
      <c r="M511" s="712"/>
      <c r="N511" s="713"/>
      <c r="O511" s="713"/>
      <c r="P511" s="713"/>
      <c r="Q511" s="713"/>
    </row>
    <row r="512" spans="1:17">
      <c r="A512" s="806"/>
      <c r="C512" s="636" t="str">
        <f t="shared" si="14"/>
        <v/>
      </c>
      <c r="D512" s="859" t="str">
        <f t="shared" si="15"/>
        <v/>
      </c>
      <c r="J512" s="489"/>
      <c r="K512" s="490"/>
      <c r="L512" s="637"/>
      <c r="M512" s="712"/>
      <c r="N512" s="713"/>
      <c r="O512" s="713"/>
      <c r="P512" s="713"/>
      <c r="Q512" s="713"/>
    </row>
    <row r="513" spans="1:17">
      <c r="A513" s="806"/>
      <c r="B513" s="489"/>
      <c r="C513" s="636" t="str">
        <f t="shared" si="14"/>
        <v/>
      </c>
      <c r="D513" s="860" t="str">
        <f t="shared" si="15"/>
        <v/>
      </c>
      <c r="G513" s="490"/>
      <c r="J513" s="489"/>
      <c r="K513" s="490"/>
      <c r="L513" s="637"/>
      <c r="M513" s="712"/>
      <c r="N513" s="713"/>
      <c r="O513" s="713"/>
      <c r="P513" s="713"/>
      <c r="Q513" s="713"/>
    </row>
    <row r="514" spans="1:17">
      <c r="A514" s="806"/>
      <c r="B514" s="489"/>
      <c r="C514" s="636" t="str">
        <f t="shared" ref="C514:C577" si="16">IFERROR(1440/D514, "")</f>
        <v/>
      </c>
      <c r="D514" s="860" t="str">
        <f t="shared" ref="D514:D577" si="17">IF(B514="", "", IF(B514&lt;1, B514*1440, B514))</f>
        <v/>
      </c>
      <c r="E514" s="490"/>
      <c r="F514" s="490"/>
      <c r="G514" s="490"/>
      <c r="I514" s="492"/>
      <c r="J514" s="489"/>
      <c r="K514" s="490"/>
      <c r="L514" s="637"/>
      <c r="M514" s="712"/>
      <c r="N514" s="713"/>
      <c r="O514" s="713"/>
      <c r="P514" s="713"/>
      <c r="Q514" s="713"/>
    </row>
    <row r="515" spans="1:17">
      <c r="A515" s="806"/>
      <c r="C515" s="636" t="str">
        <f t="shared" si="16"/>
        <v/>
      </c>
      <c r="D515" s="859" t="str">
        <f t="shared" si="17"/>
        <v/>
      </c>
      <c r="J515" s="489"/>
      <c r="K515" s="490"/>
      <c r="L515" s="637"/>
      <c r="M515" s="712"/>
      <c r="N515" s="713"/>
      <c r="O515" s="713"/>
      <c r="P515" s="713"/>
      <c r="Q515" s="713"/>
    </row>
    <row r="516" spans="1:17">
      <c r="A516" s="806"/>
      <c r="B516" s="489"/>
      <c r="C516" s="636" t="str">
        <f t="shared" si="16"/>
        <v/>
      </c>
      <c r="D516" s="860" t="str">
        <f t="shared" si="17"/>
        <v/>
      </c>
      <c r="F516" s="490"/>
      <c r="G516" s="490"/>
      <c r="I516" s="492"/>
      <c r="J516" s="489"/>
      <c r="K516" s="490"/>
      <c r="L516" s="637"/>
      <c r="M516" s="712"/>
      <c r="N516" s="713"/>
      <c r="O516" s="713"/>
      <c r="P516" s="713"/>
      <c r="Q516" s="713"/>
    </row>
    <row r="517" spans="1:17">
      <c r="A517" s="806"/>
      <c r="B517" s="489"/>
      <c r="C517" s="636" t="str">
        <f t="shared" si="16"/>
        <v/>
      </c>
      <c r="D517" s="860" t="str">
        <f t="shared" si="17"/>
        <v/>
      </c>
      <c r="E517" s="490"/>
      <c r="F517" s="490"/>
      <c r="G517" s="490"/>
      <c r="J517" s="489"/>
      <c r="K517" s="490"/>
      <c r="L517" s="637"/>
      <c r="M517" s="712"/>
      <c r="N517" s="713"/>
      <c r="O517" s="713"/>
      <c r="P517" s="713"/>
      <c r="Q517" s="713"/>
    </row>
    <row r="518" spans="1:17">
      <c r="A518" s="806"/>
      <c r="C518" s="636" t="str">
        <f t="shared" si="16"/>
        <v/>
      </c>
      <c r="D518" s="859" t="str">
        <f t="shared" si="17"/>
        <v/>
      </c>
      <c r="J518" s="489"/>
      <c r="K518" s="490"/>
      <c r="L518" s="637"/>
      <c r="M518" s="712"/>
      <c r="N518" s="713"/>
      <c r="O518" s="713"/>
      <c r="P518" s="713"/>
      <c r="Q518" s="713"/>
    </row>
    <row r="519" spans="1:17">
      <c r="A519" s="806"/>
      <c r="C519" s="636" t="str">
        <f t="shared" si="16"/>
        <v/>
      </c>
      <c r="D519" s="859" t="str">
        <f t="shared" si="17"/>
        <v/>
      </c>
      <c r="J519" s="489"/>
      <c r="K519" s="490"/>
      <c r="L519" s="637"/>
      <c r="M519" s="712"/>
      <c r="N519" s="713"/>
      <c r="O519" s="713"/>
      <c r="P519" s="713"/>
      <c r="Q519" s="713"/>
    </row>
    <row r="520" spans="1:17">
      <c r="A520" s="806"/>
      <c r="C520" s="636" t="str">
        <f t="shared" si="16"/>
        <v/>
      </c>
      <c r="D520" s="859" t="str">
        <f t="shared" si="17"/>
        <v/>
      </c>
      <c r="J520" s="489"/>
      <c r="K520" s="490"/>
      <c r="L520" s="637"/>
      <c r="M520" s="712"/>
      <c r="N520" s="713"/>
      <c r="O520" s="713"/>
      <c r="P520" s="713"/>
      <c r="Q520" s="713"/>
    </row>
    <row r="521" spans="1:17">
      <c r="A521" s="806"/>
      <c r="C521" s="636" t="str">
        <f t="shared" si="16"/>
        <v/>
      </c>
      <c r="D521" s="859" t="str">
        <f t="shared" si="17"/>
        <v/>
      </c>
      <c r="J521" s="489"/>
      <c r="K521" s="490"/>
      <c r="L521" s="637"/>
      <c r="M521" s="712"/>
      <c r="N521" s="713"/>
      <c r="O521" s="713"/>
      <c r="P521" s="713"/>
      <c r="Q521" s="713"/>
    </row>
    <row r="522" spans="1:17">
      <c r="A522" s="806"/>
      <c r="B522" s="489"/>
      <c r="C522" s="636" t="str">
        <f t="shared" si="16"/>
        <v/>
      </c>
      <c r="D522" s="860" t="str">
        <f t="shared" si="17"/>
        <v/>
      </c>
      <c r="E522" s="490"/>
      <c r="F522" s="490"/>
      <c r="G522" s="490"/>
      <c r="I522" s="492"/>
      <c r="J522" s="489"/>
      <c r="K522" s="490"/>
      <c r="L522" s="637"/>
      <c r="M522" s="712"/>
      <c r="N522" s="713"/>
      <c r="O522" s="713"/>
      <c r="P522" s="713"/>
      <c r="Q522" s="713"/>
    </row>
    <row r="523" spans="1:17">
      <c r="A523" s="806"/>
      <c r="C523" s="636" t="str">
        <f t="shared" si="16"/>
        <v/>
      </c>
      <c r="D523" s="859" t="str">
        <f t="shared" si="17"/>
        <v/>
      </c>
      <c r="F523" s="490"/>
      <c r="J523" s="489"/>
      <c r="K523" s="490"/>
      <c r="L523" s="637"/>
      <c r="M523" s="712"/>
      <c r="N523" s="713"/>
      <c r="O523" s="713"/>
      <c r="P523" s="713"/>
      <c r="Q523" s="713"/>
    </row>
    <row r="524" spans="1:17">
      <c r="A524" s="806"/>
      <c r="B524" s="489"/>
      <c r="C524" s="636" t="str">
        <f t="shared" si="16"/>
        <v/>
      </c>
      <c r="D524" s="860" t="str">
        <f t="shared" si="17"/>
        <v/>
      </c>
      <c r="E524" s="490"/>
      <c r="F524" s="490"/>
      <c r="G524" s="490"/>
      <c r="H524" s="489"/>
      <c r="I524" s="491"/>
      <c r="J524" s="489"/>
      <c r="K524" s="490"/>
      <c r="L524" s="637"/>
      <c r="M524" s="712"/>
      <c r="N524" s="713"/>
      <c r="O524" s="713"/>
      <c r="P524" s="713"/>
      <c r="Q524" s="713"/>
    </row>
    <row r="525" spans="1:17">
      <c r="A525" s="806"/>
      <c r="B525" s="489"/>
      <c r="C525" s="636" t="str">
        <f t="shared" si="16"/>
        <v/>
      </c>
      <c r="D525" s="860" t="str">
        <f t="shared" si="17"/>
        <v/>
      </c>
      <c r="E525" s="490"/>
      <c r="G525" s="490"/>
      <c r="J525" s="489"/>
      <c r="K525" s="490"/>
      <c r="L525" s="637"/>
      <c r="M525" s="712"/>
      <c r="N525" s="713"/>
      <c r="O525" s="713"/>
      <c r="P525" s="713"/>
      <c r="Q525" s="713"/>
    </row>
    <row r="526" spans="1:17">
      <c r="A526" s="806"/>
      <c r="B526" s="489"/>
      <c r="C526" s="636" t="str">
        <f t="shared" si="16"/>
        <v/>
      </c>
      <c r="D526" s="860" t="str">
        <f t="shared" si="17"/>
        <v/>
      </c>
      <c r="E526" s="490"/>
      <c r="F526" s="490"/>
      <c r="G526" s="490"/>
      <c r="H526" s="489"/>
      <c r="I526" s="491"/>
      <c r="J526" s="489"/>
      <c r="K526" s="490"/>
      <c r="L526" s="637"/>
      <c r="M526" s="712"/>
      <c r="N526" s="713"/>
      <c r="O526" s="713"/>
      <c r="P526" s="713"/>
      <c r="Q526" s="713"/>
    </row>
    <row r="527" spans="1:17">
      <c r="A527" s="806"/>
      <c r="B527" s="489"/>
      <c r="C527" s="636" t="str">
        <f t="shared" si="16"/>
        <v/>
      </c>
      <c r="D527" s="860" t="str">
        <f t="shared" si="17"/>
        <v/>
      </c>
      <c r="E527" s="490"/>
      <c r="F527" s="490"/>
      <c r="G527" s="490"/>
      <c r="J527" s="489"/>
      <c r="K527" s="490"/>
      <c r="L527" s="637"/>
      <c r="M527" s="712"/>
      <c r="N527" s="713"/>
      <c r="O527" s="713"/>
      <c r="P527" s="713"/>
      <c r="Q527" s="713"/>
    </row>
    <row r="528" spans="1:17">
      <c r="A528" s="806"/>
      <c r="B528" s="489"/>
      <c r="C528" s="636" t="str">
        <f t="shared" si="16"/>
        <v/>
      </c>
      <c r="D528" s="860" t="str">
        <f t="shared" si="17"/>
        <v/>
      </c>
      <c r="E528" s="490"/>
      <c r="F528" s="490"/>
      <c r="G528" s="490"/>
      <c r="H528" s="489"/>
      <c r="J528" s="489"/>
      <c r="K528" s="490"/>
      <c r="L528" s="637"/>
      <c r="M528" s="712"/>
      <c r="N528" s="713"/>
      <c r="O528" s="713"/>
      <c r="P528" s="713"/>
      <c r="Q528" s="713"/>
    </row>
    <row r="529" spans="1:17">
      <c r="A529" s="806"/>
      <c r="B529" s="489"/>
      <c r="C529" s="636" t="str">
        <f t="shared" si="16"/>
        <v/>
      </c>
      <c r="D529" s="860" t="str">
        <f t="shared" si="17"/>
        <v/>
      </c>
      <c r="E529" s="490"/>
      <c r="F529" s="490"/>
      <c r="G529" s="490"/>
      <c r="I529" s="492"/>
      <c r="J529" s="489"/>
      <c r="K529" s="490"/>
      <c r="L529" s="637"/>
      <c r="M529" s="712"/>
      <c r="N529" s="713"/>
      <c r="O529" s="713"/>
      <c r="P529" s="713"/>
      <c r="Q529" s="713"/>
    </row>
    <row r="530" spans="1:17">
      <c r="A530" s="806"/>
      <c r="B530" s="489"/>
      <c r="C530" s="636" t="str">
        <f t="shared" si="16"/>
        <v/>
      </c>
      <c r="D530" s="860" t="str">
        <f t="shared" si="17"/>
        <v/>
      </c>
      <c r="E530" s="490"/>
      <c r="F530" s="490"/>
      <c r="G530" s="490"/>
      <c r="J530" s="489"/>
      <c r="K530" s="490"/>
      <c r="L530" s="637"/>
      <c r="M530" s="712"/>
      <c r="N530" s="713"/>
      <c r="O530" s="713"/>
      <c r="P530" s="713"/>
      <c r="Q530" s="713"/>
    </row>
    <row r="531" spans="1:17">
      <c r="A531" s="806"/>
      <c r="C531" s="636" t="str">
        <f t="shared" si="16"/>
        <v/>
      </c>
      <c r="D531" s="859" t="str">
        <f t="shared" si="17"/>
        <v/>
      </c>
      <c r="F531" s="490"/>
      <c r="J531" s="489"/>
      <c r="K531" s="490"/>
      <c r="L531" s="637"/>
      <c r="M531" s="712"/>
      <c r="N531" s="713"/>
      <c r="O531" s="713"/>
      <c r="P531" s="713"/>
      <c r="Q531" s="713"/>
    </row>
    <row r="532" spans="1:17">
      <c r="A532" s="806"/>
      <c r="C532" s="636" t="str">
        <f t="shared" si="16"/>
        <v/>
      </c>
      <c r="D532" s="859" t="str">
        <f t="shared" si="17"/>
        <v/>
      </c>
      <c r="J532" s="489"/>
      <c r="K532" s="490"/>
      <c r="L532" s="637"/>
      <c r="M532" s="712"/>
      <c r="N532" s="713"/>
      <c r="O532" s="713"/>
      <c r="P532" s="713"/>
      <c r="Q532" s="713"/>
    </row>
    <row r="533" spans="1:17">
      <c r="A533" s="806"/>
      <c r="C533" s="636" t="str">
        <f t="shared" si="16"/>
        <v/>
      </c>
      <c r="D533" s="859" t="str">
        <f t="shared" si="17"/>
        <v/>
      </c>
      <c r="J533" s="489"/>
      <c r="K533" s="490"/>
      <c r="L533" s="637"/>
      <c r="M533" s="712"/>
      <c r="N533" s="713"/>
      <c r="O533" s="713"/>
      <c r="P533" s="713"/>
      <c r="Q533" s="713"/>
    </row>
    <row r="534" spans="1:17">
      <c r="A534" s="806"/>
      <c r="C534" s="636" t="str">
        <f t="shared" si="16"/>
        <v/>
      </c>
      <c r="D534" s="859" t="str">
        <f t="shared" si="17"/>
        <v/>
      </c>
      <c r="J534" s="489"/>
      <c r="K534" s="490"/>
      <c r="L534" s="637"/>
      <c r="M534" s="712"/>
      <c r="N534" s="713"/>
      <c r="O534" s="713"/>
      <c r="P534" s="713"/>
      <c r="Q534" s="713"/>
    </row>
    <row r="535" spans="1:17">
      <c r="A535" s="806"/>
      <c r="B535" s="489"/>
      <c r="C535" s="636" t="str">
        <f t="shared" si="16"/>
        <v/>
      </c>
      <c r="D535" s="860" t="str">
        <f t="shared" si="17"/>
        <v/>
      </c>
      <c r="E535" s="490"/>
      <c r="F535" s="490"/>
      <c r="G535" s="490"/>
      <c r="I535" s="492"/>
      <c r="J535" s="489"/>
      <c r="K535" s="490"/>
      <c r="L535" s="637"/>
      <c r="M535" s="712"/>
      <c r="N535" s="713"/>
      <c r="O535" s="713"/>
      <c r="P535" s="713"/>
      <c r="Q535" s="713"/>
    </row>
    <row r="536" spans="1:17">
      <c r="A536" s="806"/>
      <c r="C536" s="636" t="str">
        <f t="shared" si="16"/>
        <v/>
      </c>
      <c r="D536" s="859" t="str">
        <f t="shared" si="17"/>
        <v/>
      </c>
      <c r="F536" s="490"/>
      <c r="J536" s="489"/>
      <c r="K536" s="490"/>
      <c r="L536" s="637"/>
      <c r="M536" s="712"/>
      <c r="N536" s="713"/>
      <c r="O536" s="713"/>
      <c r="P536" s="713"/>
      <c r="Q536" s="713"/>
    </row>
    <row r="537" spans="1:17">
      <c r="A537" s="806"/>
      <c r="B537" s="489"/>
      <c r="C537" s="636" t="str">
        <f t="shared" si="16"/>
        <v/>
      </c>
      <c r="D537" s="860" t="str">
        <f t="shared" si="17"/>
        <v/>
      </c>
      <c r="E537" s="490"/>
      <c r="F537" s="490"/>
      <c r="G537" s="490"/>
      <c r="J537" s="489"/>
      <c r="K537" s="490"/>
      <c r="L537" s="637"/>
      <c r="M537" s="712"/>
      <c r="N537" s="713"/>
      <c r="O537" s="713"/>
      <c r="P537" s="713"/>
      <c r="Q537" s="713"/>
    </row>
    <row r="538" spans="1:17">
      <c r="A538" s="806"/>
      <c r="B538" s="489"/>
      <c r="C538" s="636" t="str">
        <f t="shared" si="16"/>
        <v/>
      </c>
      <c r="D538" s="860" t="str">
        <f t="shared" si="17"/>
        <v/>
      </c>
      <c r="E538" s="490"/>
      <c r="F538" s="490"/>
      <c r="G538" s="490"/>
      <c r="I538" s="492"/>
      <c r="J538" s="489"/>
      <c r="K538" s="490"/>
      <c r="L538" s="637"/>
      <c r="M538" s="712"/>
      <c r="N538" s="713"/>
      <c r="O538" s="713"/>
      <c r="P538" s="713"/>
      <c r="Q538" s="713"/>
    </row>
    <row r="539" spans="1:17">
      <c r="A539" s="806"/>
      <c r="C539" s="636" t="str">
        <f t="shared" si="16"/>
        <v/>
      </c>
      <c r="D539" s="859" t="str">
        <f t="shared" si="17"/>
        <v/>
      </c>
      <c r="J539" s="489"/>
      <c r="K539" s="490"/>
      <c r="L539" s="637"/>
      <c r="M539" s="712"/>
      <c r="N539" s="713"/>
      <c r="O539" s="713"/>
      <c r="P539" s="713"/>
      <c r="Q539" s="713"/>
    </row>
    <row r="540" spans="1:17">
      <c r="A540" s="806"/>
      <c r="B540" s="489"/>
      <c r="C540" s="636" t="str">
        <f t="shared" si="16"/>
        <v/>
      </c>
      <c r="D540" s="860" t="str">
        <f t="shared" si="17"/>
        <v/>
      </c>
      <c r="E540" s="490"/>
      <c r="F540" s="490"/>
      <c r="G540" s="490"/>
      <c r="J540" s="489"/>
      <c r="K540" s="490"/>
      <c r="L540" s="637"/>
      <c r="M540" s="712"/>
      <c r="N540" s="713"/>
      <c r="O540" s="713"/>
      <c r="P540" s="713"/>
      <c r="Q540" s="713"/>
    </row>
    <row r="541" spans="1:17">
      <c r="A541" s="806"/>
      <c r="C541" s="636" t="str">
        <f t="shared" si="16"/>
        <v/>
      </c>
      <c r="D541" s="859" t="str">
        <f t="shared" si="17"/>
        <v/>
      </c>
      <c r="J541" s="489"/>
      <c r="K541" s="490"/>
      <c r="L541" s="637"/>
      <c r="M541" s="712"/>
      <c r="N541" s="713"/>
      <c r="O541" s="713"/>
      <c r="P541" s="713"/>
      <c r="Q541" s="713"/>
    </row>
    <row r="542" spans="1:17">
      <c r="A542" s="806"/>
      <c r="B542" s="489"/>
      <c r="C542" s="636" t="str">
        <f t="shared" si="16"/>
        <v/>
      </c>
      <c r="D542" s="860" t="str">
        <f t="shared" si="17"/>
        <v/>
      </c>
      <c r="E542" s="490"/>
      <c r="G542" s="490"/>
      <c r="J542" s="489"/>
      <c r="K542" s="490"/>
      <c r="L542" s="637"/>
      <c r="M542" s="712"/>
      <c r="N542" s="713"/>
      <c r="O542" s="713"/>
      <c r="P542" s="713"/>
      <c r="Q542" s="713"/>
    </row>
    <row r="543" spans="1:17">
      <c r="A543" s="806"/>
      <c r="C543" s="636" t="str">
        <f t="shared" si="16"/>
        <v/>
      </c>
      <c r="D543" s="859" t="str">
        <f t="shared" si="17"/>
        <v/>
      </c>
      <c r="J543" s="489"/>
      <c r="K543" s="490"/>
      <c r="L543" s="637"/>
      <c r="M543" s="712"/>
      <c r="N543" s="713"/>
      <c r="O543" s="713"/>
      <c r="P543" s="713"/>
      <c r="Q543" s="713"/>
    </row>
    <row r="544" spans="1:17">
      <c r="A544" s="806"/>
      <c r="C544" s="636" t="str">
        <f t="shared" si="16"/>
        <v/>
      </c>
      <c r="D544" s="859" t="str">
        <f t="shared" si="17"/>
        <v/>
      </c>
      <c r="J544" s="489"/>
      <c r="K544" s="490"/>
      <c r="L544" s="637"/>
      <c r="M544" s="712"/>
      <c r="N544" s="713"/>
      <c r="O544" s="713"/>
      <c r="P544" s="713"/>
      <c r="Q544" s="713"/>
    </row>
    <row r="545" spans="1:17">
      <c r="A545" s="806"/>
      <c r="B545" s="489"/>
      <c r="C545" s="636" t="str">
        <f t="shared" si="16"/>
        <v/>
      </c>
      <c r="D545" s="860" t="str">
        <f t="shared" si="17"/>
        <v/>
      </c>
      <c r="E545" s="490"/>
      <c r="F545" s="490"/>
      <c r="G545" s="490"/>
      <c r="I545" s="492"/>
      <c r="J545" s="489"/>
      <c r="K545" s="490"/>
      <c r="L545" s="637"/>
      <c r="M545" s="712"/>
      <c r="N545" s="713"/>
      <c r="O545" s="713"/>
      <c r="P545" s="713"/>
      <c r="Q545" s="713"/>
    </row>
    <row r="546" spans="1:17">
      <c r="A546" s="806"/>
      <c r="B546" s="489"/>
      <c r="C546" s="636" t="str">
        <f t="shared" si="16"/>
        <v/>
      </c>
      <c r="D546" s="860" t="str">
        <f t="shared" si="17"/>
        <v/>
      </c>
      <c r="E546" s="490"/>
      <c r="F546" s="490"/>
      <c r="G546" s="490"/>
      <c r="J546" s="489"/>
      <c r="K546" s="490"/>
      <c r="L546" s="637"/>
      <c r="M546" s="712"/>
      <c r="N546" s="713"/>
      <c r="O546" s="713"/>
      <c r="P546" s="713"/>
      <c r="Q546" s="713"/>
    </row>
    <row r="547" spans="1:17">
      <c r="A547" s="806"/>
      <c r="B547" s="489"/>
      <c r="C547" s="636" t="str">
        <f t="shared" si="16"/>
        <v/>
      </c>
      <c r="D547" s="860" t="str">
        <f t="shared" si="17"/>
        <v/>
      </c>
      <c r="E547" s="490"/>
      <c r="F547" s="490"/>
      <c r="G547" s="490"/>
      <c r="I547" s="492"/>
      <c r="J547" s="489"/>
      <c r="K547" s="490"/>
      <c r="L547" s="637"/>
      <c r="M547" s="712"/>
      <c r="N547" s="713"/>
      <c r="O547" s="713"/>
      <c r="P547" s="713"/>
      <c r="Q547" s="713"/>
    </row>
    <row r="548" spans="1:17">
      <c r="A548" s="806"/>
      <c r="B548" s="489"/>
      <c r="C548" s="636" t="str">
        <f t="shared" si="16"/>
        <v/>
      </c>
      <c r="D548" s="860" t="str">
        <f t="shared" si="17"/>
        <v/>
      </c>
      <c r="E548" s="490"/>
      <c r="F548" s="490"/>
      <c r="G548" s="490"/>
      <c r="J548" s="489"/>
      <c r="K548" s="490"/>
      <c r="L548" s="637"/>
      <c r="M548" s="712"/>
      <c r="N548" s="713"/>
      <c r="O548" s="713"/>
      <c r="P548" s="713"/>
      <c r="Q548" s="713"/>
    </row>
    <row r="549" spans="1:17">
      <c r="A549" s="806"/>
      <c r="B549" s="489"/>
      <c r="C549" s="636" t="str">
        <f t="shared" si="16"/>
        <v/>
      </c>
      <c r="D549" s="860" t="str">
        <f t="shared" si="17"/>
        <v/>
      </c>
      <c r="E549" s="490"/>
      <c r="F549" s="490"/>
      <c r="G549" s="490"/>
      <c r="H549" s="489"/>
      <c r="I549" s="489"/>
      <c r="J549" s="489"/>
      <c r="K549" s="490"/>
      <c r="L549" s="637"/>
      <c r="M549" s="712"/>
      <c r="N549" s="713"/>
      <c r="O549" s="713"/>
      <c r="P549" s="713"/>
      <c r="Q549" s="713"/>
    </row>
    <row r="550" spans="1:17">
      <c r="A550" s="806"/>
      <c r="C550" s="636" t="str">
        <f t="shared" si="16"/>
        <v/>
      </c>
      <c r="D550" s="859" t="str">
        <f t="shared" si="17"/>
        <v/>
      </c>
      <c r="J550" s="489"/>
      <c r="K550" s="490"/>
      <c r="L550" s="637"/>
      <c r="M550" s="712"/>
      <c r="N550" s="713"/>
      <c r="O550" s="713"/>
      <c r="P550" s="713"/>
      <c r="Q550" s="713"/>
    </row>
    <row r="551" spans="1:17">
      <c r="A551" s="806"/>
      <c r="C551" s="636" t="str">
        <f t="shared" si="16"/>
        <v/>
      </c>
      <c r="D551" s="859" t="str">
        <f t="shared" si="17"/>
        <v/>
      </c>
      <c r="J551" s="489"/>
      <c r="K551" s="490"/>
      <c r="L551" s="637"/>
      <c r="M551" s="712"/>
      <c r="N551" s="713"/>
      <c r="O551" s="713"/>
      <c r="P551" s="713"/>
      <c r="Q551" s="713"/>
    </row>
    <row r="552" spans="1:17">
      <c r="A552" s="806"/>
      <c r="B552" s="489"/>
      <c r="C552" s="636" t="str">
        <f t="shared" si="16"/>
        <v/>
      </c>
      <c r="D552" s="860" t="str">
        <f t="shared" si="17"/>
        <v/>
      </c>
      <c r="E552" s="490"/>
      <c r="F552" s="490"/>
      <c r="G552" s="490"/>
      <c r="J552" s="489"/>
      <c r="K552" s="490"/>
      <c r="L552" s="637"/>
      <c r="M552" s="712"/>
      <c r="N552" s="713"/>
      <c r="O552" s="713"/>
      <c r="P552" s="713"/>
      <c r="Q552" s="713"/>
    </row>
    <row r="553" spans="1:17">
      <c r="A553" s="806"/>
      <c r="B553" s="489"/>
      <c r="C553" s="636" t="str">
        <f t="shared" si="16"/>
        <v/>
      </c>
      <c r="D553" s="860" t="str">
        <f t="shared" si="17"/>
        <v/>
      </c>
      <c r="E553" s="490"/>
      <c r="F553" s="490"/>
      <c r="G553" s="490"/>
      <c r="H553" s="489"/>
      <c r="I553" s="491"/>
      <c r="J553" s="489"/>
      <c r="K553" s="490"/>
      <c r="L553" s="637"/>
      <c r="M553" s="712"/>
      <c r="N553" s="713"/>
      <c r="O553" s="713"/>
      <c r="P553" s="713"/>
      <c r="Q553" s="713"/>
    </row>
    <row r="554" spans="1:17">
      <c r="A554" s="806"/>
      <c r="B554" s="489"/>
      <c r="C554" s="636" t="str">
        <f t="shared" si="16"/>
        <v/>
      </c>
      <c r="D554" s="860" t="str">
        <f t="shared" si="17"/>
        <v/>
      </c>
      <c r="E554" s="490"/>
      <c r="F554" s="490"/>
      <c r="G554" s="490"/>
      <c r="I554" s="491"/>
      <c r="J554" s="489"/>
      <c r="K554" s="490"/>
      <c r="L554" s="637"/>
      <c r="M554" s="712"/>
      <c r="N554" s="713"/>
      <c r="O554" s="713"/>
      <c r="P554" s="713"/>
      <c r="Q554" s="713"/>
    </row>
    <row r="555" spans="1:17">
      <c r="A555" s="806"/>
      <c r="B555" s="489"/>
      <c r="C555" s="636" t="str">
        <f t="shared" si="16"/>
        <v/>
      </c>
      <c r="D555" s="860" t="str">
        <f t="shared" si="17"/>
        <v/>
      </c>
      <c r="E555" s="490"/>
      <c r="F555" s="490"/>
      <c r="G555" s="490"/>
      <c r="J555" s="489"/>
      <c r="K555" s="490"/>
      <c r="L555" s="637"/>
      <c r="M555" s="712"/>
      <c r="N555" s="713"/>
      <c r="O555" s="713"/>
      <c r="P555" s="713"/>
      <c r="Q555" s="713"/>
    </row>
    <row r="556" spans="1:17">
      <c r="A556" s="806"/>
      <c r="C556" s="636" t="str">
        <f t="shared" si="16"/>
        <v/>
      </c>
      <c r="D556" s="859" t="str">
        <f t="shared" si="17"/>
        <v/>
      </c>
      <c r="J556" s="489"/>
      <c r="K556" s="490"/>
      <c r="L556" s="637"/>
      <c r="M556" s="712"/>
      <c r="N556" s="713"/>
      <c r="O556" s="713"/>
      <c r="P556" s="713"/>
      <c r="Q556" s="713"/>
    </row>
    <row r="557" spans="1:17">
      <c r="A557" s="806"/>
      <c r="C557" s="636" t="str">
        <f t="shared" si="16"/>
        <v/>
      </c>
      <c r="D557" s="859" t="str">
        <f t="shared" si="17"/>
        <v/>
      </c>
      <c r="J557" s="489"/>
      <c r="K557" s="490"/>
      <c r="L557" s="637"/>
      <c r="M557" s="712"/>
      <c r="N557" s="713"/>
      <c r="O557" s="713"/>
      <c r="P557" s="713"/>
      <c r="Q557" s="713"/>
    </row>
    <row r="558" spans="1:17">
      <c r="A558" s="806"/>
      <c r="B558" s="489"/>
      <c r="C558" s="636" t="str">
        <f t="shared" si="16"/>
        <v/>
      </c>
      <c r="D558" s="860" t="str">
        <f t="shared" si="17"/>
        <v/>
      </c>
      <c r="E558" s="490"/>
      <c r="F558" s="490"/>
      <c r="G558" s="490"/>
      <c r="J558" s="489"/>
      <c r="K558" s="490"/>
      <c r="L558" s="637"/>
      <c r="M558" s="712"/>
      <c r="N558" s="713"/>
      <c r="O558" s="713"/>
      <c r="P558" s="713"/>
      <c r="Q558" s="713"/>
    </row>
    <row r="559" spans="1:17">
      <c r="A559" s="806"/>
      <c r="C559" s="636" t="str">
        <f t="shared" si="16"/>
        <v/>
      </c>
      <c r="D559" s="859" t="str">
        <f t="shared" si="17"/>
        <v/>
      </c>
      <c r="H559" s="489"/>
      <c r="J559" s="489"/>
      <c r="K559" s="490"/>
      <c r="L559" s="637"/>
      <c r="M559" s="712"/>
      <c r="N559" s="713"/>
      <c r="O559" s="713"/>
      <c r="P559" s="713"/>
      <c r="Q559" s="713"/>
    </row>
    <row r="560" spans="1:17">
      <c r="A560" s="806"/>
      <c r="B560" s="489"/>
      <c r="C560" s="636" t="str">
        <f t="shared" si="16"/>
        <v/>
      </c>
      <c r="D560" s="860" t="str">
        <f t="shared" si="17"/>
        <v/>
      </c>
      <c r="E560" s="490"/>
      <c r="F560" s="490"/>
      <c r="G560" s="490"/>
      <c r="I560" s="492"/>
      <c r="J560" s="489"/>
      <c r="K560" s="490"/>
      <c r="L560" s="637"/>
      <c r="M560" s="712"/>
      <c r="N560" s="713"/>
      <c r="O560" s="713"/>
      <c r="P560" s="713"/>
      <c r="Q560" s="713"/>
    </row>
    <row r="561" spans="1:17">
      <c r="A561" s="806"/>
      <c r="B561" s="489"/>
      <c r="C561" s="636" t="str">
        <f t="shared" si="16"/>
        <v/>
      </c>
      <c r="D561" s="860" t="str">
        <f t="shared" si="17"/>
        <v/>
      </c>
      <c r="E561" s="490"/>
      <c r="F561" s="490"/>
      <c r="G561" s="490"/>
      <c r="J561" s="489"/>
      <c r="K561" s="490"/>
      <c r="L561" s="637"/>
      <c r="M561" s="712"/>
      <c r="N561" s="713"/>
      <c r="O561" s="713"/>
      <c r="P561" s="713"/>
      <c r="Q561" s="713"/>
    </row>
    <row r="562" spans="1:17">
      <c r="A562" s="806"/>
      <c r="C562" s="636" t="str">
        <f t="shared" si="16"/>
        <v/>
      </c>
      <c r="D562" s="859" t="str">
        <f t="shared" si="17"/>
        <v/>
      </c>
      <c r="J562" s="489"/>
      <c r="K562" s="490"/>
      <c r="L562" s="637"/>
      <c r="M562" s="712"/>
      <c r="N562" s="713"/>
      <c r="O562" s="713"/>
      <c r="P562" s="713"/>
      <c r="Q562" s="713"/>
    </row>
    <row r="563" spans="1:17">
      <c r="A563" s="806"/>
      <c r="B563" s="489"/>
      <c r="C563" s="636" t="str">
        <f t="shared" si="16"/>
        <v/>
      </c>
      <c r="D563" s="860" t="str">
        <f t="shared" si="17"/>
        <v/>
      </c>
      <c r="E563" s="490"/>
      <c r="F563" s="490"/>
      <c r="G563" s="490"/>
      <c r="J563" s="489"/>
      <c r="K563" s="490"/>
      <c r="L563" s="637"/>
      <c r="M563" s="712"/>
      <c r="N563" s="713"/>
      <c r="O563" s="713"/>
      <c r="P563" s="713"/>
      <c r="Q563" s="713"/>
    </row>
    <row r="564" spans="1:17">
      <c r="A564" s="806"/>
      <c r="C564" s="636" t="str">
        <f t="shared" si="16"/>
        <v/>
      </c>
      <c r="D564" s="859" t="str">
        <f t="shared" si="17"/>
        <v/>
      </c>
      <c r="J564" s="489"/>
      <c r="K564" s="490"/>
      <c r="L564" s="637"/>
      <c r="M564" s="712"/>
      <c r="N564" s="713"/>
      <c r="O564" s="713"/>
      <c r="P564" s="713"/>
      <c r="Q564" s="713"/>
    </row>
    <row r="565" spans="1:17">
      <c r="A565" s="806"/>
      <c r="C565" s="636" t="str">
        <f t="shared" si="16"/>
        <v/>
      </c>
      <c r="D565" s="859" t="str">
        <f t="shared" si="17"/>
        <v/>
      </c>
      <c r="J565" s="489"/>
      <c r="K565" s="490"/>
      <c r="L565" s="637"/>
      <c r="M565" s="712"/>
      <c r="N565" s="713"/>
      <c r="O565" s="713"/>
      <c r="P565" s="713"/>
      <c r="Q565" s="713"/>
    </row>
    <row r="566" spans="1:17">
      <c r="A566" s="806"/>
      <c r="C566" s="636" t="str">
        <f t="shared" si="16"/>
        <v/>
      </c>
      <c r="D566" s="859" t="str">
        <f t="shared" si="17"/>
        <v/>
      </c>
      <c r="K566" s="490"/>
      <c r="L566" s="637"/>
      <c r="M566" s="712"/>
      <c r="N566" s="713"/>
      <c r="O566" s="713"/>
      <c r="P566" s="713"/>
      <c r="Q566" s="713"/>
    </row>
    <row r="567" spans="1:17">
      <c r="A567" s="806"/>
      <c r="B567" s="489"/>
      <c r="C567" s="636" t="str">
        <f t="shared" si="16"/>
        <v/>
      </c>
      <c r="D567" s="860" t="str">
        <f t="shared" si="17"/>
        <v/>
      </c>
      <c r="E567" s="490"/>
      <c r="F567" s="490"/>
      <c r="G567" s="490"/>
      <c r="H567" s="489"/>
      <c r="I567" s="491"/>
      <c r="J567" s="489"/>
      <c r="K567" s="490"/>
      <c r="L567" s="637"/>
      <c r="M567" s="712"/>
      <c r="N567" s="713"/>
      <c r="O567" s="713"/>
      <c r="P567" s="713"/>
      <c r="Q567" s="713"/>
    </row>
    <row r="568" spans="1:17">
      <c r="A568" s="806"/>
      <c r="C568" s="636" t="str">
        <f t="shared" si="16"/>
        <v/>
      </c>
      <c r="D568" s="859" t="str">
        <f t="shared" si="17"/>
        <v/>
      </c>
      <c r="H568" s="489"/>
      <c r="J568" s="489"/>
      <c r="K568" s="490"/>
      <c r="L568" s="637"/>
      <c r="M568" s="712"/>
      <c r="N568" s="713"/>
      <c r="O568" s="713"/>
      <c r="P568" s="713"/>
      <c r="Q568" s="713"/>
    </row>
    <row r="569" spans="1:17">
      <c r="A569" s="806"/>
      <c r="C569" s="636" t="str">
        <f t="shared" si="16"/>
        <v/>
      </c>
      <c r="D569" s="859" t="str">
        <f t="shared" si="17"/>
        <v/>
      </c>
      <c r="J569" s="489"/>
      <c r="K569" s="490"/>
      <c r="L569" s="637"/>
      <c r="M569" s="712"/>
      <c r="N569" s="713"/>
      <c r="O569" s="713"/>
      <c r="P569" s="713"/>
      <c r="Q569" s="713"/>
    </row>
    <row r="570" spans="1:17">
      <c r="A570" s="806"/>
      <c r="B570" s="489"/>
      <c r="C570" s="636" t="str">
        <f t="shared" si="16"/>
        <v/>
      </c>
      <c r="D570" s="860" t="str">
        <f t="shared" si="17"/>
        <v/>
      </c>
      <c r="E570" s="490"/>
      <c r="F570" s="490"/>
      <c r="G570" s="490"/>
      <c r="J570" s="489"/>
      <c r="K570" s="490"/>
      <c r="L570" s="637"/>
      <c r="M570" s="712"/>
      <c r="N570" s="713"/>
      <c r="O570" s="713"/>
      <c r="P570" s="713"/>
      <c r="Q570" s="713"/>
    </row>
    <row r="571" spans="1:17">
      <c r="A571" s="806"/>
      <c r="C571" s="636" t="str">
        <f t="shared" si="16"/>
        <v/>
      </c>
      <c r="D571" s="859" t="str">
        <f t="shared" si="17"/>
        <v/>
      </c>
      <c r="J571" s="489"/>
      <c r="K571" s="490"/>
      <c r="L571" s="637"/>
      <c r="M571" s="712"/>
      <c r="N571" s="713"/>
      <c r="O571" s="713"/>
      <c r="P571" s="713"/>
      <c r="Q571" s="713"/>
    </row>
    <row r="572" spans="1:17">
      <c r="A572" s="806"/>
      <c r="C572" s="636" t="str">
        <f t="shared" si="16"/>
        <v/>
      </c>
      <c r="D572" s="859" t="str">
        <f t="shared" si="17"/>
        <v/>
      </c>
      <c r="J572" s="489"/>
      <c r="K572" s="490"/>
      <c r="L572" s="637"/>
      <c r="M572" s="712"/>
      <c r="N572" s="713"/>
      <c r="O572" s="713"/>
      <c r="P572" s="713"/>
      <c r="Q572" s="713"/>
    </row>
    <row r="573" spans="1:17">
      <c r="A573" s="806"/>
      <c r="B573" s="489"/>
      <c r="C573" s="636" t="str">
        <f t="shared" si="16"/>
        <v/>
      </c>
      <c r="D573" s="860" t="str">
        <f t="shared" si="17"/>
        <v/>
      </c>
      <c r="E573" s="490"/>
      <c r="F573" s="490"/>
      <c r="G573" s="490"/>
      <c r="I573" s="492"/>
      <c r="J573" s="489"/>
      <c r="K573" s="490"/>
      <c r="L573" s="637"/>
      <c r="M573" s="712"/>
      <c r="N573" s="713"/>
      <c r="O573" s="713"/>
      <c r="P573" s="713"/>
      <c r="Q573" s="713"/>
    </row>
    <row r="574" spans="1:17">
      <c r="A574" s="806"/>
      <c r="B574" s="489"/>
      <c r="C574" s="636" t="str">
        <f t="shared" si="16"/>
        <v/>
      </c>
      <c r="D574" s="860" t="str">
        <f t="shared" si="17"/>
        <v/>
      </c>
      <c r="E574" s="490"/>
      <c r="F574" s="490"/>
      <c r="G574" s="490"/>
      <c r="J574" s="489"/>
      <c r="K574" s="490"/>
      <c r="L574" s="637"/>
      <c r="M574" s="712"/>
      <c r="N574" s="713"/>
      <c r="O574" s="713"/>
      <c r="P574" s="713"/>
      <c r="Q574" s="713"/>
    </row>
    <row r="575" spans="1:17">
      <c r="A575" s="806"/>
      <c r="B575" s="489"/>
      <c r="C575" s="636" t="str">
        <f t="shared" si="16"/>
        <v/>
      </c>
      <c r="D575" s="860" t="str">
        <f t="shared" si="17"/>
        <v/>
      </c>
      <c r="E575" s="490"/>
      <c r="F575" s="490"/>
      <c r="G575" s="490"/>
      <c r="I575" s="492"/>
      <c r="J575" s="489"/>
      <c r="K575" s="490"/>
      <c r="L575" s="637"/>
      <c r="M575" s="712"/>
      <c r="N575" s="713"/>
      <c r="O575" s="713"/>
      <c r="P575" s="713"/>
      <c r="Q575" s="713"/>
    </row>
    <row r="576" spans="1:17">
      <c r="A576" s="806"/>
      <c r="C576" s="636" t="str">
        <f t="shared" si="16"/>
        <v/>
      </c>
      <c r="D576" s="859" t="str">
        <f t="shared" si="17"/>
        <v/>
      </c>
      <c r="J576" s="489"/>
      <c r="K576" s="490"/>
      <c r="L576" s="637"/>
      <c r="M576" s="712"/>
      <c r="N576" s="713"/>
      <c r="O576" s="713"/>
      <c r="P576" s="713"/>
      <c r="Q576" s="713"/>
    </row>
    <row r="577" spans="1:17">
      <c r="A577" s="806"/>
      <c r="B577" s="489"/>
      <c r="C577" s="636" t="str">
        <f t="shared" si="16"/>
        <v/>
      </c>
      <c r="D577" s="860" t="str">
        <f t="shared" si="17"/>
        <v/>
      </c>
      <c r="E577" s="490"/>
      <c r="G577" s="490"/>
      <c r="J577" s="489"/>
      <c r="K577" s="490"/>
      <c r="L577" s="637"/>
      <c r="M577" s="712"/>
      <c r="N577" s="713"/>
      <c r="O577" s="713"/>
      <c r="P577" s="713"/>
      <c r="Q577" s="713"/>
    </row>
    <row r="578" spans="1:17">
      <c r="A578" s="806"/>
      <c r="C578" s="636" t="str">
        <f t="shared" ref="C578:C641" si="18">IFERROR(1440/D578, "")</f>
        <v/>
      </c>
      <c r="D578" s="859" t="str">
        <f t="shared" ref="D578:D641" si="19">IF(B578="", "", IF(B578&lt;1, B578*1440, B578))</f>
        <v/>
      </c>
      <c r="F578" s="490"/>
      <c r="J578" s="489"/>
      <c r="K578" s="490"/>
      <c r="L578" s="637"/>
      <c r="M578" s="712"/>
      <c r="N578" s="713"/>
      <c r="O578" s="713"/>
      <c r="P578" s="713"/>
      <c r="Q578" s="713"/>
    </row>
    <row r="579" spans="1:17">
      <c r="A579" s="806"/>
      <c r="B579" s="489"/>
      <c r="C579" s="636" t="str">
        <f t="shared" si="18"/>
        <v/>
      </c>
      <c r="D579" s="860" t="str">
        <f t="shared" si="19"/>
        <v/>
      </c>
      <c r="E579" s="490"/>
      <c r="F579" s="490"/>
      <c r="G579" s="490"/>
      <c r="I579" s="492"/>
      <c r="J579" s="489"/>
      <c r="K579" s="490"/>
      <c r="L579" s="637"/>
      <c r="M579" s="712"/>
      <c r="N579" s="713"/>
      <c r="O579" s="713"/>
      <c r="P579" s="713"/>
      <c r="Q579" s="713"/>
    </row>
    <row r="580" spans="1:17">
      <c r="A580" s="806"/>
      <c r="B580" s="489"/>
      <c r="C580" s="636" t="str">
        <f t="shared" si="18"/>
        <v/>
      </c>
      <c r="D580" s="860" t="str">
        <f t="shared" si="19"/>
        <v/>
      </c>
      <c r="E580" s="490"/>
      <c r="F580" s="490"/>
      <c r="G580" s="490"/>
      <c r="J580" s="489"/>
      <c r="K580" s="490"/>
      <c r="L580" s="637"/>
      <c r="M580" s="712"/>
      <c r="N580" s="713"/>
      <c r="O580" s="713"/>
      <c r="P580" s="713"/>
      <c r="Q580" s="713"/>
    </row>
    <row r="581" spans="1:17">
      <c r="A581" s="806"/>
      <c r="B581" s="489"/>
      <c r="C581" s="636" t="str">
        <f t="shared" si="18"/>
        <v/>
      </c>
      <c r="D581" s="860" t="str">
        <f t="shared" si="19"/>
        <v/>
      </c>
      <c r="E581" s="490"/>
      <c r="F581" s="490"/>
      <c r="G581" s="490"/>
      <c r="J581" s="489"/>
      <c r="K581" s="490"/>
      <c r="L581" s="637"/>
      <c r="M581" s="712"/>
      <c r="N581" s="713"/>
      <c r="O581" s="713"/>
      <c r="P581" s="713"/>
      <c r="Q581" s="713"/>
    </row>
    <row r="582" spans="1:17">
      <c r="A582" s="806"/>
      <c r="C582" s="636" t="str">
        <f t="shared" si="18"/>
        <v/>
      </c>
      <c r="D582" s="859" t="str">
        <f t="shared" si="19"/>
        <v/>
      </c>
      <c r="E582" s="490"/>
      <c r="F582" s="490"/>
      <c r="G582" s="490"/>
      <c r="H582" s="489"/>
      <c r="I582" s="491"/>
      <c r="J582" s="489"/>
      <c r="K582" s="490"/>
      <c r="L582" s="637"/>
      <c r="M582" s="712"/>
      <c r="N582" s="713"/>
      <c r="O582" s="713"/>
      <c r="P582" s="713"/>
      <c r="Q582" s="713"/>
    </row>
    <row r="583" spans="1:17">
      <c r="A583" s="806"/>
      <c r="C583" s="636" t="str">
        <f t="shared" si="18"/>
        <v/>
      </c>
      <c r="D583" s="859" t="str">
        <f t="shared" si="19"/>
        <v/>
      </c>
      <c r="F583" s="490"/>
      <c r="J583" s="489"/>
      <c r="K583" s="490"/>
      <c r="L583" s="637"/>
      <c r="M583" s="712"/>
      <c r="N583" s="713"/>
      <c r="O583" s="713"/>
      <c r="P583" s="713"/>
      <c r="Q583" s="713"/>
    </row>
    <row r="584" spans="1:17">
      <c r="A584" s="806"/>
      <c r="B584" s="489"/>
      <c r="C584" s="636" t="str">
        <f t="shared" si="18"/>
        <v/>
      </c>
      <c r="D584" s="860" t="str">
        <f t="shared" si="19"/>
        <v/>
      </c>
      <c r="E584" s="490"/>
      <c r="F584" s="490"/>
      <c r="G584" s="490"/>
      <c r="H584" s="489"/>
      <c r="I584" s="489"/>
      <c r="J584" s="489"/>
      <c r="K584" s="490"/>
      <c r="L584" s="637"/>
      <c r="M584" s="712"/>
      <c r="N584" s="713"/>
      <c r="O584" s="713"/>
      <c r="P584" s="713"/>
      <c r="Q584" s="713"/>
    </row>
    <row r="585" spans="1:17">
      <c r="A585" s="806"/>
      <c r="C585" s="636" t="str">
        <f t="shared" si="18"/>
        <v/>
      </c>
      <c r="D585" s="859" t="str">
        <f t="shared" si="19"/>
        <v/>
      </c>
      <c r="J585" s="489"/>
      <c r="K585" s="490"/>
      <c r="L585" s="637"/>
      <c r="M585" s="712"/>
      <c r="N585" s="713"/>
      <c r="O585" s="713"/>
      <c r="P585" s="713"/>
      <c r="Q585" s="713"/>
    </row>
    <row r="586" spans="1:17">
      <c r="A586" s="806"/>
      <c r="B586" s="489"/>
      <c r="C586" s="636" t="str">
        <f t="shared" si="18"/>
        <v/>
      </c>
      <c r="D586" s="860" t="str">
        <f t="shared" si="19"/>
        <v/>
      </c>
      <c r="E586" s="490"/>
      <c r="F586" s="490"/>
      <c r="G586" s="490"/>
      <c r="I586" s="492"/>
      <c r="J586" s="489"/>
      <c r="K586" s="490"/>
      <c r="L586" s="637"/>
      <c r="M586" s="712"/>
      <c r="N586" s="713"/>
      <c r="O586" s="713"/>
      <c r="P586" s="713"/>
      <c r="Q586" s="713"/>
    </row>
    <row r="587" spans="1:17">
      <c r="A587" s="806"/>
      <c r="B587" s="489"/>
      <c r="C587" s="636" t="str">
        <f t="shared" si="18"/>
        <v/>
      </c>
      <c r="D587" s="860" t="str">
        <f t="shared" si="19"/>
        <v/>
      </c>
      <c r="E587" s="490"/>
      <c r="F587" s="490"/>
      <c r="G587" s="490"/>
      <c r="I587" s="492"/>
      <c r="J587" s="489"/>
      <c r="K587" s="490"/>
      <c r="L587" s="637"/>
      <c r="M587" s="712"/>
      <c r="N587" s="713"/>
      <c r="O587" s="713"/>
      <c r="P587" s="713"/>
      <c r="Q587" s="713"/>
    </row>
    <row r="588" spans="1:17">
      <c r="A588" s="806"/>
      <c r="C588" s="636" t="str">
        <f t="shared" si="18"/>
        <v/>
      </c>
      <c r="D588" s="859" t="str">
        <f t="shared" si="19"/>
        <v/>
      </c>
      <c r="H588" s="489"/>
      <c r="J588" s="489"/>
      <c r="K588" s="490"/>
      <c r="L588" s="637"/>
      <c r="M588" s="712"/>
      <c r="N588" s="713"/>
      <c r="O588" s="713"/>
      <c r="P588" s="713"/>
      <c r="Q588" s="713"/>
    </row>
    <row r="589" spans="1:17">
      <c r="A589" s="806"/>
      <c r="B589" s="489"/>
      <c r="C589" s="636" t="str">
        <f t="shared" si="18"/>
        <v/>
      </c>
      <c r="D589" s="860" t="str">
        <f t="shared" si="19"/>
        <v/>
      </c>
      <c r="E589" s="490"/>
      <c r="F589" s="490"/>
      <c r="G589" s="490"/>
      <c r="I589" s="492"/>
      <c r="J589" s="489"/>
      <c r="K589" s="490"/>
      <c r="L589" s="637"/>
      <c r="M589" s="712"/>
      <c r="N589" s="713"/>
      <c r="O589" s="713"/>
      <c r="P589" s="713"/>
      <c r="Q589" s="713"/>
    </row>
    <row r="590" spans="1:17">
      <c r="A590" s="806"/>
      <c r="B590" s="489"/>
      <c r="C590" s="636" t="str">
        <f t="shared" si="18"/>
        <v/>
      </c>
      <c r="D590" s="860" t="str">
        <f t="shared" si="19"/>
        <v/>
      </c>
      <c r="H590" s="489"/>
      <c r="I590" s="491"/>
      <c r="J590" s="489"/>
      <c r="K590" s="490"/>
      <c r="L590" s="637"/>
      <c r="M590" s="712"/>
      <c r="N590" s="713"/>
      <c r="O590" s="713"/>
      <c r="P590" s="713"/>
      <c r="Q590" s="713"/>
    </row>
    <row r="591" spans="1:17">
      <c r="A591" s="806"/>
      <c r="B591" s="489"/>
      <c r="C591" s="636" t="str">
        <f t="shared" si="18"/>
        <v/>
      </c>
      <c r="D591" s="860" t="str">
        <f t="shared" si="19"/>
        <v/>
      </c>
      <c r="E591" s="490"/>
      <c r="F591" s="490"/>
      <c r="G591" s="490"/>
      <c r="I591" s="492"/>
      <c r="J591" s="489"/>
      <c r="K591" s="490"/>
      <c r="L591" s="637"/>
      <c r="M591" s="712"/>
      <c r="N591" s="713"/>
      <c r="O591" s="713"/>
      <c r="P591" s="713"/>
      <c r="Q591" s="713"/>
    </row>
    <row r="592" spans="1:17">
      <c r="A592" s="806"/>
      <c r="C592" s="636" t="str">
        <f t="shared" si="18"/>
        <v/>
      </c>
      <c r="D592" s="859" t="str">
        <f t="shared" si="19"/>
        <v/>
      </c>
      <c r="J592" s="489"/>
      <c r="K592" s="490"/>
      <c r="L592" s="637"/>
      <c r="M592" s="712"/>
      <c r="N592" s="713"/>
      <c r="O592" s="713"/>
      <c r="P592" s="713"/>
      <c r="Q592" s="713"/>
    </row>
    <row r="593" spans="1:17">
      <c r="A593" s="806"/>
      <c r="B593" s="489"/>
      <c r="C593" s="636" t="str">
        <f t="shared" si="18"/>
        <v/>
      </c>
      <c r="D593" s="860" t="str">
        <f t="shared" si="19"/>
        <v/>
      </c>
      <c r="E593" s="490"/>
      <c r="F593" s="490"/>
      <c r="G593" s="490"/>
      <c r="H593" s="489"/>
      <c r="J593" s="489"/>
      <c r="K593" s="490"/>
      <c r="L593" s="637"/>
      <c r="M593" s="712"/>
      <c r="N593" s="713"/>
      <c r="O593" s="713"/>
      <c r="P593" s="713"/>
      <c r="Q593" s="713"/>
    </row>
    <row r="594" spans="1:17">
      <c r="A594" s="806"/>
      <c r="C594" s="636" t="str">
        <f t="shared" si="18"/>
        <v/>
      </c>
      <c r="D594" s="859" t="str">
        <f t="shared" si="19"/>
        <v/>
      </c>
      <c r="F594" s="490"/>
      <c r="J594" s="489"/>
      <c r="K594" s="490"/>
      <c r="L594" s="637"/>
      <c r="M594" s="712"/>
      <c r="N594" s="713"/>
      <c r="O594" s="713"/>
      <c r="P594" s="713"/>
      <c r="Q594" s="713"/>
    </row>
    <row r="595" spans="1:17">
      <c r="A595" s="806"/>
      <c r="B595" s="489"/>
      <c r="C595" s="636" t="str">
        <f t="shared" si="18"/>
        <v/>
      </c>
      <c r="D595" s="860" t="str">
        <f t="shared" si="19"/>
        <v/>
      </c>
      <c r="E595" s="490"/>
      <c r="F595" s="490"/>
      <c r="G595" s="490"/>
      <c r="I595" s="492"/>
      <c r="J595" s="489"/>
      <c r="K595" s="490"/>
      <c r="L595" s="637"/>
      <c r="M595" s="712"/>
      <c r="N595" s="713"/>
      <c r="O595" s="713"/>
      <c r="P595" s="713"/>
      <c r="Q595" s="713"/>
    </row>
    <row r="596" spans="1:17">
      <c r="A596" s="806"/>
      <c r="C596" s="636" t="str">
        <f t="shared" si="18"/>
        <v/>
      </c>
      <c r="D596" s="859" t="str">
        <f t="shared" si="19"/>
        <v/>
      </c>
      <c r="J596" s="489"/>
      <c r="K596" s="490"/>
      <c r="L596" s="637"/>
      <c r="M596" s="712"/>
      <c r="N596" s="713"/>
      <c r="O596" s="713"/>
      <c r="P596" s="713"/>
      <c r="Q596" s="713"/>
    </row>
    <row r="597" spans="1:17">
      <c r="A597" s="806"/>
      <c r="C597" s="636" t="str">
        <f t="shared" si="18"/>
        <v/>
      </c>
      <c r="D597" s="859" t="str">
        <f t="shared" si="19"/>
        <v/>
      </c>
      <c r="F597" s="490"/>
      <c r="J597" s="489"/>
      <c r="K597" s="490"/>
      <c r="L597" s="637"/>
      <c r="M597" s="712"/>
      <c r="N597" s="713"/>
      <c r="O597" s="713"/>
      <c r="P597" s="713"/>
      <c r="Q597" s="713"/>
    </row>
    <row r="598" spans="1:17">
      <c r="A598" s="806"/>
      <c r="B598" s="489"/>
      <c r="C598" s="636" t="str">
        <f t="shared" si="18"/>
        <v/>
      </c>
      <c r="D598" s="860" t="str">
        <f t="shared" si="19"/>
        <v/>
      </c>
      <c r="E598" s="490"/>
      <c r="G598" s="490"/>
      <c r="I598" s="492"/>
      <c r="J598" s="489"/>
      <c r="K598" s="490"/>
      <c r="L598" s="637"/>
      <c r="M598" s="712"/>
      <c r="N598" s="713"/>
      <c r="O598" s="713"/>
      <c r="P598" s="713"/>
      <c r="Q598" s="713"/>
    </row>
    <row r="599" spans="1:17">
      <c r="A599" s="806"/>
      <c r="C599" s="636" t="str">
        <f t="shared" si="18"/>
        <v/>
      </c>
      <c r="D599" s="859" t="str">
        <f t="shared" si="19"/>
        <v/>
      </c>
      <c r="J599" s="489"/>
      <c r="K599" s="490"/>
      <c r="L599" s="637"/>
      <c r="M599" s="712"/>
      <c r="N599" s="713"/>
      <c r="O599" s="713"/>
      <c r="P599" s="713"/>
      <c r="Q599" s="713"/>
    </row>
    <row r="600" spans="1:17">
      <c r="A600" s="806"/>
      <c r="C600" s="636" t="str">
        <f t="shared" si="18"/>
        <v/>
      </c>
      <c r="D600" s="859" t="str">
        <f t="shared" si="19"/>
        <v/>
      </c>
      <c r="J600" s="489"/>
      <c r="K600" s="490"/>
      <c r="L600" s="637"/>
      <c r="M600" s="712"/>
      <c r="N600" s="713"/>
      <c r="O600" s="713"/>
      <c r="P600" s="713"/>
      <c r="Q600" s="713"/>
    </row>
    <row r="601" spans="1:17">
      <c r="A601" s="806"/>
      <c r="C601" s="636" t="str">
        <f t="shared" si="18"/>
        <v/>
      </c>
      <c r="D601" s="859" t="str">
        <f t="shared" si="19"/>
        <v/>
      </c>
      <c r="J601" s="489"/>
      <c r="K601" s="490"/>
      <c r="L601" s="637"/>
      <c r="M601" s="712"/>
      <c r="N601" s="713"/>
      <c r="O601" s="713"/>
      <c r="P601" s="713"/>
      <c r="Q601" s="713"/>
    </row>
    <row r="602" spans="1:17">
      <c r="A602" s="806"/>
      <c r="C602" s="636" t="str">
        <f t="shared" si="18"/>
        <v/>
      </c>
      <c r="D602" s="859" t="str">
        <f t="shared" si="19"/>
        <v/>
      </c>
      <c r="J602" s="489"/>
      <c r="K602" s="490"/>
      <c r="L602" s="637"/>
      <c r="M602" s="712"/>
      <c r="N602" s="713"/>
      <c r="O602" s="713"/>
      <c r="P602" s="713"/>
      <c r="Q602" s="713"/>
    </row>
    <row r="603" spans="1:17">
      <c r="A603" s="806"/>
      <c r="C603" s="636" t="str">
        <f t="shared" si="18"/>
        <v/>
      </c>
      <c r="D603" s="859" t="str">
        <f t="shared" si="19"/>
        <v/>
      </c>
      <c r="J603" s="489"/>
      <c r="K603" s="490"/>
      <c r="L603" s="637"/>
      <c r="M603" s="712"/>
      <c r="N603" s="713"/>
      <c r="O603" s="713"/>
      <c r="P603" s="713"/>
      <c r="Q603" s="713"/>
    </row>
    <row r="604" spans="1:17">
      <c r="A604" s="806"/>
      <c r="C604" s="636" t="str">
        <f t="shared" si="18"/>
        <v/>
      </c>
      <c r="D604" s="859" t="str">
        <f t="shared" si="19"/>
        <v/>
      </c>
      <c r="J604" s="489"/>
      <c r="K604" s="490"/>
      <c r="L604" s="637"/>
      <c r="M604" s="712"/>
      <c r="N604" s="713"/>
      <c r="O604" s="713"/>
      <c r="P604" s="713"/>
      <c r="Q604" s="713"/>
    </row>
    <row r="605" spans="1:17">
      <c r="A605" s="806"/>
      <c r="B605" s="489"/>
      <c r="C605" s="636" t="str">
        <f t="shared" si="18"/>
        <v/>
      </c>
      <c r="D605" s="860" t="str">
        <f t="shared" si="19"/>
        <v/>
      </c>
      <c r="E605" s="490"/>
      <c r="F605" s="490"/>
      <c r="G605" s="490"/>
      <c r="I605" s="492"/>
      <c r="J605" s="489"/>
      <c r="K605" s="490"/>
      <c r="L605" s="637"/>
      <c r="M605" s="712"/>
      <c r="N605" s="713"/>
      <c r="O605" s="713"/>
      <c r="P605" s="713"/>
      <c r="Q605" s="713"/>
    </row>
    <row r="606" spans="1:17">
      <c r="A606" s="806"/>
      <c r="B606" s="489"/>
      <c r="C606" s="636" t="str">
        <f t="shared" si="18"/>
        <v/>
      </c>
      <c r="D606" s="860" t="str">
        <f t="shared" si="19"/>
        <v/>
      </c>
      <c r="E606" s="490"/>
      <c r="G606" s="490"/>
      <c r="J606" s="489"/>
      <c r="K606" s="490"/>
      <c r="L606" s="637"/>
      <c r="M606" s="712"/>
      <c r="N606" s="713"/>
      <c r="O606" s="713"/>
      <c r="P606" s="713"/>
      <c r="Q606" s="713"/>
    </row>
    <row r="607" spans="1:17">
      <c r="A607" s="806"/>
      <c r="B607" s="489"/>
      <c r="C607" s="636" t="str">
        <f t="shared" si="18"/>
        <v/>
      </c>
      <c r="D607" s="860" t="str">
        <f t="shared" si="19"/>
        <v/>
      </c>
      <c r="E607" s="490"/>
      <c r="F607" s="490"/>
      <c r="G607" s="490"/>
      <c r="H607" s="489"/>
      <c r="I607" s="492"/>
      <c r="J607" s="489"/>
      <c r="K607" s="490"/>
      <c r="L607" s="637"/>
      <c r="M607" s="712"/>
      <c r="N607" s="713"/>
      <c r="O607" s="713"/>
      <c r="P607" s="713"/>
      <c r="Q607" s="713"/>
    </row>
    <row r="608" spans="1:17">
      <c r="A608" s="806"/>
      <c r="C608" s="636" t="str">
        <f t="shared" si="18"/>
        <v/>
      </c>
      <c r="D608" s="859" t="str">
        <f t="shared" si="19"/>
        <v/>
      </c>
      <c r="F608" s="490"/>
      <c r="J608" s="489"/>
      <c r="K608" s="490"/>
      <c r="L608" s="637"/>
      <c r="M608" s="712"/>
      <c r="N608" s="713"/>
      <c r="O608" s="713"/>
      <c r="P608" s="713"/>
      <c r="Q608" s="713"/>
    </row>
    <row r="609" spans="1:17">
      <c r="A609" s="806"/>
      <c r="B609" s="489"/>
      <c r="C609" s="636" t="str">
        <f t="shared" si="18"/>
        <v/>
      </c>
      <c r="D609" s="860" t="str">
        <f t="shared" si="19"/>
        <v/>
      </c>
      <c r="E609" s="490"/>
      <c r="F609" s="490"/>
      <c r="G609" s="490"/>
      <c r="J609" s="489"/>
      <c r="K609" s="490"/>
      <c r="L609" s="637"/>
      <c r="M609" s="712"/>
      <c r="N609" s="713"/>
      <c r="O609" s="713"/>
      <c r="P609" s="713"/>
      <c r="Q609" s="713"/>
    </row>
    <row r="610" spans="1:17">
      <c r="A610" s="806"/>
      <c r="B610" s="489"/>
      <c r="C610" s="636" t="str">
        <f t="shared" si="18"/>
        <v/>
      </c>
      <c r="D610" s="860" t="str">
        <f t="shared" si="19"/>
        <v/>
      </c>
      <c r="E610" s="490"/>
      <c r="F610" s="490"/>
      <c r="G610" s="490"/>
      <c r="I610" s="492"/>
      <c r="J610" s="489"/>
      <c r="K610" s="490"/>
      <c r="L610" s="637"/>
      <c r="M610" s="712"/>
      <c r="N610" s="713"/>
      <c r="O610" s="713"/>
      <c r="P610" s="713"/>
      <c r="Q610" s="713"/>
    </row>
    <row r="611" spans="1:17">
      <c r="A611" s="806"/>
      <c r="B611" s="489"/>
      <c r="C611" s="636" t="str">
        <f t="shared" si="18"/>
        <v/>
      </c>
      <c r="D611" s="860" t="str">
        <f t="shared" si="19"/>
        <v/>
      </c>
      <c r="E611" s="490"/>
      <c r="F611" s="490"/>
      <c r="G611" s="490"/>
      <c r="I611" s="492"/>
      <c r="J611" s="489"/>
      <c r="K611" s="490"/>
      <c r="L611" s="637"/>
      <c r="M611" s="712"/>
      <c r="N611" s="713"/>
      <c r="O611" s="713"/>
      <c r="P611" s="713"/>
      <c r="Q611" s="713"/>
    </row>
    <row r="612" spans="1:17">
      <c r="A612" s="806"/>
      <c r="B612" s="489"/>
      <c r="C612" s="636" t="str">
        <f t="shared" si="18"/>
        <v/>
      </c>
      <c r="D612" s="860" t="str">
        <f t="shared" si="19"/>
        <v/>
      </c>
      <c r="E612" s="490"/>
      <c r="G612" s="490"/>
      <c r="J612" s="489"/>
      <c r="K612" s="490"/>
      <c r="L612" s="637"/>
      <c r="M612" s="712"/>
      <c r="N612" s="713"/>
      <c r="O612" s="713"/>
      <c r="P612" s="713"/>
      <c r="Q612" s="713"/>
    </row>
    <row r="613" spans="1:17">
      <c r="A613" s="806"/>
      <c r="B613" s="489"/>
      <c r="C613" s="636" t="str">
        <f t="shared" si="18"/>
        <v/>
      </c>
      <c r="D613" s="860" t="str">
        <f t="shared" si="19"/>
        <v/>
      </c>
      <c r="E613" s="490"/>
      <c r="F613" s="490"/>
      <c r="G613" s="490"/>
      <c r="I613" s="492"/>
      <c r="J613" s="489"/>
      <c r="K613" s="490"/>
      <c r="L613" s="637"/>
      <c r="M613" s="712"/>
      <c r="N613" s="713"/>
      <c r="O613" s="713"/>
      <c r="P613" s="713"/>
      <c r="Q613" s="713"/>
    </row>
    <row r="614" spans="1:17">
      <c r="A614" s="806"/>
      <c r="C614" s="636" t="str">
        <f t="shared" si="18"/>
        <v/>
      </c>
      <c r="D614" s="859" t="str">
        <f t="shared" si="19"/>
        <v/>
      </c>
      <c r="J614" s="489"/>
      <c r="K614" s="490"/>
      <c r="L614" s="637"/>
      <c r="M614" s="712"/>
      <c r="N614" s="713"/>
      <c r="O614" s="713"/>
      <c r="P614" s="713"/>
      <c r="Q614" s="713"/>
    </row>
    <row r="615" spans="1:17">
      <c r="A615" s="806"/>
      <c r="B615" s="489"/>
      <c r="C615" s="636" t="str">
        <f t="shared" si="18"/>
        <v/>
      </c>
      <c r="D615" s="860" t="str">
        <f t="shared" si="19"/>
        <v/>
      </c>
      <c r="E615" s="490"/>
      <c r="F615" s="490"/>
      <c r="G615" s="490"/>
      <c r="I615" s="492"/>
      <c r="J615" s="489"/>
      <c r="K615" s="490"/>
      <c r="L615" s="637"/>
      <c r="M615" s="712"/>
      <c r="N615" s="713"/>
      <c r="O615" s="713"/>
      <c r="P615" s="713"/>
      <c r="Q615" s="713"/>
    </row>
    <row r="616" spans="1:17">
      <c r="A616" s="806"/>
      <c r="B616" s="489"/>
      <c r="C616" s="636" t="str">
        <f t="shared" si="18"/>
        <v/>
      </c>
      <c r="D616" s="860" t="str">
        <f t="shared" si="19"/>
        <v/>
      </c>
      <c r="E616" s="490"/>
      <c r="F616" s="490"/>
      <c r="G616" s="490"/>
      <c r="I616" s="492"/>
      <c r="J616" s="489"/>
      <c r="K616" s="490"/>
      <c r="L616" s="637"/>
      <c r="M616" s="712"/>
      <c r="N616" s="713"/>
      <c r="O616" s="713"/>
      <c r="P616" s="713"/>
      <c r="Q616" s="713"/>
    </row>
    <row r="617" spans="1:17">
      <c r="A617" s="806"/>
      <c r="C617" s="636" t="str">
        <f t="shared" si="18"/>
        <v/>
      </c>
      <c r="D617" s="859" t="str">
        <f t="shared" si="19"/>
        <v/>
      </c>
      <c r="J617" s="489"/>
      <c r="K617" s="490"/>
      <c r="L617" s="637"/>
      <c r="M617" s="712"/>
      <c r="N617" s="713"/>
      <c r="O617" s="713"/>
      <c r="P617" s="713"/>
      <c r="Q617" s="713"/>
    </row>
    <row r="618" spans="1:17">
      <c r="A618" s="806"/>
      <c r="B618" s="489"/>
      <c r="C618" s="636" t="str">
        <f t="shared" si="18"/>
        <v/>
      </c>
      <c r="D618" s="860" t="str">
        <f t="shared" si="19"/>
        <v/>
      </c>
      <c r="E618" s="490"/>
      <c r="F618" s="490"/>
      <c r="G618" s="490"/>
      <c r="J618" s="489"/>
      <c r="K618" s="490"/>
      <c r="L618" s="637"/>
      <c r="M618" s="712"/>
      <c r="N618" s="713"/>
      <c r="O618" s="713"/>
      <c r="P618" s="713"/>
      <c r="Q618" s="713"/>
    </row>
    <row r="619" spans="1:17">
      <c r="A619" s="806"/>
      <c r="C619" s="636" t="str">
        <f t="shared" si="18"/>
        <v/>
      </c>
      <c r="D619" s="859" t="str">
        <f t="shared" si="19"/>
        <v/>
      </c>
      <c r="J619" s="489"/>
      <c r="K619" s="490"/>
      <c r="L619" s="637"/>
      <c r="M619" s="712"/>
      <c r="N619" s="713"/>
      <c r="O619" s="713"/>
      <c r="P619" s="713"/>
      <c r="Q619" s="713"/>
    </row>
    <row r="620" spans="1:17">
      <c r="A620" s="806"/>
      <c r="B620" s="489"/>
      <c r="C620" s="636" t="str">
        <f t="shared" si="18"/>
        <v/>
      </c>
      <c r="D620" s="860" t="str">
        <f t="shared" si="19"/>
        <v/>
      </c>
      <c r="E620" s="490"/>
      <c r="G620" s="490"/>
      <c r="J620" s="489"/>
      <c r="K620" s="490"/>
      <c r="L620" s="637"/>
      <c r="M620" s="712"/>
      <c r="N620" s="713"/>
      <c r="O620" s="713"/>
      <c r="P620" s="713"/>
      <c r="Q620" s="713"/>
    </row>
    <row r="621" spans="1:17">
      <c r="A621" s="806"/>
      <c r="B621" s="489"/>
      <c r="C621" s="636" t="str">
        <f t="shared" si="18"/>
        <v/>
      </c>
      <c r="D621" s="860" t="str">
        <f t="shared" si="19"/>
        <v/>
      </c>
      <c r="E621" s="490"/>
      <c r="F621" s="490"/>
      <c r="G621" s="490"/>
      <c r="H621" s="489"/>
      <c r="J621" s="489"/>
      <c r="K621" s="490"/>
      <c r="L621" s="637"/>
      <c r="M621" s="712"/>
      <c r="N621" s="713"/>
      <c r="O621" s="713"/>
      <c r="P621" s="713"/>
      <c r="Q621" s="713"/>
    </row>
    <row r="622" spans="1:17">
      <c r="A622" s="806"/>
      <c r="B622" s="489"/>
      <c r="C622" s="636" t="str">
        <f t="shared" si="18"/>
        <v/>
      </c>
      <c r="D622" s="860" t="str">
        <f t="shared" si="19"/>
        <v/>
      </c>
      <c r="E622" s="490"/>
      <c r="F622" s="490"/>
      <c r="G622" s="490"/>
      <c r="J622" s="489"/>
      <c r="K622" s="490"/>
      <c r="L622" s="637"/>
      <c r="M622" s="712"/>
      <c r="N622" s="713"/>
      <c r="O622" s="713"/>
      <c r="P622" s="713"/>
      <c r="Q622" s="713"/>
    </row>
    <row r="623" spans="1:17">
      <c r="A623" s="806"/>
      <c r="C623" s="636" t="str">
        <f t="shared" si="18"/>
        <v/>
      </c>
      <c r="D623" s="859" t="str">
        <f t="shared" si="19"/>
        <v/>
      </c>
      <c r="J623" s="489"/>
      <c r="K623" s="490"/>
      <c r="L623" s="637"/>
      <c r="M623" s="712"/>
      <c r="N623" s="713"/>
      <c r="O623" s="713"/>
      <c r="P623" s="713"/>
      <c r="Q623" s="713"/>
    </row>
    <row r="624" spans="1:17">
      <c r="A624" s="806"/>
      <c r="C624" s="636" t="str">
        <f t="shared" si="18"/>
        <v/>
      </c>
      <c r="D624" s="859" t="str">
        <f t="shared" si="19"/>
        <v/>
      </c>
      <c r="J624" s="489"/>
      <c r="K624" s="490"/>
      <c r="L624" s="637"/>
      <c r="M624" s="712"/>
      <c r="N624" s="713"/>
      <c r="O624" s="713"/>
      <c r="P624" s="713"/>
      <c r="Q624" s="713"/>
    </row>
    <row r="625" spans="1:17">
      <c r="A625" s="806"/>
      <c r="C625" s="636" t="str">
        <f t="shared" si="18"/>
        <v/>
      </c>
      <c r="D625" s="859" t="str">
        <f t="shared" si="19"/>
        <v/>
      </c>
      <c r="J625" s="489"/>
      <c r="K625" s="490"/>
      <c r="L625" s="637"/>
      <c r="M625" s="712"/>
      <c r="N625" s="713"/>
      <c r="O625" s="713"/>
      <c r="P625" s="713"/>
      <c r="Q625" s="713"/>
    </row>
    <row r="626" spans="1:17">
      <c r="A626" s="806"/>
      <c r="C626" s="636" t="str">
        <f t="shared" si="18"/>
        <v/>
      </c>
      <c r="D626" s="859" t="str">
        <f t="shared" si="19"/>
        <v/>
      </c>
      <c r="J626" s="489"/>
      <c r="K626" s="490"/>
      <c r="L626" s="637"/>
      <c r="M626" s="712"/>
      <c r="N626" s="713"/>
      <c r="O626" s="713"/>
      <c r="P626" s="713"/>
      <c r="Q626" s="713"/>
    </row>
    <row r="627" spans="1:17">
      <c r="A627" s="806"/>
      <c r="C627" s="636" t="str">
        <f t="shared" si="18"/>
        <v/>
      </c>
      <c r="D627" s="859" t="str">
        <f t="shared" si="19"/>
        <v/>
      </c>
      <c r="F627" s="490"/>
      <c r="J627" s="489"/>
      <c r="K627" s="490"/>
      <c r="L627" s="637"/>
      <c r="M627" s="712"/>
      <c r="N627" s="713"/>
      <c r="O627" s="713"/>
      <c r="P627" s="713"/>
      <c r="Q627" s="713"/>
    </row>
    <row r="628" spans="1:17">
      <c r="A628" s="806"/>
      <c r="C628" s="636" t="str">
        <f t="shared" si="18"/>
        <v/>
      </c>
      <c r="D628" s="859" t="str">
        <f t="shared" si="19"/>
        <v/>
      </c>
      <c r="J628" s="489"/>
      <c r="K628" s="490"/>
      <c r="L628" s="637"/>
      <c r="M628" s="712"/>
      <c r="N628" s="713"/>
      <c r="O628" s="713"/>
      <c r="P628" s="713"/>
      <c r="Q628" s="713"/>
    </row>
    <row r="629" spans="1:17">
      <c r="A629" s="806"/>
      <c r="B629" s="489"/>
      <c r="C629" s="636" t="str">
        <f t="shared" si="18"/>
        <v/>
      </c>
      <c r="D629" s="860" t="str">
        <f t="shared" si="19"/>
        <v/>
      </c>
      <c r="E629" s="490"/>
      <c r="F629" s="490"/>
      <c r="G629" s="490"/>
      <c r="I629" s="492"/>
      <c r="J629" s="489"/>
      <c r="K629" s="490"/>
      <c r="L629" s="637"/>
      <c r="M629" s="712"/>
      <c r="N629" s="713"/>
      <c r="O629" s="713"/>
      <c r="P629" s="713"/>
      <c r="Q629" s="713"/>
    </row>
    <row r="630" spans="1:17">
      <c r="A630" s="806"/>
      <c r="C630" s="636" t="str">
        <f t="shared" si="18"/>
        <v/>
      </c>
      <c r="D630" s="859" t="str">
        <f t="shared" si="19"/>
        <v/>
      </c>
      <c r="J630" s="489"/>
      <c r="K630" s="490"/>
      <c r="L630" s="637"/>
      <c r="M630" s="712"/>
      <c r="N630" s="713"/>
      <c r="O630" s="713"/>
      <c r="P630" s="713"/>
      <c r="Q630" s="713"/>
    </row>
    <row r="631" spans="1:17">
      <c r="A631" s="806"/>
      <c r="C631" s="636" t="str">
        <f t="shared" si="18"/>
        <v/>
      </c>
      <c r="D631" s="859" t="str">
        <f t="shared" si="19"/>
        <v/>
      </c>
      <c r="J631" s="489"/>
      <c r="K631" s="490"/>
      <c r="L631" s="637"/>
      <c r="M631" s="712"/>
      <c r="N631" s="713"/>
      <c r="O631" s="713"/>
      <c r="P631" s="713"/>
      <c r="Q631" s="713"/>
    </row>
    <row r="632" spans="1:17">
      <c r="A632" s="806"/>
      <c r="C632" s="636" t="str">
        <f t="shared" si="18"/>
        <v/>
      </c>
      <c r="D632" s="859" t="str">
        <f t="shared" si="19"/>
        <v/>
      </c>
      <c r="J632" s="489"/>
      <c r="K632" s="490"/>
      <c r="L632" s="637"/>
      <c r="M632" s="712"/>
      <c r="N632" s="713"/>
      <c r="O632" s="713"/>
      <c r="P632" s="713"/>
      <c r="Q632" s="713"/>
    </row>
    <row r="633" spans="1:17">
      <c r="A633" s="806"/>
      <c r="B633" s="489"/>
      <c r="C633" s="636" t="str">
        <f t="shared" si="18"/>
        <v/>
      </c>
      <c r="D633" s="860" t="str">
        <f t="shared" si="19"/>
        <v/>
      </c>
      <c r="E633" s="490"/>
      <c r="G633" s="490"/>
      <c r="J633" s="489"/>
      <c r="K633" s="490"/>
      <c r="L633" s="637"/>
      <c r="M633" s="712"/>
      <c r="N633" s="713"/>
      <c r="O633" s="713"/>
      <c r="P633" s="713"/>
      <c r="Q633" s="713"/>
    </row>
    <row r="634" spans="1:17">
      <c r="A634" s="806"/>
      <c r="B634" s="489"/>
      <c r="C634" s="636" t="str">
        <f t="shared" si="18"/>
        <v/>
      </c>
      <c r="D634" s="860" t="str">
        <f t="shared" si="19"/>
        <v/>
      </c>
      <c r="E634" s="490"/>
      <c r="F634" s="490"/>
      <c r="G634" s="490"/>
      <c r="J634" s="489"/>
      <c r="K634" s="490"/>
      <c r="L634" s="637"/>
      <c r="M634" s="712"/>
      <c r="N634" s="713"/>
      <c r="O634" s="713"/>
      <c r="P634" s="713"/>
      <c r="Q634" s="713"/>
    </row>
    <row r="635" spans="1:17">
      <c r="A635" s="806"/>
      <c r="B635" s="489"/>
      <c r="C635" s="636" t="str">
        <f t="shared" si="18"/>
        <v/>
      </c>
      <c r="D635" s="860" t="str">
        <f t="shared" si="19"/>
        <v/>
      </c>
      <c r="E635" s="490"/>
      <c r="F635" s="490"/>
      <c r="G635" s="490"/>
      <c r="H635" s="489"/>
      <c r="I635" s="489"/>
      <c r="J635" s="489"/>
      <c r="K635" s="490"/>
      <c r="L635" s="637"/>
      <c r="M635" s="712"/>
      <c r="N635" s="713"/>
      <c r="O635" s="713"/>
      <c r="P635" s="713"/>
      <c r="Q635" s="713"/>
    </row>
    <row r="636" spans="1:17">
      <c r="A636" s="806"/>
      <c r="C636" s="636" t="str">
        <f t="shared" si="18"/>
        <v/>
      </c>
      <c r="D636" s="859" t="str">
        <f t="shared" si="19"/>
        <v/>
      </c>
      <c r="J636" s="489"/>
      <c r="K636" s="490"/>
      <c r="L636" s="637"/>
      <c r="M636" s="712"/>
      <c r="N636" s="713"/>
      <c r="O636" s="713"/>
      <c r="P636" s="713"/>
      <c r="Q636" s="713"/>
    </row>
    <row r="637" spans="1:17">
      <c r="A637" s="806"/>
      <c r="B637" s="489"/>
      <c r="C637" s="636" t="str">
        <f t="shared" si="18"/>
        <v/>
      </c>
      <c r="D637" s="860" t="str">
        <f t="shared" si="19"/>
        <v/>
      </c>
      <c r="E637" s="490"/>
      <c r="F637" s="490"/>
      <c r="G637" s="490"/>
      <c r="I637" s="492"/>
      <c r="J637" s="489"/>
      <c r="K637" s="490"/>
      <c r="L637" s="637"/>
      <c r="M637" s="712"/>
      <c r="N637" s="713"/>
      <c r="O637" s="713"/>
      <c r="P637" s="713"/>
      <c r="Q637" s="713"/>
    </row>
    <row r="638" spans="1:17">
      <c r="A638" s="806"/>
      <c r="B638" s="489"/>
      <c r="C638" s="636" t="str">
        <f t="shared" si="18"/>
        <v/>
      </c>
      <c r="D638" s="860" t="str">
        <f t="shared" si="19"/>
        <v/>
      </c>
      <c r="E638" s="490"/>
      <c r="F638" s="490"/>
      <c r="G638" s="490"/>
      <c r="J638" s="489"/>
      <c r="K638" s="490"/>
      <c r="L638" s="637"/>
      <c r="M638" s="712"/>
      <c r="N638" s="713"/>
      <c r="O638" s="713"/>
      <c r="P638" s="713"/>
      <c r="Q638" s="713"/>
    </row>
    <row r="639" spans="1:17">
      <c r="A639" s="806"/>
      <c r="C639" s="636" t="str">
        <f t="shared" si="18"/>
        <v/>
      </c>
      <c r="D639" s="859" t="str">
        <f t="shared" si="19"/>
        <v/>
      </c>
      <c r="J639" s="489"/>
      <c r="K639" s="490"/>
      <c r="L639" s="637"/>
      <c r="M639" s="712"/>
      <c r="N639" s="713"/>
      <c r="O639" s="713"/>
      <c r="P639" s="713"/>
      <c r="Q639" s="713"/>
    </row>
    <row r="640" spans="1:17">
      <c r="A640" s="806"/>
      <c r="C640" s="636" t="str">
        <f t="shared" si="18"/>
        <v/>
      </c>
      <c r="D640" s="859" t="str">
        <f t="shared" si="19"/>
        <v/>
      </c>
      <c r="J640" s="489"/>
      <c r="K640" s="490"/>
      <c r="L640" s="637"/>
      <c r="M640" s="712"/>
      <c r="N640" s="713"/>
      <c r="O640" s="713"/>
      <c r="P640" s="713"/>
      <c r="Q640" s="713"/>
    </row>
    <row r="641" spans="1:17">
      <c r="A641" s="806"/>
      <c r="C641" s="636" t="str">
        <f t="shared" si="18"/>
        <v/>
      </c>
      <c r="D641" s="859" t="str">
        <f t="shared" si="19"/>
        <v/>
      </c>
      <c r="J641" s="489"/>
      <c r="K641" s="490"/>
      <c r="L641" s="637"/>
      <c r="M641" s="712"/>
      <c r="N641" s="713"/>
      <c r="O641" s="713"/>
      <c r="P641" s="713"/>
      <c r="Q641" s="713"/>
    </row>
    <row r="642" spans="1:17">
      <c r="A642" s="806"/>
      <c r="C642" s="636" t="str">
        <f t="shared" ref="C642:C705" si="20">IFERROR(1440/D642, "")</f>
        <v/>
      </c>
      <c r="D642" s="859" t="str">
        <f t="shared" ref="D642:D705" si="21">IF(B642="", "", IF(B642&lt;1, B642*1440, B642))</f>
        <v/>
      </c>
      <c r="F642" s="490"/>
      <c r="J642" s="489"/>
      <c r="K642" s="490"/>
      <c r="L642" s="637"/>
      <c r="M642" s="712"/>
      <c r="N642" s="713"/>
      <c r="O642" s="713"/>
      <c r="P642" s="713"/>
      <c r="Q642" s="713"/>
    </row>
    <row r="643" spans="1:17">
      <c r="A643" s="806"/>
      <c r="B643" s="489"/>
      <c r="C643" s="636" t="str">
        <f t="shared" si="20"/>
        <v/>
      </c>
      <c r="D643" s="860" t="str">
        <f t="shared" si="21"/>
        <v/>
      </c>
      <c r="E643" s="490"/>
      <c r="F643" s="490"/>
      <c r="G643" s="490"/>
      <c r="J643" s="489"/>
      <c r="K643" s="490"/>
      <c r="L643" s="637"/>
      <c r="M643" s="712"/>
      <c r="N643" s="713"/>
      <c r="O643" s="713"/>
      <c r="P643" s="713"/>
      <c r="Q643" s="713"/>
    </row>
    <row r="644" spans="1:17">
      <c r="A644" s="806"/>
      <c r="B644" s="489"/>
      <c r="C644" s="636" t="str">
        <f t="shared" si="20"/>
        <v/>
      </c>
      <c r="D644" s="860" t="str">
        <f t="shared" si="21"/>
        <v/>
      </c>
      <c r="E644" s="490"/>
      <c r="F644" s="490"/>
      <c r="G644" s="490"/>
      <c r="I644" s="492"/>
      <c r="J644" s="489"/>
      <c r="K644" s="490"/>
      <c r="L644" s="637"/>
      <c r="M644" s="712"/>
      <c r="N644" s="713"/>
      <c r="O644" s="713"/>
      <c r="P644" s="713"/>
      <c r="Q644" s="713"/>
    </row>
    <row r="645" spans="1:17">
      <c r="A645" s="806"/>
      <c r="B645" s="489"/>
      <c r="C645" s="636" t="str">
        <f t="shared" si="20"/>
        <v/>
      </c>
      <c r="D645" s="860" t="str">
        <f t="shared" si="21"/>
        <v/>
      </c>
      <c r="E645" s="490"/>
      <c r="F645" s="490"/>
      <c r="G645" s="490"/>
      <c r="I645" s="492"/>
      <c r="J645" s="489"/>
      <c r="K645" s="490"/>
      <c r="L645" s="637"/>
      <c r="M645" s="712"/>
      <c r="N645" s="713"/>
      <c r="O645" s="713"/>
      <c r="P645" s="713"/>
      <c r="Q645" s="713"/>
    </row>
    <row r="646" spans="1:17">
      <c r="A646" s="806"/>
      <c r="B646" s="489"/>
      <c r="C646" s="636" t="str">
        <f t="shared" si="20"/>
        <v/>
      </c>
      <c r="D646" s="860" t="str">
        <f t="shared" si="21"/>
        <v/>
      </c>
      <c r="E646" s="490"/>
      <c r="F646" s="490"/>
      <c r="G646" s="490"/>
      <c r="H646" s="489"/>
      <c r="I646" s="492"/>
      <c r="J646" s="489"/>
      <c r="K646" s="490"/>
      <c r="L646" s="637"/>
      <c r="M646" s="712"/>
      <c r="N646" s="713"/>
      <c r="O646" s="713"/>
      <c r="P646" s="713"/>
      <c r="Q646" s="713"/>
    </row>
    <row r="647" spans="1:17">
      <c r="A647" s="806"/>
      <c r="C647" s="636" t="str">
        <f t="shared" si="20"/>
        <v/>
      </c>
      <c r="D647" s="859" t="str">
        <f t="shared" si="21"/>
        <v/>
      </c>
      <c r="J647" s="489"/>
      <c r="K647" s="490"/>
      <c r="L647" s="637"/>
      <c r="M647" s="712"/>
      <c r="N647" s="713"/>
      <c r="O647" s="713"/>
      <c r="P647" s="713"/>
      <c r="Q647" s="713"/>
    </row>
    <row r="648" spans="1:17">
      <c r="A648" s="806"/>
      <c r="B648" s="489"/>
      <c r="C648" s="636" t="str">
        <f t="shared" si="20"/>
        <v/>
      </c>
      <c r="D648" s="860" t="str">
        <f t="shared" si="21"/>
        <v/>
      </c>
      <c r="E648" s="490"/>
      <c r="F648" s="490"/>
      <c r="G648" s="490"/>
      <c r="J648" s="489"/>
      <c r="K648" s="490"/>
      <c r="L648" s="637"/>
      <c r="M648" s="712"/>
      <c r="N648" s="713"/>
      <c r="O648" s="713"/>
      <c r="P648" s="713"/>
      <c r="Q648" s="713"/>
    </row>
    <row r="649" spans="1:17">
      <c r="A649" s="806"/>
      <c r="C649" s="636" t="str">
        <f t="shared" si="20"/>
        <v/>
      </c>
      <c r="D649" s="859" t="str">
        <f t="shared" si="21"/>
        <v/>
      </c>
      <c r="J649" s="489"/>
      <c r="K649" s="490"/>
      <c r="L649" s="637"/>
      <c r="M649" s="712"/>
      <c r="N649" s="713"/>
      <c r="O649" s="713"/>
      <c r="P649" s="713"/>
      <c r="Q649" s="713"/>
    </row>
    <row r="650" spans="1:17">
      <c r="A650" s="806"/>
      <c r="C650" s="636" t="str">
        <f t="shared" si="20"/>
        <v/>
      </c>
      <c r="D650" s="859" t="str">
        <f t="shared" si="21"/>
        <v/>
      </c>
      <c r="J650" s="489"/>
      <c r="K650" s="490"/>
      <c r="L650" s="637"/>
      <c r="M650" s="712"/>
      <c r="N650" s="713"/>
      <c r="O650" s="713"/>
      <c r="P650" s="713"/>
      <c r="Q650" s="713"/>
    </row>
    <row r="651" spans="1:17">
      <c r="A651" s="806"/>
      <c r="C651" s="636" t="str">
        <f t="shared" si="20"/>
        <v/>
      </c>
      <c r="D651" s="859" t="str">
        <f t="shared" si="21"/>
        <v/>
      </c>
      <c r="K651" s="490"/>
      <c r="L651" s="637"/>
      <c r="M651" s="712"/>
      <c r="N651" s="713"/>
      <c r="O651" s="713"/>
      <c r="P651" s="713"/>
      <c r="Q651" s="713"/>
    </row>
    <row r="652" spans="1:17">
      <c r="A652" s="806"/>
      <c r="C652" s="636" t="str">
        <f t="shared" si="20"/>
        <v/>
      </c>
      <c r="D652" s="859" t="str">
        <f t="shared" si="21"/>
        <v/>
      </c>
      <c r="K652" s="490"/>
      <c r="L652" s="637"/>
      <c r="M652" s="712"/>
      <c r="N652" s="713"/>
      <c r="O652" s="713"/>
      <c r="P652" s="713"/>
      <c r="Q652" s="713"/>
    </row>
    <row r="653" spans="1:17">
      <c r="A653" s="806"/>
      <c r="C653" s="636" t="str">
        <f t="shared" si="20"/>
        <v/>
      </c>
      <c r="D653" s="859" t="str">
        <f t="shared" si="21"/>
        <v/>
      </c>
      <c r="K653" s="490"/>
      <c r="L653" s="637"/>
      <c r="M653" s="712"/>
      <c r="N653" s="713"/>
      <c r="O653" s="713"/>
      <c r="P653" s="713"/>
      <c r="Q653" s="713"/>
    </row>
    <row r="654" spans="1:17">
      <c r="A654" s="806"/>
      <c r="C654" s="636" t="str">
        <f t="shared" si="20"/>
        <v/>
      </c>
      <c r="D654" s="859" t="str">
        <f t="shared" si="21"/>
        <v/>
      </c>
      <c r="K654" s="490"/>
      <c r="L654" s="637"/>
      <c r="M654" s="712"/>
      <c r="N654" s="713"/>
      <c r="O654" s="713"/>
      <c r="P654" s="713"/>
      <c r="Q654" s="713"/>
    </row>
    <row r="655" spans="1:17">
      <c r="A655" s="806"/>
      <c r="C655" s="636" t="str">
        <f t="shared" si="20"/>
        <v/>
      </c>
      <c r="D655" s="859" t="str">
        <f t="shared" si="21"/>
        <v/>
      </c>
      <c r="K655" s="490"/>
      <c r="L655" s="637"/>
      <c r="M655" s="712"/>
      <c r="N655" s="713"/>
      <c r="O655" s="713"/>
      <c r="P655" s="713"/>
      <c r="Q655" s="713"/>
    </row>
    <row r="656" spans="1:17">
      <c r="A656" s="806"/>
      <c r="C656" s="636" t="str">
        <f t="shared" si="20"/>
        <v/>
      </c>
      <c r="D656" s="859" t="str">
        <f t="shared" si="21"/>
        <v/>
      </c>
      <c r="K656" s="490"/>
      <c r="L656" s="637"/>
      <c r="M656" s="712"/>
      <c r="N656" s="713"/>
      <c r="O656" s="713"/>
      <c r="P656" s="713"/>
      <c r="Q656" s="713"/>
    </row>
    <row r="657" spans="1:17">
      <c r="A657" s="806"/>
      <c r="C657" s="636" t="str">
        <f t="shared" si="20"/>
        <v/>
      </c>
      <c r="D657" s="859" t="str">
        <f t="shared" si="21"/>
        <v/>
      </c>
      <c r="K657" s="490"/>
      <c r="L657" s="637"/>
      <c r="M657" s="712"/>
      <c r="N657" s="713"/>
      <c r="O657" s="713"/>
      <c r="P657" s="713"/>
      <c r="Q657" s="713"/>
    </row>
    <row r="658" spans="1:17">
      <c r="A658" s="806"/>
      <c r="C658" s="636" t="str">
        <f t="shared" si="20"/>
        <v/>
      </c>
      <c r="D658" s="859" t="str">
        <f t="shared" si="21"/>
        <v/>
      </c>
      <c r="K658" s="490"/>
      <c r="L658" s="637"/>
      <c r="M658" s="712"/>
      <c r="N658" s="713"/>
      <c r="O658" s="713"/>
      <c r="P658" s="713"/>
      <c r="Q658" s="713"/>
    </row>
    <row r="659" spans="1:17">
      <c r="A659" s="806"/>
      <c r="C659" s="636" t="str">
        <f t="shared" si="20"/>
        <v/>
      </c>
      <c r="D659" s="859" t="str">
        <f t="shared" si="21"/>
        <v/>
      </c>
      <c r="K659" s="490"/>
      <c r="L659" s="637"/>
      <c r="M659" s="712"/>
      <c r="N659" s="713"/>
      <c r="O659" s="713"/>
      <c r="P659" s="713"/>
      <c r="Q659" s="713"/>
    </row>
    <row r="660" spans="1:17">
      <c r="A660" s="806"/>
      <c r="C660" s="636" t="str">
        <f t="shared" si="20"/>
        <v/>
      </c>
      <c r="D660" s="859" t="str">
        <f t="shared" si="21"/>
        <v/>
      </c>
      <c r="K660" s="490"/>
      <c r="L660" s="637"/>
      <c r="M660" s="712"/>
      <c r="N660" s="713"/>
      <c r="O660" s="713"/>
      <c r="P660" s="713"/>
      <c r="Q660" s="713"/>
    </row>
    <row r="661" spans="1:17">
      <c r="A661" s="806"/>
      <c r="C661" s="636" t="str">
        <f t="shared" si="20"/>
        <v/>
      </c>
      <c r="D661" s="859" t="str">
        <f t="shared" si="21"/>
        <v/>
      </c>
      <c r="K661" s="490"/>
      <c r="L661" s="637"/>
      <c r="M661" s="712"/>
      <c r="N661" s="713"/>
      <c r="O661" s="713"/>
      <c r="P661" s="713"/>
      <c r="Q661" s="713"/>
    </row>
    <row r="662" spans="1:17">
      <c r="A662" s="806"/>
      <c r="C662" s="636" t="str">
        <f t="shared" si="20"/>
        <v/>
      </c>
      <c r="D662" s="859" t="str">
        <f t="shared" si="21"/>
        <v/>
      </c>
      <c r="K662" s="490"/>
      <c r="L662" s="637"/>
      <c r="M662" s="712"/>
      <c r="N662" s="713"/>
      <c r="O662" s="713"/>
      <c r="P662" s="713"/>
      <c r="Q662" s="713"/>
    </row>
    <row r="663" spans="1:17">
      <c r="A663" s="806"/>
      <c r="C663" s="636" t="str">
        <f t="shared" si="20"/>
        <v/>
      </c>
      <c r="D663" s="859" t="str">
        <f t="shared" si="21"/>
        <v/>
      </c>
      <c r="K663" s="490"/>
      <c r="L663" s="637"/>
      <c r="M663" s="712"/>
      <c r="N663" s="713"/>
      <c r="O663" s="713"/>
      <c r="P663" s="713"/>
      <c r="Q663" s="713"/>
    </row>
    <row r="664" spans="1:17">
      <c r="A664" s="806"/>
      <c r="C664" s="636" t="str">
        <f t="shared" si="20"/>
        <v/>
      </c>
      <c r="D664" s="859" t="str">
        <f t="shared" si="21"/>
        <v/>
      </c>
      <c r="K664" s="490"/>
      <c r="L664" s="637"/>
      <c r="M664" s="712"/>
      <c r="N664" s="713"/>
      <c r="O664" s="713"/>
      <c r="P664" s="713"/>
      <c r="Q664" s="713"/>
    </row>
    <row r="665" spans="1:17">
      <c r="A665" s="806"/>
      <c r="C665" s="636" t="str">
        <f t="shared" si="20"/>
        <v/>
      </c>
      <c r="D665" s="859" t="str">
        <f t="shared" si="21"/>
        <v/>
      </c>
      <c r="K665" s="490"/>
      <c r="L665" s="637"/>
      <c r="M665" s="712"/>
      <c r="N665" s="713"/>
      <c r="O665" s="713"/>
      <c r="P665" s="713"/>
      <c r="Q665" s="713"/>
    </row>
    <row r="666" spans="1:17">
      <c r="A666" s="806"/>
      <c r="C666" s="636" t="str">
        <f t="shared" si="20"/>
        <v/>
      </c>
      <c r="D666" s="859" t="str">
        <f t="shared" si="21"/>
        <v/>
      </c>
      <c r="K666" s="490"/>
      <c r="L666" s="637"/>
      <c r="M666" s="712"/>
      <c r="N666" s="713"/>
      <c r="O666" s="713"/>
      <c r="P666" s="713"/>
      <c r="Q666" s="713"/>
    </row>
    <row r="667" spans="1:17">
      <c r="A667" s="806"/>
      <c r="C667" s="636" t="str">
        <f t="shared" si="20"/>
        <v/>
      </c>
      <c r="D667" s="859" t="str">
        <f t="shared" si="21"/>
        <v/>
      </c>
      <c r="K667" s="490"/>
      <c r="L667" s="637"/>
      <c r="M667" s="712"/>
      <c r="N667" s="713"/>
      <c r="O667" s="713"/>
      <c r="P667" s="713"/>
      <c r="Q667" s="713"/>
    </row>
    <row r="668" spans="1:17">
      <c r="A668" s="806"/>
      <c r="C668" s="636" t="str">
        <f t="shared" si="20"/>
        <v/>
      </c>
      <c r="D668" s="859" t="str">
        <f t="shared" si="21"/>
        <v/>
      </c>
      <c r="K668" s="490"/>
      <c r="L668" s="637"/>
      <c r="M668" s="712"/>
      <c r="N668" s="713"/>
      <c r="O668" s="713"/>
      <c r="P668" s="713"/>
      <c r="Q668" s="713"/>
    </row>
    <row r="669" spans="1:17">
      <c r="A669" s="806"/>
      <c r="C669" s="636" t="str">
        <f t="shared" si="20"/>
        <v/>
      </c>
      <c r="D669" s="859" t="str">
        <f t="shared" si="21"/>
        <v/>
      </c>
      <c r="K669" s="490"/>
      <c r="L669" s="637"/>
      <c r="M669" s="712"/>
      <c r="N669" s="713"/>
      <c r="O669" s="713"/>
      <c r="P669" s="713"/>
      <c r="Q669" s="713"/>
    </row>
    <row r="670" spans="1:17">
      <c r="A670" s="806"/>
      <c r="C670" s="636" t="str">
        <f t="shared" si="20"/>
        <v/>
      </c>
      <c r="D670" s="859" t="str">
        <f t="shared" si="21"/>
        <v/>
      </c>
      <c r="K670" s="490"/>
      <c r="L670" s="637"/>
      <c r="M670" s="712"/>
      <c r="N670" s="713"/>
      <c r="O670" s="713"/>
      <c r="P670" s="713"/>
      <c r="Q670" s="713"/>
    </row>
    <row r="671" spans="1:17">
      <c r="A671" s="806"/>
      <c r="C671" s="636" t="str">
        <f t="shared" si="20"/>
        <v/>
      </c>
      <c r="D671" s="859" t="str">
        <f t="shared" si="21"/>
        <v/>
      </c>
      <c r="K671" s="490"/>
      <c r="L671" s="637"/>
      <c r="M671" s="712"/>
      <c r="N671" s="713"/>
      <c r="O671" s="713"/>
      <c r="P671" s="713"/>
      <c r="Q671" s="713"/>
    </row>
    <row r="672" spans="1:17">
      <c r="A672" s="806"/>
      <c r="C672" s="636" t="str">
        <f t="shared" si="20"/>
        <v/>
      </c>
      <c r="D672" s="859" t="str">
        <f t="shared" si="21"/>
        <v/>
      </c>
      <c r="K672" s="490"/>
      <c r="L672" s="637"/>
      <c r="M672" s="712"/>
      <c r="N672" s="713"/>
      <c r="O672" s="713"/>
      <c r="P672" s="713"/>
      <c r="Q672" s="713"/>
    </row>
    <row r="673" spans="1:17">
      <c r="A673" s="806"/>
      <c r="C673" s="636" t="str">
        <f t="shared" si="20"/>
        <v/>
      </c>
      <c r="D673" s="859" t="str">
        <f t="shared" si="21"/>
        <v/>
      </c>
      <c r="K673" s="490"/>
      <c r="L673" s="637"/>
      <c r="M673" s="712"/>
      <c r="N673" s="713"/>
      <c r="O673" s="713"/>
      <c r="P673" s="713"/>
      <c r="Q673" s="713"/>
    </row>
    <row r="674" spans="1:17">
      <c r="A674" s="806"/>
      <c r="C674" s="636" t="str">
        <f t="shared" si="20"/>
        <v/>
      </c>
      <c r="D674" s="859" t="str">
        <f t="shared" si="21"/>
        <v/>
      </c>
      <c r="K674" s="490"/>
      <c r="L674" s="637"/>
      <c r="M674" s="712"/>
      <c r="N674" s="713"/>
      <c r="O674" s="713"/>
      <c r="P674" s="713"/>
      <c r="Q674" s="713"/>
    </row>
    <row r="675" spans="1:17">
      <c r="A675" s="806"/>
      <c r="C675" s="636" t="str">
        <f t="shared" si="20"/>
        <v/>
      </c>
      <c r="D675" s="859" t="str">
        <f t="shared" si="21"/>
        <v/>
      </c>
      <c r="K675" s="490"/>
      <c r="L675" s="637"/>
      <c r="M675" s="712"/>
      <c r="N675" s="713"/>
      <c r="O675" s="713"/>
      <c r="P675" s="713"/>
      <c r="Q675" s="713"/>
    </row>
    <row r="676" spans="1:17">
      <c r="A676" s="806"/>
      <c r="C676" s="636" t="str">
        <f t="shared" si="20"/>
        <v/>
      </c>
      <c r="D676" s="859" t="str">
        <f t="shared" si="21"/>
        <v/>
      </c>
      <c r="K676" s="490"/>
      <c r="L676" s="637"/>
      <c r="M676" s="712"/>
      <c r="N676" s="713"/>
      <c r="O676" s="713"/>
      <c r="P676" s="713"/>
      <c r="Q676" s="713"/>
    </row>
    <row r="677" spans="1:17">
      <c r="A677" s="806"/>
      <c r="C677" s="636" t="str">
        <f t="shared" si="20"/>
        <v/>
      </c>
      <c r="D677" s="859" t="str">
        <f t="shared" si="21"/>
        <v/>
      </c>
      <c r="K677" s="490"/>
      <c r="L677" s="637"/>
      <c r="M677" s="712"/>
      <c r="N677" s="713"/>
      <c r="O677" s="713"/>
      <c r="P677" s="713"/>
      <c r="Q677" s="713"/>
    </row>
    <row r="678" spans="1:17">
      <c r="A678" s="806"/>
      <c r="C678" s="636" t="str">
        <f t="shared" si="20"/>
        <v/>
      </c>
      <c r="D678" s="859" t="str">
        <f t="shared" si="21"/>
        <v/>
      </c>
      <c r="K678" s="490"/>
      <c r="L678" s="637"/>
      <c r="M678" s="712"/>
      <c r="N678" s="713"/>
      <c r="O678" s="713"/>
      <c r="P678" s="713"/>
      <c r="Q678" s="713"/>
    </row>
    <row r="679" spans="1:17">
      <c r="A679" s="806"/>
      <c r="C679" s="636" t="str">
        <f t="shared" si="20"/>
        <v/>
      </c>
      <c r="D679" s="859" t="str">
        <f t="shared" si="21"/>
        <v/>
      </c>
      <c r="K679" s="490"/>
      <c r="L679" s="637"/>
      <c r="M679" s="712"/>
      <c r="N679" s="713"/>
      <c r="O679" s="713"/>
      <c r="P679" s="713"/>
      <c r="Q679" s="713"/>
    </row>
    <row r="680" spans="1:17">
      <c r="A680" s="806"/>
      <c r="C680" s="636" t="str">
        <f t="shared" si="20"/>
        <v/>
      </c>
      <c r="D680" s="859" t="str">
        <f t="shared" si="21"/>
        <v/>
      </c>
      <c r="K680" s="490"/>
      <c r="L680" s="637"/>
      <c r="M680" s="712"/>
      <c r="N680" s="713"/>
      <c r="O680" s="713"/>
      <c r="P680" s="713"/>
      <c r="Q680" s="713"/>
    </row>
    <row r="681" spans="1:17">
      <c r="A681" s="806"/>
      <c r="C681" s="636" t="str">
        <f t="shared" si="20"/>
        <v/>
      </c>
      <c r="D681" s="859" t="str">
        <f t="shared" si="21"/>
        <v/>
      </c>
      <c r="K681" s="490"/>
      <c r="L681" s="637"/>
      <c r="M681" s="712"/>
      <c r="N681" s="713"/>
      <c r="O681" s="713"/>
      <c r="P681" s="713"/>
      <c r="Q681" s="713"/>
    </row>
    <row r="682" spans="1:17">
      <c r="A682" s="806"/>
      <c r="C682" s="636" t="str">
        <f t="shared" si="20"/>
        <v/>
      </c>
      <c r="D682" s="859" t="str">
        <f t="shared" si="21"/>
        <v/>
      </c>
      <c r="K682" s="490"/>
      <c r="L682" s="637"/>
      <c r="M682" s="712"/>
      <c r="N682" s="713"/>
      <c r="O682" s="713"/>
      <c r="P682" s="713"/>
      <c r="Q682" s="713"/>
    </row>
    <row r="683" spans="1:17">
      <c r="A683" s="806"/>
      <c r="C683" s="636" t="str">
        <f t="shared" si="20"/>
        <v/>
      </c>
      <c r="D683" s="859" t="str">
        <f t="shared" si="21"/>
        <v/>
      </c>
      <c r="K683" s="490"/>
      <c r="L683" s="637"/>
      <c r="M683" s="712"/>
      <c r="N683" s="713"/>
      <c r="O683" s="713"/>
      <c r="P683" s="713"/>
      <c r="Q683" s="713"/>
    </row>
    <row r="684" spans="1:17">
      <c r="A684" s="806"/>
      <c r="C684" s="636" t="str">
        <f t="shared" si="20"/>
        <v/>
      </c>
      <c r="D684" s="859" t="str">
        <f t="shared" si="21"/>
        <v/>
      </c>
      <c r="K684" s="490"/>
      <c r="L684" s="637"/>
      <c r="M684" s="712"/>
      <c r="N684" s="713"/>
      <c r="O684" s="713"/>
      <c r="P684" s="713"/>
      <c r="Q684" s="713"/>
    </row>
    <row r="685" spans="1:17">
      <c r="A685" s="806"/>
      <c r="C685" s="636" t="str">
        <f t="shared" si="20"/>
        <v/>
      </c>
      <c r="D685" s="859" t="str">
        <f t="shared" si="21"/>
        <v/>
      </c>
      <c r="K685" s="490"/>
      <c r="L685" s="637"/>
      <c r="M685" s="712"/>
      <c r="N685" s="713"/>
      <c r="O685" s="713"/>
      <c r="P685" s="713"/>
      <c r="Q685" s="713"/>
    </row>
    <row r="686" spans="1:17">
      <c r="A686" s="806"/>
      <c r="C686" s="636" t="str">
        <f t="shared" si="20"/>
        <v/>
      </c>
      <c r="D686" s="859" t="str">
        <f t="shared" si="21"/>
        <v/>
      </c>
      <c r="K686" s="490"/>
      <c r="L686" s="637"/>
      <c r="M686" s="712"/>
      <c r="N686" s="713"/>
      <c r="O686" s="713"/>
      <c r="P686" s="713"/>
      <c r="Q686" s="713"/>
    </row>
    <row r="687" spans="1:17">
      <c r="A687" s="806"/>
      <c r="C687" s="636" t="str">
        <f t="shared" si="20"/>
        <v/>
      </c>
      <c r="D687" s="859" t="str">
        <f t="shared" si="21"/>
        <v/>
      </c>
      <c r="K687" s="490"/>
      <c r="L687" s="637"/>
      <c r="M687" s="712"/>
      <c r="N687" s="713"/>
      <c r="O687" s="713"/>
      <c r="P687" s="713"/>
      <c r="Q687" s="713"/>
    </row>
    <row r="688" spans="1:17">
      <c r="A688" s="806"/>
      <c r="C688" s="636" t="str">
        <f t="shared" si="20"/>
        <v/>
      </c>
      <c r="D688" s="859" t="str">
        <f t="shared" si="21"/>
        <v/>
      </c>
      <c r="K688" s="490"/>
      <c r="L688" s="637"/>
      <c r="M688" s="712"/>
      <c r="N688" s="713"/>
      <c r="O688" s="713"/>
      <c r="P688" s="713"/>
      <c r="Q688" s="713"/>
    </row>
    <row r="689" spans="1:17">
      <c r="A689" s="806"/>
      <c r="C689" s="636" t="str">
        <f t="shared" si="20"/>
        <v/>
      </c>
      <c r="D689" s="859" t="str">
        <f t="shared" si="21"/>
        <v/>
      </c>
      <c r="K689" s="490"/>
      <c r="L689" s="637"/>
      <c r="M689" s="712"/>
      <c r="N689" s="713"/>
      <c r="O689" s="713"/>
      <c r="P689" s="713"/>
      <c r="Q689" s="713"/>
    </row>
    <row r="690" spans="1:17">
      <c r="A690" s="806"/>
      <c r="C690" s="636" t="str">
        <f t="shared" si="20"/>
        <v/>
      </c>
      <c r="D690" s="859" t="str">
        <f t="shared" si="21"/>
        <v/>
      </c>
      <c r="K690" s="490"/>
      <c r="L690" s="637"/>
      <c r="M690" s="712"/>
      <c r="N690" s="713"/>
      <c r="O690" s="713"/>
      <c r="P690" s="713"/>
      <c r="Q690" s="713"/>
    </row>
    <row r="691" spans="1:17">
      <c r="A691" s="806"/>
      <c r="C691" s="636" t="str">
        <f t="shared" si="20"/>
        <v/>
      </c>
      <c r="D691" s="859" t="str">
        <f t="shared" si="21"/>
        <v/>
      </c>
      <c r="K691" s="490"/>
      <c r="L691" s="637"/>
      <c r="M691" s="712"/>
      <c r="N691" s="713"/>
      <c r="O691" s="713"/>
      <c r="P691" s="713"/>
      <c r="Q691" s="713"/>
    </row>
    <row r="692" spans="1:17">
      <c r="A692" s="806"/>
      <c r="C692" s="636" t="str">
        <f t="shared" si="20"/>
        <v/>
      </c>
      <c r="D692" s="859" t="str">
        <f t="shared" si="21"/>
        <v/>
      </c>
      <c r="K692" s="490"/>
      <c r="L692" s="637"/>
      <c r="M692" s="712"/>
      <c r="N692" s="713"/>
      <c r="O692" s="713"/>
      <c r="P692" s="713"/>
      <c r="Q692" s="713"/>
    </row>
    <row r="693" spans="1:17">
      <c r="A693" s="806"/>
      <c r="C693" s="636" t="str">
        <f t="shared" si="20"/>
        <v/>
      </c>
      <c r="D693" s="859" t="str">
        <f t="shared" si="21"/>
        <v/>
      </c>
      <c r="K693" s="490"/>
      <c r="L693" s="637"/>
      <c r="M693" s="712"/>
      <c r="N693" s="713"/>
      <c r="O693" s="713"/>
      <c r="P693" s="713"/>
      <c r="Q693" s="713"/>
    </row>
    <row r="694" spans="1:17">
      <c r="A694" s="806"/>
      <c r="C694" s="636" t="str">
        <f t="shared" si="20"/>
        <v/>
      </c>
      <c r="D694" s="859" t="str">
        <f t="shared" si="21"/>
        <v/>
      </c>
      <c r="K694" s="490"/>
      <c r="L694" s="637"/>
      <c r="M694" s="712"/>
      <c r="N694" s="713"/>
      <c r="O694" s="713"/>
      <c r="P694" s="713"/>
      <c r="Q694" s="713"/>
    </row>
    <row r="695" spans="1:17">
      <c r="A695" s="806"/>
      <c r="C695" s="636" t="str">
        <f t="shared" si="20"/>
        <v/>
      </c>
      <c r="D695" s="859" t="str">
        <f t="shared" si="21"/>
        <v/>
      </c>
      <c r="K695" s="490"/>
      <c r="L695" s="637"/>
      <c r="M695" s="712"/>
      <c r="N695" s="713"/>
      <c r="O695" s="713"/>
      <c r="P695" s="713"/>
      <c r="Q695" s="713"/>
    </row>
    <row r="696" spans="1:17">
      <c r="A696" s="806"/>
      <c r="C696" s="636" t="str">
        <f t="shared" si="20"/>
        <v/>
      </c>
      <c r="D696" s="859" t="str">
        <f t="shared" si="21"/>
        <v/>
      </c>
      <c r="K696" s="490"/>
      <c r="L696" s="637"/>
      <c r="M696" s="712"/>
      <c r="N696" s="713"/>
      <c r="O696" s="713"/>
      <c r="P696" s="713"/>
      <c r="Q696" s="713"/>
    </row>
    <row r="697" spans="1:17">
      <c r="A697" s="806"/>
      <c r="C697" s="636" t="str">
        <f t="shared" si="20"/>
        <v/>
      </c>
      <c r="D697" s="859" t="str">
        <f t="shared" si="21"/>
        <v/>
      </c>
      <c r="K697" s="490"/>
      <c r="L697" s="637"/>
      <c r="M697" s="712"/>
      <c r="N697" s="713"/>
      <c r="O697" s="713"/>
      <c r="P697" s="713"/>
      <c r="Q697" s="713"/>
    </row>
    <row r="698" spans="1:17">
      <c r="A698" s="806"/>
      <c r="C698" s="636" t="str">
        <f t="shared" si="20"/>
        <v/>
      </c>
      <c r="D698" s="859" t="str">
        <f t="shared" si="21"/>
        <v/>
      </c>
      <c r="K698" s="490"/>
      <c r="L698" s="637"/>
      <c r="M698" s="712"/>
      <c r="N698" s="713"/>
      <c r="O698" s="713"/>
      <c r="P698" s="713"/>
      <c r="Q698" s="713"/>
    </row>
    <row r="699" spans="1:17">
      <c r="A699" s="806"/>
      <c r="C699" s="636" t="str">
        <f t="shared" si="20"/>
        <v/>
      </c>
      <c r="D699" s="859" t="str">
        <f t="shared" si="21"/>
        <v/>
      </c>
      <c r="K699" s="490"/>
      <c r="L699" s="637"/>
      <c r="M699" s="712"/>
      <c r="N699" s="713"/>
      <c r="O699" s="713"/>
      <c r="P699" s="713"/>
      <c r="Q699" s="713"/>
    </row>
    <row r="700" spans="1:17">
      <c r="A700" s="806"/>
      <c r="C700" s="636" t="str">
        <f t="shared" si="20"/>
        <v/>
      </c>
      <c r="D700" s="859" t="str">
        <f t="shared" si="21"/>
        <v/>
      </c>
      <c r="K700" s="490"/>
      <c r="L700" s="637"/>
      <c r="M700" s="712"/>
      <c r="N700" s="713"/>
      <c r="O700" s="713"/>
      <c r="P700" s="713"/>
      <c r="Q700" s="713"/>
    </row>
    <row r="701" spans="1:17">
      <c r="A701" s="806"/>
      <c r="C701" s="636" t="str">
        <f t="shared" si="20"/>
        <v/>
      </c>
      <c r="D701" s="859" t="str">
        <f t="shared" si="21"/>
        <v/>
      </c>
      <c r="K701" s="490"/>
      <c r="L701" s="637"/>
      <c r="M701" s="712"/>
      <c r="N701" s="713"/>
      <c r="O701" s="713"/>
      <c r="P701" s="713"/>
      <c r="Q701" s="713"/>
    </row>
    <row r="702" spans="1:17">
      <c r="A702" s="806"/>
      <c r="C702" s="636" t="str">
        <f t="shared" si="20"/>
        <v/>
      </c>
      <c r="D702" s="859" t="str">
        <f t="shared" si="21"/>
        <v/>
      </c>
      <c r="K702" s="490"/>
      <c r="L702" s="637"/>
      <c r="M702" s="712"/>
      <c r="N702" s="713"/>
      <c r="O702" s="713"/>
      <c r="P702" s="713"/>
      <c r="Q702" s="713"/>
    </row>
    <row r="703" spans="1:17">
      <c r="A703" s="806"/>
      <c r="C703" s="636" t="str">
        <f t="shared" si="20"/>
        <v/>
      </c>
      <c r="D703" s="859" t="str">
        <f t="shared" si="21"/>
        <v/>
      </c>
      <c r="K703" s="490"/>
      <c r="L703" s="637"/>
      <c r="M703" s="712"/>
      <c r="N703" s="713"/>
      <c r="O703" s="713"/>
      <c r="P703" s="713"/>
      <c r="Q703" s="713"/>
    </row>
    <row r="704" spans="1:17">
      <c r="A704" s="806"/>
      <c r="C704" s="636" t="str">
        <f t="shared" si="20"/>
        <v/>
      </c>
      <c r="D704" s="859" t="str">
        <f t="shared" si="21"/>
        <v/>
      </c>
      <c r="K704" s="490"/>
      <c r="L704" s="637"/>
      <c r="M704" s="712"/>
      <c r="N704" s="713"/>
      <c r="O704" s="713"/>
      <c r="P704" s="713"/>
      <c r="Q704" s="713"/>
    </row>
    <row r="705" spans="1:17">
      <c r="A705" s="806"/>
      <c r="C705" s="636" t="str">
        <f t="shared" si="20"/>
        <v/>
      </c>
      <c r="D705" s="859" t="str">
        <f t="shared" si="21"/>
        <v/>
      </c>
      <c r="K705" s="490"/>
      <c r="L705" s="637"/>
      <c r="M705" s="712"/>
      <c r="N705" s="713"/>
      <c r="O705" s="713"/>
      <c r="P705" s="713"/>
      <c r="Q705" s="713"/>
    </row>
    <row r="706" spans="1:17">
      <c r="A706" s="806"/>
      <c r="C706" s="636" t="str">
        <f t="shared" ref="C706:C769" si="22">IFERROR(1440/D706, "")</f>
        <v/>
      </c>
      <c r="D706" s="859" t="str">
        <f t="shared" ref="D706:D769" si="23">IF(B706="", "", IF(B706&lt;1, B706*1440, B706))</f>
        <v/>
      </c>
      <c r="K706" s="490"/>
      <c r="L706" s="637"/>
      <c r="M706" s="712"/>
      <c r="N706" s="713"/>
      <c r="O706" s="713"/>
      <c r="P706" s="713"/>
      <c r="Q706" s="713"/>
    </row>
    <row r="707" spans="1:17">
      <c r="A707" s="806"/>
      <c r="C707" s="636" t="str">
        <f t="shared" si="22"/>
        <v/>
      </c>
      <c r="D707" s="859" t="str">
        <f t="shared" si="23"/>
        <v/>
      </c>
      <c r="K707" s="490"/>
      <c r="L707" s="637"/>
      <c r="M707" s="712"/>
      <c r="N707" s="713"/>
      <c r="O707" s="713"/>
      <c r="P707" s="713"/>
      <c r="Q707" s="713"/>
    </row>
    <row r="708" spans="1:17">
      <c r="A708" s="806"/>
      <c r="C708" s="636" t="str">
        <f t="shared" si="22"/>
        <v/>
      </c>
      <c r="D708" s="859" t="str">
        <f t="shared" si="23"/>
        <v/>
      </c>
      <c r="K708" s="490"/>
      <c r="L708" s="637"/>
      <c r="M708" s="712"/>
      <c r="N708" s="713"/>
      <c r="O708" s="713"/>
      <c r="P708" s="713"/>
      <c r="Q708" s="713"/>
    </row>
    <row r="709" spans="1:17">
      <c r="A709" s="806"/>
      <c r="C709" s="636" t="str">
        <f t="shared" si="22"/>
        <v/>
      </c>
      <c r="D709" s="859" t="str">
        <f t="shared" si="23"/>
        <v/>
      </c>
      <c r="K709" s="490"/>
      <c r="L709" s="637"/>
      <c r="M709" s="712"/>
      <c r="N709" s="713"/>
      <c r="O709" s="713"/>
      <c r="P709" s="713"/>
      <c r="Q709" s="713"/>
    </row>
    <row r="710" spans="1:17">
      <c r="A710" s="806"/>
      <c r="C710" s="636" t="str">
        <f t="shared" si="22"/>
        <v/>
      </c>
      <c r="D710" s="859" t="str">
        <f t="shared" si="23"/>
        <v/>
      </c>
      <c r="K710" s="490"/>
      <c r="L710" s="637"/>
      <c r="M710" s="712"/>
      <c r="N710" s="713"/>
      <c r="O710" s="713"/>
      <c r="P710" s="713"/>
      <c r="Q710" s="713"/>
    </row>
    <row r="711" spans="1:17">
      <c r="A711" s="806"/>
      <c r="C711" s="636" t="str">
        <f t="shared" si="22"/>
        <v/>
      </c>
      <c r="D711" s="859" t="str">
        <f t="shared" si="23"/>
        <v/>
      </c>
      <c r="K711" s="490"/>
      <c r="L711" s="637"/>
      <c r="M711" s="712"/>
      <c r="N711" s="713"/>
      <c r="O711" s="713"/>
      <c r="P711" s="713"/>
      <c r="Q711" s="713"/>
    </row>
    <row r="712" spans="1:17">
      <c r="A712" s="806"/>
      <c r="C712" s="636" t="str">
        <f t="shared" si="22"/>
        <v/>
      </c>
      <c r="D712" s="859" t="str">
        <f t="shared" si="23"/>
        <v/>
      </c>
      <c r="K712" s="490"/>
      <c r="L712" s="637"/>
      <c r="M712" s="712"/>
      <c r="N712" s="713"/>
      <c r="O712" s="713"/>
      <c r="P712" s="713"/>
      <c r="Q712" s="713"/>
    </row>
    <row r="713" spans="1:17">
      <c r="A713" s="806"/>
      <c r="C713" s="636" t="str">
        <f t="shared" si="22"/>
        <v/>
      </c>
      <c r="D713" s="859" t="str">
        <f t="shared" si="23"/>
        <v/>
      </c>
      <c r="K713" s="490"/>
      <c r="L713" s="637"/>
      <c r="M713" s="712"/>
      <c r="N713" s="713"/>
      <c r="O713" s="713"/>
      <c r="P713" s="713"/>
      <c r="Q713" s="713"/>
    </row>
    <row r="714" spans="1:17">
      <c r="A714" s="806"/>
      <c r="C714" s="636" t="str">
        <f t="shared" si="22"/>
        <v/>
      </c>
      <c r="D714" s="859" t="str">
        <f t="shared" si="23"/>
        <v/>
      </c>
      <c r="K714" s="490"/>
      <c r="L714" s="637"/>
      <c r="M714" s="712"/>
      <c r="N714" s="713"/>
      <c r="O714" s="713"/>
      <c r="P714" s="713"/>
      <c r="Q714" s="713"/>
    </row>
    <row r="715" spans="1:17">
      <c r="A715" s="806"/>
      <c r="C715" s="636" t="str">
        <f t="shared" si="22"/>
        <v/>
      </c>
      <c r="D715" s="859" t="str">
        <f t="shared" si="23"/>
        <v/>
      </c>
      <c r="K715" s="490"/>
      <c r="L715" s="637"/>
      <c r="M715" s="712"/>
      <c r="N715" s="713"/>
      <c r="O715" s="713"/>
      <c r="P715" s="713"/>
      <c r="Q715" s="713"/>
    </row>
    <row r="716" spans="1:17">
      <c r="A716" s="806"/>
      <c r="C716" s="636" t="str">
        <f t="shared" si="22"/>
        <v/>
      </c>
      <c r="D716" s="859" t="str">
        <f t="shared" si="23"/>
        <v/>
      </c>
      <c r="K716" s="490"/>
      <c r="L716" s="637"/>
      <c r="M716" s="712"/>
      <c r="N716" s="713"/>
      <c r="O716" s="713"/>
      <c r="P716" s="713"/>
      <c r="Q716" s="713"/>
    </row>
    <row r="717" spans="1:17">
      <c r="A717" s="806"/>
      <c r="C717" s="636" t="str">
        <f t="shared" si="22"/>
        <v/>
      </c>
      <c r="D717" s="859" t="str">
        <f t="shared" si="23"/>
        <v/>
      </c>
      <c r="K717" s="490"/>
      <c r="L717" s="637"/>
      <c r="M717" s="712"/>
      <c r="N717" s="713"/>
      <c r="O717" s="713"/>
      <c r="P717" s="713"/>
      <c r="Q717" s="713"/>
    </row>
    <row r="718" spans="1:17">
      <c r="A718" s="806"/>
      <c r="C718" s="636" t="str">
        <f t="shared" si="22"/>
        <v/>
      </c>
      <c r="D718" s="859" t="str">
        <f t="shared" si="23"/>
        <v/>
      </c>
      <c r="K718" s="490"/>
      <c r="L718" s="637"/>
      <c r="M718" s="712"/>
      <c r="N718" s="713"/>
      <c r="O718" s="713"/>
      <c r="P718" s="713"/>
      <c r="Q718" s="713"/>
    </row>
    <row r="719" spans="1:17">
      <c r="A719" s="806"/>
      <c r="C719" s="636" t="str">
        <f t="shared" si="22"/>
        <v/>
      </c>
      <c r="D719" s="859" t="str">
        <f t="shared" si="23"/>
        <v/>
      </c>
      <c r="K719" s="490"/>
      <c r="L719" s="637"/>
      <c r="M719" s="712"/>
      <c r="N719" s="713"/>
      <c r="O719" s="713"/>
      <c r="P719" s="713"/>
      <c r="Q719" s="713"/>
    </row>
    <row r="720" spans="1:17">
      <c r="A720" s="806"/>
      <c r="C720" s="636" t="str">
        <f t="shared" si="22"/>
        <v/>
      </c>
      <c r="D720" s="859" t="str">
        <f t="shared" si="23"/>
        <v/>
      </c>
      <c r="K720" s="490"/>
      <c r="L720" s="637"/>
      <c r="M720" s="712"/>
      <c r="N720" s="713"/>
      <c r="O720" s="713"/>
      <c r="P720" s="713"/>
      <c r="Q720" s="713"/>
    </row>
    <row r="721" spans="1:17">
      <c r="A721" s="806"/>
      <c r="C721" s="636" t="str">
        <f t="shared" si="22"/>
        <v/>
      </c>
      <c r="D721" s="859" t="str">
        <f t="shared" si="23"/>
        <v/>
      </c>
      <c r="K721" s="490"/>
      <c r="L721" s="637"/>
      <c r="M721" s="712"/>
      <c r="N721" s="713"/>
      <c r="O721" s="713"/>
      <c r="P721" s="713"/>
      <c r="Q721" s="713"/>
    </row>
    <row r="722" spans="1:17">
      <c r="A722" s="806"/>
      <c r="C722" s="636" t="str">
        <f t="shared" si="22"/>
        <v/>
      </c>
      <c r="D722" s="859" t="str">
        <f t="shared" si="23"/>
        <v/>
      </c>
      <c r="K722" s="490"/>
      <c r="L722" s="637"/>
      <c r="M722" s="712"/>
      <c r="N722" s="713"/>
      <c r="O722" s="713"/>
      <c r="P722" s="713"/>
      <c r="Q722" s="713"/>
    </row>
    <row r="723" spans="1:17">
      <c r="A723" s="806"/>
      <c r="C723" s="636" t="str">
        <f t="shared" si="22"/>
        <v/>
      </c>
      <c r="D723" s="859" t="str">
        <f t="shared" si="23"/>
        <v/>
      </c>
      <c r="K723" s="490"/>
      <c r="L723" s="637"/>
      <c r="M723" s="712"/>
      <c r="N723" s="713"/>
      <c r="O723" s="713"/>
      <c r="P723" s="713"/>
      <c r="Q723" s="713"/>
    </row>
    <row r="724" spans="1:17">
      <c r="A724" s="806"/>
      <c r="C724" s="636" t="str">
        <f t="shared" si="22"/>
        <v/>
      </c>
      <c r="D724" s="859" t="str">
        <f t="shared" si="23"/>
        <v/>
      </c>
      <c r="K724" s="490"/>
      <c r="L724" s="637"/>
      <c r="M724" s="712"/>
      <c r="N724" s="713"/>
      <c r="O724" s="713"/>
      <c r="P724" s="713"/>
      <c r="Q724" s="713"/>
    </row>
    <row r="725" spans="1:17">
      <c r="A725" s="806"/>
      <c r="C725" s="636" t="str">
        <f t="shared" si="22"/>
        <v/>
      </c>
      <c r="D725" s="859" t="str">
        <f t="shared" si="23"/>
        <v/>
      </c>
      <c r="K725" s="490"/>
      <c r="L725" s="637"/>
      <c r="M725" s="712"/>
      <c r="N725" s="713"/>
      <c r="O725" s="713"/>
      <c r="P725" s="713"/>
      <c r="Q725" s="713"/>
    </row>
    <row r="726" spans="1:17">
      <c r="A726" s="806"/>
      <c r="C726" s="636" t="str">
        <f t="shared" si="22"/>
        <v/>
      </c>
      <c r="D726" s="859" t="str">
        <f t="shared" si="23"/>
        <v/>
      </c>
      <c r="K726" s="490"/>
      <c r="L726" s="637"/>
      <c r="M726" s="712"/>
      <c r="N726" s="713"/>
      <c r="O726" s="713"/>
      <c r="P726" s="713"/>
      <c r="Q726" s="713"/>
    </row>
    <row r="727" spans="1:17">
      <c r="A727" s="806"/>
      <c r="C727" s="636" t="str">
        <f t="shared" si="22"/>
        <v/>
      </c>
      <c r="D727" s="859" t="str">
        <f t="shared" si="23"/>
        <v/>
      </c>
      <c r="K727" s="490"/>
      <c r="L727" s="637"/>
      <c r="M727" s="712"/>
      <c r="N727" s="713"/>
      <c r="O727" s="713"/>
      <c r="P727" s="713"/>
      <c r="Q727" s="713"/>
    </row>
    <row r="728" spans="1:17">
      <c r="A728" s="806"/>
      <c r="C728" s="636" t="str">
        <f t="shared" si="22"/>
        <v/>
      </c>
      <c r="D728" s="859" t="str">
        <f t="shared" si="23"/>
        <v/>
      </c>
      <c r="K728" s="490"/>
      <c r="L728" s="637"/>
      <c r="M728" s="712"/>
      <c r="N728" s="713"/>
      <c r="O728" s="713"/>
      <c r="P728" s="713"/>
      <c r="Q728" s="713"/>
    </row>
    <row r="729" spans="1:17">
      <c r="A729" s="806"/>
      <c r="C729" s="636" t="str">
        <f t="shared" si="22"/>
        <v/>
      </c>
      <c r="D729" s="859" t="str">
        <f t="shared" si="23"/>
        <v/>
      </c>
      <c r="K729" s="490"/>
      <c r="L729" s="637"/>
      <c r="M729" s="712"/>
      <c r="N729" s="713"/>
      <c r="O729" s="713"/>
      <c r="P729" s="713"/>
      <c r="Q729" s="713"/>
    </row>
    <row r="730" spans="1:17">
      <c r="A730" s="806"/>
      <c r="C730" s="636" t="str">
        <f t="shared" si="22"/>
        <v/>
      </c>
      <c r="D730" s="859" t="str">
        <f t="shared" si="23"/>
        <v/>
      </c>
      <c r="K730" s="490"/>
      <c r="L730" s="637"/>
      <c r="M730" s="712"/>
      <c r="N730" s="713"/>
      <c r="O730" s="713"/>
      <c r="P730" s="713"/>
      <c r="Q730" s="713"/>
    </row>
    <row r="731" spans="1:17">
      <c r="A731" s="806"/>
      <c r="C731" s="636" t="str">
        <f t="shared" si="22"/>
        <v/>
      </c>
      <c r="D731" s="859" t="str">
        <f t="shared" si="23"/>
        <v/>
      </c>
      <c r="K731" s="490"/>
      <c r="L731" s="637"/>
      <c r="M731" s="712"/>
      <c r="N731" s="713"/>
      <c r="O731" s="713"/>
      <c r="P731" s="713"/>
      <c r="Q731" s="713"/>
    </row>
    <row r="732" spans="1:17">
      <c r="A732" s="806"/>
      <c r="C732" s="636" t="str">
        <f t="shared" si="22"/>
        <v/>
      </c>
      <c r="D732" s="859" t="str">
        <f t="shared" si="23"/>
        <v/>
      </c>
      <c r="K732" s="490"/>
      <c r="L732" s="637"/>
      <c r="M732" s="712"/>
      <c r="N732" s="713"/>
      <c r="O732" s="713"/>
      <c r="P732" s="713"/>
      <c r="Q732" s="713"/>
    </row>
    <row r="733" spans="1:17">
      <c r="A733" s="806"/>
      <c r="C733" s="636" t="str">
        <f t="shared" si="22"/>
        <v/>
      </c>
      <c r="D733" s="859" t="str">
        <f t="shared" si="23"/>
        <v/>
      </c>
      <c r="K733" s="490"/>
      <c r="L733" s="637"/>
      <c r="M733" s="712"/>
      <c r="N733" s="713"/>
      <c r="O733" s="713"/>
      <c r="P733" s="713"/>
      <c r="Q733" s="713"/>
    </row>
    <row r="734" spans="1:17">
      <c r="A734" s="806"/>
      <c r="C734" s="636" t="str">
        <f t="shared" si="22"/>
        <v/>
      </c>
      <c r="D734" s="859" t="str">
        <f t="shared" si="23"/>
        <v/>
      </c>
      <c r="K734" s="490"/>
      <c r="L734" s="637"/>
      <c r="M734" s="712"/>
      <c r="N734" s="713"/>
      <c r="O734" s="713"/>
      <c r="P734" s="713"/>
      <c r="Q734" s="713"/>
    </row>
    <row r="735" spans="1:17">
      <c r="A735" s="806"/>
      <c r="C735" s="636" t="str">
        <f t="shared" si="22"/>
        <v/>
      </c>
      <c r="D735" s="859" t="str">
        <f t="shared" si="23"/>
        <v/>
      </c>
      <c r="K735" s="490"/>
      <c r="L735" s="637"/>
      <c r="M735" s="712"/>
      <c r="N735" s="713"/>
      <c r="O735" s="713"/>
      <c r="P735" s="713"/>
      <c r="Q735" s="713"/>
    </row>
    <row r="736" spans="1:17">
      <c r="A736" s="806"/>
      <c r="C736" s="636" t="str">
        <f t="shared" si="22"/>
        <v/>
      </c>
      <c r="D736" s="859" t="str">
        <f t="shared" si="23"/>
        <v/>
      </c>
      <c r="K736" s="490"/>
      <c r="L736" s="637"/>
      <c r="M736" s="712"/>
      <c r="N736" s="713"/>
      <c r="O736" s="713"/>
      <c r="P736" s="713"/>
      <c r="Q736" s="713"/>
    </row>
    <row r="737" spans="1:17">
      <c r="A737" s="806"/>
      <c r="C737" s="636" t="str">
        <f t="shared" si="22"/>
        <v/>
      </c>
      <c r="D737" s="859" t="str">
        <f t="shared" si="23"/>
        <v/>
      </c>
      <c r="K737" s="490"/>
      <c r="L737" s="637"/>
      <c r="M737" s="712"/>
      <c r="N737" s="713"/>
      <c r="O737" s="713"/>
      <c r="P737" s="713"/>
      <c r="Q737" s="713"/>
    </row>
    <row r="738" spans="1:17">
      <c r="A738" s="806"/>
      <c r="C738" s="636" t="str">
        <f t="shared" si="22"/>
        <v/>
      </c>
      <c r="D738" s="859" t="str">
        <f t="shared" si="23"/>
        <v/>
      </c>
      <c r="K738" s="490"/>
      <c r="L738" s="637"/>
      <c r="M738" s="712"/>
      <c r="N738" s="713"/>
      <c r="O738" s="713"/>
      <c r="P738" s="713"/>
      <c r="Q738" s="713"/>
    </row>
    <row r="739" spans="1:17">
      <c r="A739" s="806"/>
      <c r="C739" s="636" t="str">
        <f t="shared" si="22"/>
        <v/>
      </c>
      <c r="D739" s="859" t="str">
        <f t="shared" si="23"/>
        <v/>
      </c>
      <c r="K739" s="490"/>
      <c r="L739" s="637"/>
      <c r="M739" s="712"/>
      <c r="N739" s="713"/>
      <c r="O739" s="713"/>
      <c r="P739" s="713"/>
      <c r="Q739" s="713"/>
    </row>
    <row r="740" spans="1:17">
      <c r="A740" s="806"/>
      <c r="C740" s="636" t="str">
        <f t="shared" si="22"/>
        <v/>
      </c>
      <c r="D740" s="859" t="str">
        <f t="shared" si="23"/>
        <v/>
      </c>
      <c r="K740" s="490"/>
      <c r="L740" s="637"/>
      <c r="M740" s="712"/>
      <c r="N740" s="713"/>
      <c r="O740" s="713"/>
      <c r="P740" s="713"/>
      <c r="Q740" s="713"/>
    </row>
    <row r="741" spans="1:17">
      <c r="A741" s="806"/>
      <c r="C741" s="636" t="str">
        <f t="shared" si="22"/>
        <v/>
      </c>
      <c r="D741" s="859" t="str">
        <f t="shared" si="23"/>
        <v/>
      </c>
      <c r="K741" s="490"/>
      <c r="L741" s="637"/>
      <c r="M741" s="712"/>
      <c r="N741" s="713"/>
      <c r="O741" s="713"/>
      <c r="P741" s="713"/>
      <c r="Q741" s="713"/>
    </row>
    <row r="742" spans="1:17">
      <c r="A742" s="806"/>
      <c r="C742" s="636" t="str">
        <f t="shared" si="22"/>
        <v/>
      </c>
      <c r="D742" s="859" t="str">
        <f t="shared" si="23"/>
        <v/>
      </c>
      <c r="K742" s="490"/>
      <c r="L742" s="637"/>
      <c r="M742" s="712"/>
      <c r="N742" s="713"/>
      <c r="O742" s="713"/>
      <c r="P742" s="713"/>
      <c r="Q742" s="713"/>
    </row>
    <row r="743" spans="1:17">
      <c r="A743" s="806"/>
      <c r="C743" s="636" t="str">
        <f t="shared" si="22"/>
        <v/>
      </c>
      <c r="D743" s="859" t="str">
        <f t="shared" si="23"/>
        <v/>
      </c>
      <c r="K743" s="490"/>
      <c r="L743" s="637"/>
      <c r="M743" s="712"/>
      <c r="N743" s="713"/>
      <c r="O743" s="713"/>
      <c r="P743" s="713"/>
      <c r="Q743" s="713"/>
    </row>
    <row r="744" spans="1:17">
      <c r="A744" s="806"/>
      <c r="C744" s="636" t="str">
        <f t="shared" si="22"/>
        <v/>
      </c>
      <c r="D744" s="859" t="str">
        <f t="shared" si="23"/>
        <v/>
      </c>
      <c r="K744" s="490"/>
      <c r="L744" s="637"/>
      <c r="M744" s="712"/>
      <c r="N744" s="713"/>
      <c r="O744" s="713"/>
      <c r="P744" s="713"/>
      <c r="Q744" s="713"/>
    </row>
    <row r="745" spans="1:17">
      <c r="A745" s="806"/>
      <c r="C745" s="636" t="str">
        <f t="shared" si="22"/>
        <v/>
      </c>
      <c r="D745" s="859" t="str">
        <f t="shared" si="23"/>
        <v/>
      </c>
      <c r="K745" s="490"/>
      <c r="L745" s="637"/>
      <c r="M745" s="712"/>
      <c r="N745" s="713"/>
      <c r="O745" s="713"/>
      <c r="P745" s="713"/>
      <c r="Q745" s="713"/>
    </row>
    <row r="746" spans="1:17">
      <c r="A746" s="806"/>
      <c r="C746" s="636" t="str">
        <f t="shared" si="22"/>
        <v/>
      </c>
      <c r="D746" s="859" t="str">
        <f t="shared" si="23"/>
        <v/>
      </c>
      <c r="K746" s="490"/>
      <c r="L746" s="637"/>
      <c r="M746" s="712"/>
      <c r="N746" s="713"/>
      <c r="O746" s="713"/>
      <c r="P746" s="713"/>
      <c r="Q746" s="713"/>
    </row>
    <row r="747" spans="1:17">
      <c r="A747" s="806"/>
      <c r="C747" s="636" t="str">
        <f t="shared" si="22"/>
        <v/>
      </c>
      <c r="D747" s="859" t="str">
        <f t="shared" si="23"/>
        <v/>
      </c>
      <c r="K747" s="490"/>
      <c r="L747" s="637"/>
      <c r="M747" s="712"/>
      <c r="N747" s="713"/>
      <c r="O747" s="713"/>
      <c r="P747" s="713"/>
      <c r="Q747" s="713"/>
    </row>
    <row r="748" spans="1:17">
      <c r="A748" s="806"/>
      <c r="C748" s="636" t="str">
        <f t="shared" si="22"/>
        <v/>
      </c>
      <c r="D748" s="859" t="str">
        <f t="shared" si="23"/>
        <v/>
      </c>
      <c r="K748" s="490"/>
      <c r="L748" s="637"/>
      <c r="M748" s="712"/>
      <c r="N748" s="713"/>
      <c r="O748" s="713"/>
      <c r="P748" s="713"/>
      <c r="Q748" s="713"/>
    </row>
    <row r="749" spans="1:17">
      <c r="A749" s="806"/>
      <c r="C749" s="636" t="str">
        <f t="shared" si="22"/>
        <v/>
      </c>
      <c r="D749" s="859" t="str">
        <f t="shared" si="23"/>
        <v/>
      </c>
      <c r="K749" s="490"/>
      <c r="L749" s="637"/>
      <c r="M749" s="712"/>
      <c r="N749" s="713"/>
      <c r="O749" s="713"/>
      <c r="P749" s="713"/>
      <c r="Q749" s="713"/>
    </row>
    <row r="750" spans="1:17">
      <c r="A750" s="806"/>
      <c r="C750" s="636" t="str">
        <f t="shared" si="22"/>
        <v/>
      </c>
      <c r="D750" s="859" t="str">
        <f t="shared" si="23"/>
        <v/>
      </c>
      <c r="K750" s="490"/>
      <c r="L750" s="637"/>
      <c r="M750" s="712"/>
      <c r="N750" s="713"/>
      <c r="O750" s="713"/>
      <c r="P750" s="713"/>
      <c r="Q750" s="713"/>
    </row>
    <row r="751" spans="1:17">
      <c r="A751" s="806"/>
      <c r="C751" s="636" t="str">
        <f t="shared" si="22"/>
        <v/>
      </c>
      <c r="D751" s="859" t="str">
        <f t="shared" si="23"/>
        <v/>
      </c>
      <c r="K751" s="490"/>
      <c r="L751" s="637"/>
      <c r="M751" s="712"/>
      <c r="N751" s="713"/>
      <c r="O751" s="713"/>
      <c r="P751" s="713"/>
      <c r="Q751" s="713"/>
    </row>
    <row r="752" spans="1:17">
      <c r="A752" s="806"/>
      <c r="C752" s="636" t="str">
        <f t="shared" si="22"/>
        <v/>
      </c>
      <c r="D752" s="859" t="str">
        <f t="shared" si="23"/>
        <v/>
      </c>
      <c r="K752" s="490"/>
      <c r="L752" s="637"/>
      <c r="M752" s="712"/>
      <c r="N752" s="713"/>
      <c r="O752" s="713"/>
      <c r="P752" s="713"/>
      <c r="Q752" s="713"/>
    </row>
    <row r="753" spans="1:17">
      <c r="A753" s="806"/>
      <c r="C753" s="636" t="str">
        <f t="shared" si="22"/>
        <v/>
      </c>
      <c r="D753" s="859" t="str">
        <f t="shared" si="23"/>
        <v/>
      </c>
      <c r="K753" s="490"/>
      <c r="L753" s="637"/>
      <c r="M753" s="712"/>
      <c r="N753" s="713"/>
      <c r="O753" s="713"/>
      <c r="P753" s="713"/>
      <c r="Q753" s="713"/>
    </row>
    <row r="754" spans="1:17">
      <c r="A754" s="806"/>
      <c r="C754" s="636" t="str">
        <f t="shared" si="22"/>
        <v/>
      </c>
      <c r="D754" s="859" t="str">
        <f t="shared" si="23"/>
        <v/>
      </c>
      <c r="K754" s="490"/>
      <c r="L754" s="637"/>
      <c r="M754" s="712"/>
      <c r="N754" s="713"/>
      <c r="O754" s="713"/>
      <c r="P754" s="713"/>
      <c r="Q754" s="713"/>
    </row>
    <row r="755" spans="1:17">
      <c r="A755" s="806"/>
      <c r="C755" s="636" t="str">
        <f t="shared" si="22"/>
        <v/>
      </c>
      <c r="D755" s="859" t="str">
        <f t="shared" si="23"/>
        <v/>
      </c>
      <c r="K755" s="490"/>
      <c r="L755" s="637"/>
      <c r="M755" s="712"/>
      <c r="N755" s="713"/>
      <c r="O755" s="713"/>
      <c r="P755" s="713"/>
      <c r="Q755" s="713"/>
    </row>
    <row r="756" spans="1:17">
      <c r="A756" s="806"/>
      <c r="C756" s="636" t="str">
        <f t="shared" si="22"/>
        <v/>
      </c>
      <c r="D756" s="859" t="str">
        <f t="shared" si="23"/>
        <v/>
      </c>
      <c r="K756" s="490"/>
      <c r="L756" s="637"/>
      <c r="M756" s="712"/>
      <c r="N756" s="713"/>
      <c r="O756" s="713"/>
      <c r="P756" s="713"/>
      <c r="Q756" s="713"/>
    </row>
    <row r="757" spans="1:17">
      <c r="A757" s="806"/>
      <c r="C757" s="636" t="str">
        <f t="shared" si="22"/>
        <v/>
      </c>
      <c r="D757" s="859" t="str">
        <f t="shared" si="23"/>
        <v/>
      </c>
      <c r="K757" s="490"/>
      <c r="L757" s="637"/>
      <c r="M757" s="712"/>
      <c r="N757" s="713"/>
      <c r="O757" s="713"/>
      <c r="P757" s="713"/>
      <c r="Q757" s="713"/>
    </row>
    <row r="758" spans="1:17">
      <c r="A758" s="806"/>
      <c r="C758" s="636" t="str">
        <f t="shared" si="22"/>
        <v/>
      </c>
      <c r="D758" s="859" t="str">
        <f t="shared" si="23"/>
        <v/>
      </c>
      <c r="K758" s="490"/>
      <c r="L758" s="637"/>
      <c r="M758" s="712"/>
      <c r="N758" s="713"/>
      <c r="O758" s="713"/>
      <c r="P758" s="713"/>
      <c r="Q758" s="713"/>
    </row>
    <row r="759" spans="1:17">
      <c r="A759" s="806"/>
      <c r="C759" s="636" t="str">
        <f t="shared" si="22"/>
        <v/>
      </c>
      <c r="D759" s="859" t="str">
        <f t="shared" si="23"/>
        <v/>
      </c>
      <c r="K759" s="490"/>
      <c r="L759" s="637"/>
      <c r="M759" s="712"/>
      <c r="N759" s="713"/>
      <c r="O759" s="713"/>
      <c r="P759" s="713"/>
      <c r="Q759" s="713"/>
    </row>
    <row r="760" spans="1:17">
      <c r="A760" s="806"/>
      <c r="C760" s="636" t="str">
        <f t="shared" si="22"/>
        <v/>
      </c>
      <c r="D760" s="859" t="str">
        <f t="shared" si="23"/>
        <v/>
      </c>
      <c r="K760" s="490"/>
      <c r="L760" s="637"/>
      <c r="M760" s="712"/>
      <c r="N760" s="713"/>
      <c r="O760" s="713"/>
      <c r="P760" s="713"/>
      <c r="Q760" s="713"/>
    </row>
    <row r="761" spans="1:17">
      <c r="A761" s="806"/>
      <c r="C761" s="636" t="str">
        <f t="shared" si="22"/>
        <v/>
      </c>
      <c r="D761" s="859" t="str">
        <f t="shared" si="23"/>
        <v/>
      </c>
      <c r="K761" s="490"/>
      <c r="L761" s="637"/>
      <c r="M761" s="712"/>
      <c r="N761" s="713"/>
      <c r="O761" s="713"/>
      <c r="P761" s="713"/>
      <c r="Q761" s="713"/>
    </row>
    <row r="762" spans="1:17">
      <c r="A762" s="806"/>
      <c r="C762" s="636" t="str">
        <f t="shared" si="22"/>
        <v/>
      </c>
      <c r="D762" s="859" t="str">
        <f t="shared" si="23"/>
        <v/>
      </c>
      <c r="K762" s="490"/>
      <c r="L762" s="637"/>
      <c r="M762" s="712"/>
      <c r="N762" s="713"/>
      <c r="O762" s="713"/>
      <c r="P762" s="713"/>
      <c r="Q762" s="713"/>
    </row>
    <row r="763" spans="1:17">
      <c r="A763" s="806"/>
      <c r="C763" s="636" t="str">
        <f t="shared" si="22"/>
        <v/>
      </c>
      <c r="D763" s="859" t="str">
        <f t="shared" si="23"/>
        <v/>
      </c>
      <c r="K763" s="490"/>
      <c r="L763" s="637"/>
      <c r="M763" s="712"/>
      <c r="N763" s="713"/>
      <c r="O763" s="713"/>
      <c r="P763" s="713"/>
      <c r="Q763" s="713"/>
    </row>
    <row r="764" spans="1:17">
      <c r="A764" s="806"/>
      <c r="C764" s="636" t="str">
        <f t="shared" si="22"/>
        <v/>
      </c>
      <c r="D764" s="859" t="str">
        <f t="shared" si="23"/>
        <v/>
      </c>
      <c r="K764" s="490"/>
      <c r="L764" s="637"/>
      <c r="M764" s="712"/>
      <c r="N764" s="713"/>
      <c r="O764" s="713"/>
      <c r="P764" s="713"/>
      <c r="Q764" s="713"/>
    </row>
    <row r="765" spans="1:17">
      <c r="A765" s="806"/>
      <c r="C765" s="636" t="str">
        <f t="shared" si="22"/>
        <v/>
      </c>
      <c r="D765" s="859" t="str">
        <f t="shared" si="23"/>
        <v/>
      </c>
      <c r="K765" s="490"/>
      <c r="L765" s="637"/>
      <c r="M765" s="712"/>
      <c r="N765" s="713"/>
      <c r="O765" s="713"/>
      <c r="P765" s="713"/>
      <c r="Q765" s="713"/>
    </row>
    <row r="766" spans="1:17">
      <c r="A766" s="806"/>
      <c r="C766" s="636" t="str">
        <f t="shared" si="22"/>
        <v/>
      </c>
      <c r="D766" s="859" t="str">
        <f t="shared" si="23"/>
        <v/>
      </c>
      <c r="K766" s="490"/>
      <c r="L766" s="637"/>
      <c r="M766" s="712"/>
      <c r="N766" s="713"/>
      <c r="O766" s="713"/>
      <c r="P766" s="713"/>
      <c r="Q766" s="713"/>
    </row>
    <row r="767" spans="1:17">
      <c r="A767" s="806"/>
      <c r="C767" s="636" t="str">
        <f t="shared" si="22"/>
        <v/>
      </c>
      <c r="D767" s="859" t="str">
        <f t="shared" si="23"/>
        <v/>
      </c>
      <c r="K767" s="490"/>
      <c r="L767" s="637"/>
      <c r="M767" s="712"/>
      <c r="N767" s="713"/>
      <c r="O767" s="713"/>
      <c r="P767" s="713"/>
      <c r="Q767" s="713"/>
    </row>
    <row r="768" spans="1:17">
      <c r="A768" s="806"/>
      <c r="C768" s="636" t="str">
        <f t="shared" si="22"/>
        <v/>
      </c>
      <c r="D768" s="859" t="str">
        <f t="shared" si="23"/>
        <v/>
      </c>
      <c r="K768" s="490"/>
      <c r="L768" s="637"/>
      <c r="M768" s="712"/>
      <c r="N768" s="713"/>
      <c r="O768" s="713"/>
      <c r="P768" s="713"/>
      <c r="Q768" s="713"/>
    </row>
    <row r="769" spans="1:17">
      <c r="A769" s="806"/>
      <c r="C769" s="636" t="str">
        <f t="shared" si="22"/>
        <v/>
      </c>
      <c r="D769" s="859" t="str">
        <f t="shared" si="23"/>
        <v/>
      </c>
      <c r="K769" s="490"/>
      <c r="L769" s="637"/>
      <c r="M769" s="712"/>
      <c r="N769" s="713"/>
      <c r="O769" s="713"/>
      <c r="P769" s="713"/>
      <c r="Q769" s="713"/>
    </row>
    <row r="770" spans="1:17">
      <c r="A770" s="806"/>
      <c r="C770" s="636" t="str">
        <f t="shared" ref="C770:C833" si="24">IFERROR(1440/D770, "")</f>
        <v/>
      </c>
      <c r="D770" s="859" t="str">
        <f t="shared" ref="D770:D833" si="25">IF(B770="", "", IF(B770&lt;1, B770*1440, B770))</f>
        <v/>
      </c>
      <c r="K770" s="490"/>
      <c r="L770" s="637"/>
      <c r="M770" s="712"/>
      <c r="N770" s="713"/>
      <c r="O770" s="713"/>
      <c r="P770" s="713"/>
      <c r="Q770" s="713"/>
    </row>
    <row r="771" spans="1:17">
      <c r="A771" s="806"/>
      <c r="C771" s="636" t="str">
        <f t="shared" si="24"/>
        <v/>
      </c>
      <c r="D771" s="859" t="str">
        <f t="shared" si="25"/>
        <v/>
      </c>
      <c r="K771" s="490"/>
      <c r="L771" s="637"/>
      <c r="M771" s="712"/>
      <c r="N771" s="713"/>
      <c r="O771" s="713"/>
      <c r="P771" s="713"/>
      <c r="Q771" s="713"/>
    </row>
    <row r="772" spans="1:17">
      <c r="A772" s="806"/>
      <c r="C772" s="636" t="str">
        <f t="shared" si="24"/>
        <v/>
      </c>
      <c r="D772" s="859" t="str">
        <f t="shared" si="25"/>
        <v/>
      </c>
      <c r="K772" s="490"/>
      <c r="L772" s="637"/>
      <c r="M772" s="712"/>
      <c r="N772" s="713"/>
      <c r="O772" s="713"/>
      <c r="P772" s="713"/>
      <c r="Q772" s="713"/>
    </row>
    <row r="773" spans="1:17">
      <c r="A773" s="806"/>
      <c r="C773" s="636" t="str">
        <f t="shared" si="24"/>
        <v/>
      </c>
      <c r="D773" s="859" t="str">
        <f t="shared" si="25"/>
        <v/>
      </c>
      <c r="K773" s="490"/>
      <c r="L773" s="637"/>
      <c r="M773" s="712"/>
      <c r="N773" s="713"/>
      <c r="O773" s="713"/>
      <c r="P773" s="713"/>
      <c r="Q773" s="713"/>
    </row>
    <row r="774" spans="1:17">
      <c r="A774" s="806"/>
      <c r="C774" s="636" t="str">
        <f t="shared" si="24"/>
        <v/>
      </c>
      <c r="D774" s="859" t="str">
        <f t="shared" si="25"/>
        <v/>
      </c>
      <c r="K774" s="490"/>
      <c r="L774" s="637"/>
      <c r="M774" s="712"/>
      <c r="N774" s="713"/>
      <c r="O774" s="713"/>
      <c r="P774" s="713"/>
      <c r="Q774" s="713"/>
    </row>
    <row r="775" spans="1:17">
      <c r="A775" s="806"/>
      <c r="C775" s="636" t="str">
        <f t="shared" si="24"/>
        <v/>
      </c>
      <c r="D775" s="859" t="str">
        <f t="shared" si="25"/>
        <v/>
      </c>
      <c r="K775" s="490"/>
      <c r="L775" s="637"/>
      <c r="M775" s="712"/>
      <c r="N775" s="713"/>
      <c r="O775" s="713"/>
      <c r="P775" s="713"/>
      <c r="Q775" s="713"/>
    </row>
    <row r="776" spans="1:17">
      <c r="A776" s="806"/>
      <c r="C776" s="636" t="str">
        <f t="shared" si="24"/>
        <v/>
      </c>
      <c r="D776" s="859" t="str">
        <f t="shared" si="25"/>
        <v/>
      </c>
      <c r="K776" s="490"/>
      <c r="L776" s="637"/>
      <c r="M776" s="712"/>
      <c r="N776" s="713"/>
      <c r="O776" s="713"/>
      <c r="P776" s="713"/>
      <c r="Q776" s="713"/>
    </row>
    <row r="777" spans="1:17">
      <c r="A777" s="806"/>
      <c r="C777" s="636" t="str">
        <f t="shared" si="24"/>
        <v/>
      </c>
      <c r="D777" s="859" t="str">
        <f t="shared" si="25"/>
        <v/>
      </c>
      <c r="K777" s="490"/>
      <c r="L777" s="637"/>
      <c r="M777" s="712"/>
      <c r="N777" s="713"/>
      <c r="O777" s="713"/>
      <c r="P777" s="713"/>
      <c r="Q777" s="713"/>
    </row>
    <row r="778" spans="1:17">
      <c r="A778" s="806"/>
      <c r="C778" s="636" t="str">
        <f t="shared" si="24"/>
        <v/>
      </c>
      <c r="D778" s="859" t="str">
        <f t="shared" si="25"/>
        <v/>
      </c>
      <c r="K778" s="490"/>
      <c r="L778" s="637"/>
      <c r="M778" s="712"/>
      <c r="N778" s="713"/>
      <c r="O778" s="713"/>
      <c r="P778" s="713"/>
      <c r="Q778" s="713"/>
    </row>
    <row r="779" spans="1:17">
      <c r="A779" s="806"/>
      <c r="C779" s="636" t="str">
        <f t="shared" si="24"/>
        <v/>
      </c>
      <c r="D779" s="859" t="str">
        <f t="shared" si="25"/>
        <v/>
      </c>
      <c r="K779" s="490"/>
      <c r="L779" s="637"/>
      <c r="M779" s="712"/>
      <c r="N779" s="713"/>
      <c r="O779" s="713"/>
      <c r="P779" s="713"/>
      <c r="Q779" s="713"/>
    </row>
    <row r="780" spans="1:17">
      <c r="A780" s="806"/>
      <c r="C780" s="636" t="str">
        <f t="shared" si="24"/>
        <v/>
      </c>
      <c r="D780" s="859" t="str">
        <f t="shared" si="25"/>
        <v/>
      </c>
      <c r="K780" s="490"/>
      <c r="L780" s="637"/>
      <c r="M780" s="712"/>
      <c r="N780" s="713"/>
      <c r="O780" s="713"/>
      <c r="P780" s="713"/>
      <c r="Q780" s="713"/>
    </row>
    <row r="781" spans="1:17">
      <c r="A781" s="806"/>
      <c r="C781" s="636" t="str">
        <f t="shared" si="24"/>
        <v/>
      </c>
      <c r="D781" s="859" t="str">
        <f t="shared" si="25"/>
        <v/>
      </c>
      <c r="K781" s="490"/>
      <c r="L781" s="637"/>
      <c r="M781" s="712"/>
      <c r="N781" s="713"/>
      <c r="O781" s="713"/>
      <c r="P781" s="713"/>
      <c r="Q781" s="713"/>
    </row>
    <row r="782" spans="1:17">
      <c r="A782" s="806"/>
      <c r="C782" s="636" t="str">
        <f t="shared" si="24"/>
        <v/>
      </c>
      <c r="D782" s="859" t="str">
        <f t="shared" si="25"/>
        <v/>
      </c>
      <c r="K782" s="490"/>
      <c r="L782" s="637"/>
      <c r="M782" s="712"/>
      <c r="N782" s="713"/>
      <c r="O782" s="713"/>
      <c r="P782" s="713"/>
      <c r="Q782" s="713"/>
    </row>
    <row r="783" spans="1:17">
      <c r="A783" s="806"/>
      <c r="C783" s="636" t="str">
        <f t="shared" si="24"/>
        <v/>
      </c>
      <c r="D783" s="859" t="str">
        <f t="shared" si="25"/>
        <v/>
      </c>
      <c r="K783" s="490"/>
      <c r="L783" s="637"/>
      <c r="M783" s="712"/>
      <c r="N783" s="713"/>
      <c r="O783" s="713"/>
      <c r="P783" s="713"/>
      <c r="Q783" s="713"/>
    </row>
    <row r="784" spans="1:17">
      <c r="A784" s="806"/>
      <c r="C784" s="636" t="str">
        <f t="shared" si="24"/>
        <v/>
      </c>
      <c r="D784" s="859" t="str">
        <f t="shared" si="25"/>
        <v/>
      </c>
      <c r="K784" s="490"/>
      <c r="L784" s="637"/>
      <c r="M784" s="712"/>
      <c r="N784" s="713"/>
      <c r="O784" s="713"/>
      <c r="P784" s="713"/>
      <c r="Q784" s="713"/>
    </row>
    <row r="785" spans="1:17">
      <c r="A785" s="806"/>
      <c r="C785" s="636" t="str">
        <f t="shared" si="24"/>
        <v/>
      </c>
      <c r="D785" s="859" t="str">
        <f t="shared" si="25"/>
        <v/>
      </c>
      <c r="K785" s="490"/>
      <c r="L785" s="637"/>
      <c r="M785" s="712"/>
      <c r="N785" s="713"/>
      <c r="O785" s="713"/>
      <c r="P785" s="713"/>
      <c r="Q785" s="713"/>
    </row>
    <row r="786" spans="1:17">
      <c r="A786" s="806"/>
      <c r="C786" s="636" t="str">
        <f t="shared" si="24"/>
        <v/>
      </c>
      <c r="D786" s="859" t="str">
        <f t="shared" si="25"/>
        <v/>
      </c>
      <c r="K786" s="490"/>
      <c r="L786" s="637"/>
      <c r="M786" s="712"/>
      <c r="N786" s="713"/>
      <c r="O786" s="713"/>
      <c r="P786" s="713"/>
      <c r="Q786" s="713"/>
    </row>
    <row r="787" spans="1:17">
      <c r="A787" s="806"/>
      <c r="C787" s="636" t="str">
        <f t="shared" si="24"/>
        <v/>
      </c>
      <c r="D787" s="859" t="str">
        <f t="shared" si="25"/>
        <v/>
      </c>
      <c r="K787" s="490"/>
      <c r="L787" s="637"/>
      <c r="M787" s="712"/>
      <c r="N787" s="713"/>
      <c r="O787" s="713"/>
      <c r="P787" s="713"/>
      <c r="Q787" s="713"/>
    </row>
    <row r="788" spans="1:17">
      <c r="A788" s="806"/>
      <c r="C788" s="636" t="str">
        <f t="shared" si="24"/>
        <v/>
      </c>
      <c r="D788" s="859" t="str">
        <f t="shared" si="25"/>
        <v/>
      </c>
      <c r="K788" s="490"/>
      <c r="L788" s="637"/>
      <c r="M788" s="712"/>
      <c r="N788" s="713"/>
      <c r="O788" s="713"/>
      <c r="P788" s="713"/>
      <c r="Q788" s="713"/>
    </row>
    <row r="789" spans="1:17">
      <c r="A789" s="806"/>
      <c r="C789" s="636" t="str">
        <f t="shared" si="24"/>
        <v/>
      </c>
      <c r="D789" s="859" t="str">
        <f t="shared" si="25"/>
        <v/>
      </c>
      <c r="K789" s="490"/>
      <c r="L789" s="637"/>
      <c r="M789" s="712"/>
      <c r="N789" s="713"/>
      <c r="O789" s="713"/>
      <c r="P789" s="713"/>
      <c r="Q789" s="713"/>
    </row>
    <row r="790" spans="1:17">
      <c r="A790" s="806"/>
      <c r="C790" s="636" t="str">
        <f t="shared" si="24"/>
        <v/>
      </c>
      <c r="D790" s="859" t="str">
        <f t="shared" si="25"/>
        <v/>
      </c>
      <c r="K790" s="490"/>
      <c r="L790" s="637"/>
      <c r="M790" s="712"/>
      <c r="N790" s="713"/>
      <c r="O790" s="713"/>
      <c r="P790" s="713"/>
      <c r="Q790" s="713"/>
    </row>
    <row r="791" spans="1:17">
      <c r="A791" s="806"/>
      <c r="C791" s="636" t="str">
        <f t="shared" si="24"/>
        <v/>
      </c>
      <c r="D791" s="859" t="str">
        <f t="shared" si="25"/>
        <v/>
      </c>
      <c r="K791" s="490"/>
      <c r="L791" s="637"/>
      <c r="M791" s="712"/>
      <c r="N791" s="713"/>
      <c r="O791" s="713"/>
      <c r="P791" s="713"/>
      <c r="Q791" s="713"/>
    </row>
    <row r="792" spans="1:17">
      <c r="A792" s="806"/>
      <c r="C792" s="636" t="str">
        <f t="shared" si="24"/>
        <v/>
      </c>
      <c r="D792" s="859" t="str">
        <f t="shared" si="25"/>
        <v/>
      </c>
      <c r="K792" s="490"/>
      <c r="L792" s="637"/>
      <c r="M792" s="712"/>
      <c r="N792" s="713"/>
      <c r="O792" s="713"/>
      <c r="P792" s="713"/>
      <c r="Q792" s="713"/>
    </row>
    <row r="793" spans="1:17">
      <c r="A793" s="806"/>
      <c r="C793" s="636" t="str">
        <f t="shared" si="24"/>
        <v/>
      </c>
      <c r="D793" s="859" t="str">
        <f t="shared" si="25"/>
        <v/>
      </c>
      <c r="K793" s="490"/>
      <c r="L793" s="637"/>
      <c r="M793" s="712"/>
      <c r="N793" s="713"/>
      <c r="O793" s="713"/>
      <c r="P793" s="713"/>
      <c r="Q793" s="713"/>
    </row>
    <row r="794" spans="1:17">
      <c r="A794" s="806"/>
      <c r="C794" s="636" t="str">
        <f t="shared" si="24"/>
        <v/>
      </c>
      <c r="D794" s="859" t="str">
        <f t="shared" si="25"/>
        <v/>
      </c>
      <c r="K794" s="490"/>
      <c r="L794" s="637"/>
      <c r="M794" s="712"/>
      <c r="N794" s="713"/>
      <c r="O794" s="713"/>
      <c r="P794" s="713"/>
      <c r="Q794" s="713"/>
    </row>
    <row r="795" spans="1:17">
      <c r="A795" s="806"/>
      <c r="C795" s="636" t="str">
        <f t="shared" si="24"/>
        <v/>
      </c>
      <c r="D795" s="859" t="str">
        <f t="shared" si="25"/>
        <v/>
      </c>
      <c r="K795" s="490"/>
      <c r="L795" s="637"/>
      <c r="M795" s="712"/>
      <c r="N795" s="713"/>
      <c r="O795" s="713"/>
      <c r="P795" s="713"/>
      <c r="Q795" s="713"/>
    </row>
    <row r="796" spans="1:17">
      <c r="A796" s="806"/>
      <c r="C796" s="636" t="str">
        <f t="shared" si="24"/>
        <v/>
      </c>
      <c r="D796" s="859" t="str">
        <f t="shared" si="25"/>
        <v/>
      </c>
      <c r="K796" s="490"/>
      <c r="L796" s="637"/>
      <c r="M796" s="712"/>
      <c r="N796" s="713"/>
      <c r="O796" s="713"/>
      <c r="P796" s="713"/>
      <c r="Q796" s="713"/>
    </row>
    <row r="797" spans="1:17">
      <c r="A797" s="806"/>
      <c r="C797" s="636" t="str">
        <f t="shared" si="24"/>
        <v/>
      </c>
      <c r="D797" s="859" t="str">
        <f t="shared" si="25"/>
        <v/>
      </c>
      <c r="K797" s="490"/>
      <c r="L797" s="637"/>
      <c r="M797" s="712"/>
      <c r="N797" s="713"/>
      <c r="O797" s="713"/>
      <c r="P797" s="713"/>
      <c r="Q797" s="713"/>
    </row>
    <row r="798" spans="1:17">
      <c r="A798" s="806"/>
      <c r="C798" s="636" t="str">
        <f t="shared" si="24"/>
        <v/>
      </c>
      <c r="D798" s="859" t="str">
        <f t="shared" si="25"/>
        <v/>
      </c>
      <c r="K798" s="490"/>
      <c r="L798" s="637"/>
      <c r="M798" s="712"/>
      <c r="N798" s="713"/>
      <c r="O798" s="713"/>
      <c r="P798" s="713"/>
      <c r="Q798" s="713"/>
    </row>
    <row r="799" spans="1:17">
      <c r="A799" s="806"/>
      <c r="C799" s="636" t="str">
        <f t="shared" si="24"/>
        <v/>
      </c>
      <c r="D799" s="859" t="str">
        <f t="shared" si="25"/>
        <v/>
      </c>
      <c r="K799" s="490"/>
      <c r="L799" s="637"/>
      <c r="M799" s="712"/>
      <c r="N799" s="713"/>
      <c r="O799" s="713"/>
      <c r="P799" s="713"/>
      <c r="Q799" s="713"/>
    </row>
    <row r="800" spans="1:17">
      <c r="A800" s="806"/>
      <c r="C800" s="636" t="str">
        <f t="shared" si="24"/>
        <v/>
      </c>
      <c r="D800" s="859" t="str">
        <f t="shared" si="25"/>
        <v/>
      </c>
      <c r="K800" s="490"/>
      <c r="L800" s="637"/>
      <c r="M800" s="712"/>
      <c r="N800" s="713"/>
      <c r="O800" s="713"/>
      <c r="P800" s="713"/>
      <c r="Q800" s="713"/>
    </row>
    <row r="801" spans="1:17">
      <c r="A801" s="806"/>
      <c r="C801" s="636" t="str">
        <f t="shared" si="24"/>
        <v/>
      </c>
      <c r="D801" s="859" t="str">
        <f t="shared" si="25"/>
        <v/>
      </c>
      <c r="K801" s="490"/>
      <c r="L801" s="637"/>
      <c r="M801" s="712"/>
      <c r="N801" s="713"/>
      <c r="O801" s="713"/>
      <c r="P801" s="713"/>
      <c r="Q801" s="713"/>
    </row>
    <row r="802" spans="1:17">
      <c r="A802" s="806"/>
      <c r="C802" s="636" t="str">
        <f t="shared" si="24"/>
        <v/>
      </c>
      <c r="D802" s="859" t="str">
        <f t="shared" si="25"/>
        <v/>
      </c>
      <c r="K802" s="490"/>
      <c r="L802" s="637"/>
      <c r="M802" s="712"/>
      <c r="N802" s="713"/>
      <c r="O802" s="713"/>
      <c r="P802" s="713"/>
      <c r="Q802" s="713"/>
    </row>
    <row r="803" spans="1:17">
      <c r="A803" s="806"/>
      <c r="C803" s="636" t="str">
        <f t="shared" si="24"/>
        <v/>
      </c>
      <c r="D803" s="859" t="str">
        <f t="shared" si="25"/>
        <v/>
      </c>
      <c r="K803" s="490"/>
      <c r="L803" s="637"/>
      <c r="M803" s="712"/>
      <c r="N803" s="713"/>
      <c r="O803" s="713"/>
      <c r="P803" s="713"/>
      <c r="Q803" s="713"/>
    </row>
    <row r="804" spans="1:17">
      <c r="A804" s="806"/>
      <c r="C804" s="636" t="str">
        <f t="shared" si="24"/>
        <v/>
      </c>
      <c r="D804" s="859" t="str">
        <f t="shared" si="25"/>
        <v/>
      </c>
      <c r="K804" s="490"/>
      <c r="L804" s="637"/>
      <c r="M804" s="712"/>
      <c r="N804" s="713"/>
      <c r="O804" s="713"/>
      <c r="P804" s="713"/>
      <c r="Q804" s="713"/>
    </row>
    <row r="805" spans="1:17">
      <c r="A805" s="806"/>
      <c r="C805" s="636" t="str">
        <f t="shared" si="24"/>
        <v/>
      </c>
      <c r="D805" s="859" t="str">
        <f t="shared" si="25"/>
        <v/>
      </c>
      <c r="K805" s="490"/>
      <c r="L805" s="637"/>
      <c r="M805" s="712"/>
      <c r="N805" s="713"/>
      <c r="O805" s="713"/>
      <c r="P805" s="713"/>
      <c r="Q805" s="713"/>
    </row>
    <row r="806" spans="1:17">
      <c r="A806" s="806"/>
      <c r="C806" s="636" t="str">
        <f t="shared" si="24"/>
        <v/>
      </c>
      <c r="D806" s="859" t="str">
        <f t="shared" si="25"/>
        <v/>
      </c>
      <c r="K806" s="490"/>
      <c r="L806" s="637"/>
      <c r="M806" s="712"/>
      <c r="N806" s="713"/>
      <c r="O806" s="713"/>
      <c r="P806" s="713"/>
      <c r="Q806" s="713"/>
    </row>
    <row r="807" spans="1:17">
      <c r="A807" s="806"/>
      <c r="C807" s="636" t="str">
        <f t="shared" si="24"/>
        <v/>
      </c>
      <c r="D807" s="859" t="str">
        <f t="shared" si="25"/>
        <v/>
      </c>
      <c r="K807" s="490"/>
      <c r="L807" s="637"/>
      <c r="M807" s="712"/>
      <c r="N807" s="713"/>
      <c r="O807" s="713"/>
      <c r="P807" s="713"/>
      <c r="Q807" s="713"/>
    </row>
    <row r="808" spans="1:17">
      <c r="A808" s="806"/>
      <c r="C808" s="636" t="str">
        <f t="shared" si="24"/>
        <v/>
      </c>
      <c r="D808" s="859" t="str">
        <f t="shared" si="25"/>
        <v/>
      </c>
      <c r="K808" s="490"/>
      <c r="L808" s="637"/>
      <c r="M808" s="712"/>
      <c r="N808" s="713"/>
      <c r="O808" s="713"/>
      <c r="P808" s="713"/>
      <c r="Q808" s="713"/>
    </row>
    <row r="809" spans="1:17">
      <c r="A809" s="806"/>
      <c r="C809" s="636" t="str">
        <f t="shared" si="24"/>
        <v/>
      </c>
      <c r="D809" s="859" t="str">
        <f t="shared" si="25"/>
        <v/>
      </c>
      <c r="K809" s="490"/>
      <c r="L809" s="637"/>
      <c r="M809" s="712"/>
      <c r="N809" s="713"/>
      <c r="O809" s="713"/>
      <c r="P809" s="713"/>
      <c r="Q809" s="713"/>
    </row>
    <row r="810" spans="1:17">
      <c r="A810" s="806"/>
      <c r="C810" s="636" t="str">
        <f t="shared" si="24"/>
        <v/>
      </c>
      <c r="D810" s="859" t="str">
        <f t="shared" si="25"/>
        <v/>
      </c>
      <c r="K810" s="490"/>
      <c r="L810" s="637"/>
      <c r="M810" s="712"/>
      <c r="N810" s="713"/>
      <c r="O810" s="713"/>
      <c r="P810" s="713"/>
      <c r="Q810" s="713"/>
    </row>
    <row r="811" spans="1:17">
      <c r="A811" s="806"/>
      <c r="C811" s="636" t="str">
        <f t="shared" si="24"/>
        <v/>
      </c>
      <c r="D811" s="859" t="str">
        <f t="shared" si="25"/>
        <v/>
      </c>
      <c r="K811" s="490"/>
      <c r="L811" s="637"/>
      <c r="M811" s="712"/>
      <c r="N811" s="713"/>
      <c r="O811" s="713"/>
      <c r="P811" s="713"/>
      <c r="Q811" s="713"/>
    </row>
    <row r="812" spans="1:17">
      <c r="A812" s="806"/>
      <c r="C812" s="636" t="str">
        <f t="shared" si="24"/>
        <v/>
      </c>
      <c r="D812" s="859" t="str">
        <f t="shared" si="25"/>
        <v/>
      </c>
      <c r="K812" s="490"/>
      <c r="L812" s="637"/>
      <c r="M812" s="712"/>
      <c r="N812" s="713"/>
      <c r="O812" s="713"/>
      <c r="P812" s="713"/>
      <c r="Q812" s="713"/>
    </row>
    <row r="813" spans="1:17">
      <c r="A813" s="806"/>
      <c r="C813" s="636" t="str">
        <f t="shared" si="24"/>
        <v/>
      </c>
      <c r="D813" s="859" t="str">
        <f t="shared" si="25"/>
        <v/>
      </c>
      <c r="K813" s="490"/>
      <c r="L813" s="637"/>
      <c r="M813" s="712"/>
      <c r="N813" s="713"/>
      <c r="O813" s="713"/>
      <c r="P813" s="713"/>
      <c r="Q813" s="713"/>
    </row>
    <row r="814" spans="1:17">
      <c r="A814" s="806"/>
      <c r="C814" s="636" t="str">
        <f t="shared" si="24"/>
        <v/>
      </c>
      <c r="D814" s="859" t="str">
        <f t="shared" si="25"/>
        <v/>
      </c>
      <c r="K814" s="490"/>
      <c r="L814" s="637"/>
      <c r="M814" s="712"/>
      <c r="N814" s="713"/>
      <c r="O814" s="713"/>
      <c r="P814" s="713"/>
      <c r="Q814" s="713"/>
    </row>
    <row r="815" spans="1:17">
      <c r="A815" s="806"/>
      <c r="C815" s="636" t="str">
        <f t="shared" si="24"/>
        <v/>
      </c>
      <c r="D815" s="859" t="str">
        <f t="shared" si="25"/>
        <v/>
      </c>
      <c r="K815" s="490"/>
      <c r="L815" s="637"/>
      <c r="M815" s="712"/>
      <c r="N815" s="713"/>
      <c r="O815" s="713"/>
      <c r="P815" s="713"/>
      <c r="Q815" s="713"/>
    </row>
    <row r="816" spans="1:17">
      <c r="A816" s="806"/>
      <c r="C816" s="636" t="str">
        <f t="shared" si="24"/>
        <v/>
      </c>
      <c r="D816" s="859" t="str">
        <f t="shared" si="25"/>
        <v/>
      </c>
      <c r="K816" s="490"/>
      <c r="L816" s="637"/>
      <c r="M816" s="712"/>
      <c r="N816" s="713"/>
      <c r="O816" s="713"/>
      <c r="P816" s="713"/>
      <c r="Q816" s="713"/>
    </row>
    <row r="817" spans="1:17">
      <c r="A817" s="806"/>
      <c r="C817" s="636" t="str">
        <f t="shared" si="24"/>
        <v/>
      </c>
      <c r="D817" s="859" t="str">
        <f t="shared" si="25"/>
        <v/>
      </c>
      <c r="K817" s="490"/>
      <c r="L817" s="637"/>
      <c r="M817" s="712"/>
      <c r="N817" s="713"/>
      <c r="O817" s="713"/>
      <c r="P817" s="713"/>
      <c r="Q817" s="713"/>
    </row>
    <row r="818" spans="1:17">
      <c r="A818" s="806"/>
      <c r="C818" s="636" t="str">
        <f t="shared" si="24"/>
        <v/>
      </c>
      <c r="D818" s="859" t="str">
        <f t="shared" si="25"/>
        <v/>
      </c>
      <c r="K818" s="490"/>
      <c r="L818" s="637"/>
      <c r="M818" s="712"/>
      <c r="N818" s="713"/>
      <c r="O818" s="713"/>
      <c r="P818" s="713"/>
      <c r="Q818" s="713"/>
    </row>
    <row r="819" spans="1:17">
      <c r="A819" s="806"/>
      <c r="C819" s="636" t="str">
        <f t="shared" si="24"/>
        <v/>
      </c>
      <c r="D819" s="859" t="str">
        <f t="shared" si="25"/>
        <v/>
      </c>
      <c r="K819" s="490"/>
      <c r="L819" s="637"/>
      <c r="M819" s="712"/>
      <c r="N819" s="713"/>
      <c r="O819" s="713"/>
      <c r="P819" s="713"/>
      <c r="Q819" s="713"/>
    </row>
    <row r="820" spans="1:17">
      <c r="A820" s="806"/>
      <c r="C820" s="636" t="str">
        <f t="shared" si="24"/>
        <v/>
      </c>
      <c r="D820" s="859" t="str">
        <f t="shared" si="25"/>
        <v/>
      </c>
      <c r="K820" s="490"/>
      <c r="L820" s="637"/>
      <c r="M820" s="712"/>
      <c r="N820" s="713"/>
      <c r="O820" s="713"/>
      <c r="P820" s="713"/>
      <c r="Q820" s="713"/>
    </row>
    <row r="821" spans="1:17">
      <c r="A821" s="806"/>
      <c r="C821" s="636" t="str">
        <f t="shared" si="24"/>
        <v/>
      </c>
      <c r="D821" s="859" t="str">
        <f t="shared" si="25"/>
        <v/>
      </c>
      <c r="K821" s="490"/>
      <c r="L821" s="637"/>
      <c r="M821" s="712"/>
      <c r="N821" s="713"/>
      <c r="O821" s="713"/>
      <c r="P821" s="713"/>
      <c r="Q821" s="713"/>
    </row>
    <row r="822" spans="1:17">
      <c r="A822" s="806"/>
      <c r="C822" s="636" t="str">
        <f t="shared" si="24"/>
        <v/>
      </c>
      <c r="D822" s="859" t="str">
        <f t="shared" si="25"/>
        <v/>
      </c>
      <c r="K822" s="490"/>
      <c r="L822" s="637"/>
      <c r="M822" s="712"/>
      <c r="N822" s="713"/>
      <c r="O822" s="713"/>
      <c r="P822" s="713"/>
      <c r="Q822" s="713"/>
    </row>
    <row r="823" spans="1:17">
      <c r="A823" s="806"/>
      <c r="C823" s="636" t="str">
        <f t="shared" si="24"/>
        <v/>
      </c>
      <c r="D823" s="859" t="str">
        <f t="shared" si="25"/>
        <v/>
      </c>
      <c r="K823" s="490"/>
      <c r="L823" s="637"/>
      <c r="M823" s="712"/>
      <c r="N823" s="713"/>
      <c r="O823" s="713"/>
      <c r="P823" s="713"/>
      <c r="Q823" s="713"/>
    </row>
    <row r="824" spans="1:17">
      <c r="A824" s="806"/>
      <c r="C824" s="636" t="str">
        <f t="shared" si="24"/>
        <v/>
      </c>
      <c r="D824" s="859" t="str">
        <f t="shared" si="25"/>
        <v/>
      </c>
      <c r="K824" s="490"/>
      <c r="L824" s="637"/>
      <c r="M824" s="712"/>
      <c r="N824" s="713"/>
      <c r="O824" s="713"/>
      <c r="P824" s="713"/>
      <c r="Q824" s="713"/>
    </row>
    <row r="825" spans="1:17">
      <c r="A825" s="806"/>
      <c r="C825" s="636" t="str">
        <f t="shared" si="24"/>
        <v/>
      </c>
      <c r="D825" s="859" t="str">
        <f t="shared" si="25"/>
        <v/>
      </c>
      <c r="K825" s="490"/>
      <c r="L825" s="637"/>
      <c r="M825" s="712"/>
      <c r="N825" s="713"/>
      <c r="O825" s="713"/>
      <c r="P825" s="713"/>
      <c r="Q825" s="713"/>
    </row>
    <row r="826" spans="1:17">
      <c r="A826" s="806"/>
      <c r="C826" s="636" t="str">
        <f t="shared" si="24"/>
        <v/>
      </c>
      <c r="D826" s="859" t="str">
        <f t="shared" si="25"/>
        <v/>
      </c>
      <c r="K826" s="490"/>
      <c r="L826" s="637"/>
      <c r="M826" s="712"/>
      <c r="N826" s="713"/>
      <c r="O826" s="713"/>
      <c r="P826" s="713"/>
      <c r="Q826" s="713"/>
    </row>
    <row r="827" spans="1:17">
      <c r="A827" s="806"/>
      <c r="C827" s="636" t="str">
        <f t="shared" si="24"/>
        <v/>
      </c>
      <c r="D827" s="859" t="str">
        <f t="shared" si="25"/>
        <v/>
      </c>
      <c r="K827" s="490"/>
      <c r="L827" s="637"/>
      <c r="M827" s="712"/>
      <c r="N827" s="713"/>
      <c r="O827" s="713"/>
      <c r="P827" s="713"/>
      <c r="Q827" s="713"/>
    </row>
    <row r="828" spans="1:17">
      <c r="A828" s="806"/>
      <c r="C828" s="636" t="str">
        <f t="shared" si="24"/>
        <v/>
      </c>
      <c r="D828" s="859" t="str">
        <f t="shared" si="25"/>
        <v/>
      </c>
      <c r="K828" s="490"/>
      <c r="L828" s="637"/>
      <c r="M828" s="712"/>
      <c r="N828" s="713"/>
      <c r="O828" s="713"/>
      <c r="P828" s="713"/>
      <c r="Q828" s="713"/>
    </row>
    <row r="829" spans="1:17">
      <c r="A829" s="806"/>
      <c r="C829" s="636" t="str">
        <f t="shared" si="24"/>
        <v/>
      </c>
      <c r="D829" s="859" t="str">
        <f t="shared" si="25"/>
        <v/>
      </c>
      <c r="K829" s="490"/>
      <c r="L829" s="637"/>
      <c r="M829" s="712"/>
      <c r="N829" s="713"/>
      <c r="O829" s="713"/>
      <c r="P829" s="713"/>
      <c r="Q829" s="713"/>
    </row>
    <row r="830" spans="1:17">
      <c r="A830" s="806"/>
      <c r="C830" s="636" t="str">
        <f t="shared" si="24"/>
        <v/>
      </c>
      <c r="D830" s="859" t="str">
        <f t="shared" si="25"/>
        <v/>
      </c>
      <c r="K830" s="490"/>
      <c r="L830" s="637"/>
      <c r="M830" s="712"/>
      <c r="N830" s="713"/>
      <c r="O830" s="713"/>
      <c r="P830" s="713"/>
      <c r="Q830" s="713"/>
    </row>
    <row r="831" spans="1:17">
      <c r="A831" s="806"/>
      <c r="C831" s="636" t="str">
        <f t="shared" si="24"/>
        <v/>
      </c>
      <c r="D831" s="859" t="str">
        <f t="shared" si="25"/>
        <v/>
      </c>
      <c r="K831" s="490"/>
      <c r="L831" s="637"/>
      <c r="M831" s="712"/>
      <c r="N831" s="713"/>
      <c r="O831" s="713"/>
      <c r="P831" s="713"/>
      <c r="Q831" s="713"/>
    </row>
    <row r="832" spans="1:17">
      <c r="A832" s="806"/>
      <c r="C832" s="636" t="str">
        <f t="shared" si="24"/>
        <v/>
      </c>
      <c r="D832" s="859" t="str">
        <f t="shared" si="25"/>
        <v/>
      </c>
      <c r="K832" s="490"/>
      <c r="L832" s="637"/>
      <c r="M832" s="712"/>
      <c r="N832" s="713"/>
      <c r="O832" s="713"/>
      <c r="P832" s="713"/>
      <c r="Q832" s="713"/>
    </row>
    <row r="833" spans="1:17">
      <c r="A833" s="806"/>
      <c r="C833" s="636" t="str">
        <f t="shared" si="24"/>
        <v/>
      </c>
      <c r="D833" s="859" t="str">
        <f t="shared" si="25"/>
        <v/>
      </c>
      <c r="K833" s="490"/>
      <c r="L833" s="637"/>
      <c r="M833" s="712"/>
      <c r="N833" s="713"/>
      <c r="O833" s="713"/>
      <c r="P833" s="713"/>
      <c r="Q833" s="713"/>
    </row>
    <row r="834" spans="1:17">
      <c r="A834" s="806"/>
      <c r="C834" s="636" t="str">
        <f t="shared" ref="C834:C897" si="26">IFERROR(1440/D834, "")</f>
        <v/>
      </c>
      <c r="D834" s="859" t="str">
        <f t="shared" ref="D834:D897" si="27">IF(B834="", "", IF(B834&lt;1, B834*1440, B834))</f>
        <v/>
      </c>
      <c r="K834" s="490"/>
      <c r="L834" s="637"/>
      <c r="M834" s="712"/>
      <c r="N834" s="713"/>
      <c r="O834" s="713"/>
      <c r="P834" s="713"/>
      <c r="Q834" s="713"/>
    </row>
    <row r="835" spans="1:17">
      <c r="A835" s="806"/>
      <c r="C835" s="636" t="str">
        <f t="shared" si="26"/>
        <v/>
      </c>
      <c r="D835" s="859" t="str">
        <f t="shared" si="27"/>
        <v/>
      </c>
      <c r="K835" s="490"/>
      <c r="L835" s="637"/>
      <c r="M835" s="712"/>
      <c r="N835" s="713"/>
      <c r="O835" s="713"/>
      <c r="P835" s="713"/>
      <c r="Q835" s="713"/>
    </row>
    <row r="836" spans="1:17">
      <c r="A836" s="806"/>
      <c r="C836" s="636" t="str">
        <f t="shared" si="26"/>
        <v/>
      </c>
      <c r="D836" s="859" t="str">
        <f t="shared" si="27"/>
        <v/>
      </c>
      <c r="K836" s="490"/>
      <c r="L836" s="637"/>
      <c r="M836" s="712"/>
      <c r="N836" s="713"/>
      <c r="O836" s="713"/>
      <c r="P836" s="713"/>
      <c r="Q836" s="713"/>
    </row>
    <row r="837" spans="1:17">
      <c r="A837" s="806"/>
      <c r="C837" s="636" t="str">
        <f t="shared" si="26"/>
        <v/>
      </c>
      <c r="D837" s="859" t="str">
        <f t="shared" si="27"/>
        <v/>
      </c>
      <c r="K837" s="490"/>
      <c r="L837" s="637"/>
      <c r="M837" s="712"/>
      <c r="N837" s="713"/>
      <c r="O837" s="713"/>
      <c r="P837" s="713"/>
      <c r="Q837" s="713"/>
    </row>
    <row r="838" spans="1:17">
      <c r="A838" s="806"/>
      <c r="C838" s="636" t="str">
        <f t="shared" si="26"/>
        <v/>
      </c>
      <c r="D838" s="859" t="str">
        <f t="shared" si="27"/>
        <v/>
      </c>
      <c r="K838" s="490"/>
      <c r="L838" s="637"/>
      <c r="M838" s="712"/>
      <c r="N838" s="713"/>
      <c r="O838" s="713"/>
      <c r="P838" s="713"/>
      <c r="Q838" s="713"/>
    </row>
    <row r="839" spans="1:17">
      <c r="A839" s="806"/>
      <c r="C839" s="636" t="str">
        <f t="shared" si="26"/>
        <v/>
      </c>
      <c r="D839" s="859" t="str">
        <f t="shared" si="27"/>
        <v/>
      </c>
      <c r="K839" s="490"/>
      <c r="L839" s="637"/>
      <c r="M839" s="712"/>
      <c r="N839" s="713"/>
      <c r="O839" s="713"/>
      <c r="P839" s="713"/>
      <c r="Q839" s="713"/>
    </row>
    <row r="840" spans="1:17">
      <c r="A840" s="806"/>
      <c r="C840" s="636" t="str">
        <f t="shared" si="26"/>
        <v/>
      </c>
      <c r="D840" s="859" t="str">
        <f t="shared" si="27"/>
        <v/>
      </c>
      <c r="K840" s="490"/>
      <c r="L840" s="637"/>
      <c r="M840" s="712"/>
      <c r="N840" s="713"/>
      <c r="O840" s="713"/>
      <c r="P840" s="713"/>
      <c r="Q840" s="713"/>
    </row>
    <row r="841" spans="1:17">
      <c r="A841" s="806"/>
      <c r="C841" s="636" t="str">
        <f t="shared" si="26"/>
        <v/>
      </c>
      <c r="D841" s="859" t="str">
        <f t="shared" si="27"/>
        <v/>
      </c>
      <c r="K841" s="490"/>
      <c r="L841" s="637"/>
      <c r="M841" s="712"/>
      <c r="N841" s="713"/>
      <c r="O841" s="713"/>
      <c r="P841" s="713"/>
      <c r="Q841" s="713"/>
    </row>
    <row r="842" spans="1:17">
      <c r="A842" s="806"/>
      <c r="C842" s="636" t="str">
        <f t="shared" si="26"/>
        <v/>
      </c>
      <c r="D842" s="859" t="str">
        <f t="shared" si="27"/>
        <v/>
      </c>
      <c r="K842" s="490"/>
      <c r="L842" s="637"/>
      <c r="M842" s="712"/>
      <c r="N842" s="713"/>
      <c r="O842" s="713"/>
      <c r="P842" s="713"/>
      <c r="Q842" s="713"/>
    </row>
    <row r="843" spans="1:17">
      <c r="A843" s="806"/>
      <c r="C843" s="636" t="str">
        <f t="shared" si="26"/>
        <v/>
      </c>
      <c r="D843" s="859" t="str">
        <f t="shared" si="27"/>
        <v/>
      </c>
      <c r="K843" s="490"/>
      <c r="L843" s="637"/>
      <c r="M843" s="712"/>
      <c r="N843" s="713"/>
      <c r="O843" s="713"/>
      <c r="P843" s="713"/>
      <c r="Q843" s="713"/>
    </row>
    <row r="844" spans="1:17">
      <c r="A844" s="806"/>
      <c r="C844" s="636" t="str">
        <f t="shared" si="26"/>
        <v/>
      </c>
      <c r="D844" s="859" t="str">
        <f t="shared" si="27"/>
        <v/>
      </c>
      <c r="K844" s="490"/>
      <c r="L844" s="637"/>
      <c r="M844" s="712"/>
      <c r="N844" s="713"/>
      <c r="O844" s="713"/>
      <c r="P844" s="713"/>
      <c r="Q844" s="713"/>
    </row>
    <row r="845" spans="1:17">
      <c r="A845" s="806"/>
      <c r="C845" s="636" t="str">
        <f t="shared" si="26"/>
        <v/>
      </c>
      <c r="D845" s="859" t="str">
        <f t="shared" si="27"/>
        <v/>
      </c>
      <c r="K845" s="490"/>
      <c r="L845" s="637"/>
      <c r="M845" s="712"/>
      <c r="N845" s="713"/>
      <c r="O845" s="713"/>
      <c r="P845" s="713"/>
      <c r="Q845" s="713"/>
    </row>
    <row r="846" spans="1:17">
      <c r="A846" s="806"/>
      <c r="C846" s="636" t="str">
        <f t="shared" si="26"/>
        <v/>
      </c>
      <c r="D846" s="859" t="str">
        <f t="shared" si="27"/>
        <v/>
      </c>
      <c r="K846" s="490"/>
      <c r="L846" s="637"/>
      <c r="M846" s="712"/>
      <c r="N846" s="713"/>
      <c r="O846" s="713"/>
      <c r="P846" s="713"/>
      <c r="Q846" s="713"/>
    </row>
    <row r="847" spans="1:17">
      <c r="A847" s="806"/>
      <c r="C847" s="636" t="str">
        <f t="shared" si="26"/>
        <v/>
      </c>
      <c r="D847" s="859" t="str">
        <f t="shared" si="27"/>
        <v/>
      </c>
      <c r="K847" s="490"/>
      <c r="L847" s="637"/>
      <c r="M847" s="712"/>
      <c r="N847" s="713"/>
      <c r="O847" s="713"/>
      <c r="P847" s="713"/>
      <c r="Q847" s="713"/>
    </row>
    <row r="848" spans="1:17">
      <c r="A848" s="806"/>
      <c r="C848" s="636" t="str">
        <f t="shared" si="26"/>
        <v/>
      </c>
      <c r="D848" s="859" t="str">
        <f t="shared" si="27"/>
        <v/>
      </c>
      <c r="K848" s="490"/>
      <c r="L848" s="637"/>
      <c r="M848" s="712"/>
      <c r="N848" s="713"/>
      <c r="O848" s="713"/>
      <c r="P848" s="713"/>
      <c r="Q848" s="713"/>
    </row>
    <row r="849" spans="1:17">
      <c r="A849" s="806"/>
      <c r="C849" s="636" t="str">
        <f t="shared" si="26"/>
        <v/>
      </c>
      <c r="D849" s="859" t="str">
        <f t="shared" si="27"/>
        <v/>
      </c>
      <c r="K849" s="490"/>
      <c r="L849" s="637"/>
      <c r="M849" s="712"/>
      <c r="N849" s="713"/>
      <c r="O849" s="713"/>
      <c r="P849" s="713"/>
      <c r="Q849" s="713"/>
    </row>
    <row r="850" spans="1:17">
      <c r="A850" s="806"/>
      <c r="C850" s="636" t="str">
        <f t="shared" si="26"/>
        <v/>
      </c>
      <c r="D850" s="859" t="str">
        <f t="shared" si="27"/>
        <v/>
      </c>
      <c r="K850" s="490"/>
      <c r="L850" s="637"/>
      <c r="M850" s="712"/>
      <c r="N850" s="713"/>
      <c r="O850" s="713"/>
      <c r="P850" s="713"/>
      <c r="Q850" s="713"/>
    </row>
    <row r="851" spans="1:17">
      <c r="A851" s="806"/>
      <c r="C851" s="636" t="str">
        <f t="shared" si="26"/>
        <v/>
      </c>
      <c r="D851" s="859" t="str">
        <f t="shared" si="27"/>
        <v/>
      </c>
      <c r="K851" s="490"/>
      <c r="L851" s="637"/>
      <c r="M851" s="712"/>
      <c r="N851" s="713"/>
      <c r="O851" s="713"/>
      <c r="P851" s="713"/>
      <c r="Q851" s="713"/>
    </row>
    <row r="852" spans="1:17">
      <c r="A852" s="806"/>
      <c r="C852" s="636" t="str">
        <f t="shared" si="26"/>
        <v/>
      </c>
      <c r="D852" s="859" t="str">
        <f t="shared" si="27"/>
        <v/>
      </c>
      <c r="K852" s="490"/>
      <c r="L852" s="637"/>
      <c r="M852" s="712"/>
      <c r="N852" s="713"/>
      <c r="O852" s="713"/>
      <c r="P852" s="713"/>
      <c r="Q852" s="713"/>
    </row>
    <row r="853" spans="1:17">
      <c r="A853" s="806"/>
      <c r="C853" s="636" t="str">
        <f t="shared" si="26"/>
        <v/>
      </c>
      <c r="D853" s="859" t="str">
        <f t="shared" si="27"/>
        <v/>
      </c>
      <c r="K853" s="490"/>
      <c r="L853" s="637"/>
      <c r="M853" s="712"/>
      <c r="N853" s="713"/>
      <c r="O853" s="713"/>
      <c r="P853" s="713"/>
      <c r="Q853" s="713"/>
    </row>
    <row r="854" spans="1:17">
      <c r="A854" s="806"/>
      <c r="C854" s="636" t="str">
        <f t="shared" si="26"/>
        <v/>
      </c>
      <c r="D854" s="859" t="str">
        <f t="shared" si="27"/>
        <v/>
      </c>
      <c r="K854" s="490"/>
      <c r="L854" s="637"/>
      <c r="M854" s="712"/>
      <c r="N854" s="713"/>
      <c r="O854" s="713"/>
      <c r="P854" s="713"/>
      <c r="Q854" s="713"/>
    </row>
    <row r="855" spans="1:17">
      <c r="A855" s="806"/>
      <c r="C855" s="636" t="str">
        <f t="shared" si="26"/>
        <v/>
      </c>
      <c r="D855" s="859" t="str">
        <f t="shared" si="27"/>
        <v/>
      </c>
      <c r="K855" s="490"/>
      <c r="L855" s="637"/>
      <c r="M855" s="712"/>
      <c r="N855" s="713"/>
      <c r="O855" s="713"/>
      <c r="P855" s="713"/>
      <c r="Q855" s="713"/>
    </row>
    <row r="856" spans="1:17">
      <c r="A856" s="806"/>
      <c r="C856" s="636" t="str">
        <f t="shared" si="26"/>
        <v/>
      </c>
      <c r="D856" s="859" t="str">
        <f t="shared" si="27"/>
        <v/>
      </c>
      <c r="K856" s="490"/>
      <c r="L856" s="637"/>
      <c r="M856" s="712"/>
      <c r="N856" s="713"/>
      <c r="O856" s="713"/>
      <c r="P856" s="713"/>
      <c r="Q856" s="713"/>
    </row>
    <row r="857" spans="1:17">
      <c r="A857" s="806"/>
      <c r="C857" s="636" t="str">
        <f t="shared" si="26"/>
        <v/>
      </c>
      <c r="D857" s="859" t="str">
        <f t="shared" si="27"/>
        <v/>
      </c>
      <c r="K857" s="490"/>
      <c r="L857" s="637"/>
      <c r="M857" s="712"/>
      <c r="N857" s="713"/>
      <c r="O857" s="713"/>
      <c r="P857" s="713"/>
      <c r="Q857" s="713"/>
    </row>
    <row r="858" spans="1:17">
      <c r="A858" s="806"/>
      <c r="C858" s="636" t="str">
        <f t="shared" si="26"/>
        <v/>
      </c>
      <c r="D858" s="859" t="str">
        <f t="shared" si="27"/>
        <v/>
      </c>
      <c r="K858" s="490"/>
      <c r="L858" s="637"/>
      <c r="M858" s="712"/>
      <c r="N858" s="713"/>
      <c r="O858" s="713"/>
      <c r="P858" s="713"/>
      <c r="Q858" s="713"/>
    </row>
    <row r="859" spans="1:17">
      <c r="A859" s="806"/>
      <c r="C859" s="636" t="str">
        <f t="shared" si="26"/>
        <v/>
      </c>
      <c r="D859" s="859" t="str">
        <f t="shared" si="27"/>
        <v/>
      </c>
      <c r="K859" s="490"/>
      <c r="L859" s="637"/>
      <c r="M859" s="712"/>
      <c r="N859" s="713"/>
      <c r="O859" s="713"/>
      <c r="P859" s="713"/>
      <c r="Q859" s="713"/>
    </row>
    <row r="860" spans="1:17">
      <c r="A860" s="806"/>
      <c r="C860" s="636" t="str">
        <f t="shared" si="26"/>
        <v/>
      </c>
      <c r="D860" s="859" t="str">
        <f t="shared" si="27"/>
        <v/>
      </c>
      <c r="K860" s="490"/>
      <c r="L860" s="637"/>
      <c r="M860" s="712"/>
      <c r="N860" s="713"/>
      <c r="O860" s="713"/>
      <c r="P860" s="713"/>
      <c r="Q860" s="713"/>
    </row>
    <row r="861" spans="1:17">
      <c r="A861" s="806"/>
      <c r="C861" s="636" t="str">
        <f t="shared" si="26"/>
        <v/>
      </c>
      <c r="D861" s="859" t="str">
        <f t="shared" si="27"/>
        <v/>
      </c>
      <c r="K861" s="490"/>
      <c r="L861" s="637"/>
      <c r="M861" s="712"/>
      <c r="N861" s="713"/>
      <c r="O861" s="713"/>
      <c r="P861" s="713"/>
      <c r="Q861" s="713"/>
    </row>
    <row r="862" spans="1:17">
      <c r="A862" s="806"/>
      <c r="C862" s="636" t="str">
        <f t="shared" si="26"/>
        <v/>
      </c>
      <c r="D862" s="859" t="str">
        <f t="shared" si="27"/>
        <v/>
      </c>
      <c r="K862" s="490"/>
      <c r="L862" s="637"/>
      <c r="M862" s="712"/>
      <c r="N862" s="713"/>
      <c r="O862" s="713"/>
      <c r="P862" s="713"/>
      <c r="Q862" s="713"/>
    </row>
    <row r="863" spans="1:17">
      <c r="A863" s="806"/>
      <c r="C863" s="636" t="str">
        <f t="shared" si="26"/>
        <v/>
      </c>
      <c r="D863" s="859" t="str">
        <f t="shared" si="27"/>
        <v/>
      </c>
      <c r="K863" s="490"/>
      <c r="L863" s="637"/>
      <c r="M863" s="712"/>
      <c r="N863" s="713"/>
      <c r="O863" s="713"/>
      <c r="P863" s="713"/>
      <c r="Q863" s="713"/>
    </row>
    <row r="864" spans="1:17">
      <c r="A864" s="806"/>
      <c r="C864" s="636" t="str">
        <f t="shared" si="26"/>
        <v/>
      </c>
      <c r="D864" s="859" t="str">
        <f t="shared" si="27"/>
        <v/>
      </c>
      <c r="K864" s="490"/>
      <c r="L864" s="637"/>
      <c r="M864" s="712"/>
      <c r="N864" s="713"/>
      <c r="O864" s="713"/>
      <c r="P864" s="713"/>
      <c r="Q864" s="713"/>
    </row>
    <row r="865" spans="1:17">
      <c r="A865" s="806"/>
      <c r="C865" s="636" t="str">
        <f t="shared" si="26"/>
        <v/>
      </c>
      <c r="D865" s="859" t="str">
        <f t="shared" si="27"/>
        <v/>
      </c>
      <c r="K865" s="490"/>
      <c r="L865" s="637"/>
      <c r="M865" s="712"/>
      <c r="N865" s="713"/>
      <c r="O865" s="713"/>
      <c r="P865" s="713"/>
      <c r="Q865" s="713"/>
    </row>
    <row r="866" spans="1:17">
      <c r="A866" s="806"/>
      <c r="C866" s="636" t="str">
        <f t="shared" si="26"/>
        <v/>
      </c>
      <c r="D866" s="859" t="str">
        <f t="shared" si="27"/>
        <v/>
      </c>
      <c r="K866" s="490"/>
      <c r="L866" s="637"/>
      <c r="M866" s="712"/>
      <c r="N866" s="713"/>
      <c r="O866" s="713"/>
      <c r="P866" s="713"/>
      <c r="Q866" s="713"/>
    </row>
    <row r="867" spans="1:17">
      <c r="A867" s="806"/>
      <c r="C867" s="636" t="str">
        <f t="shared" si="26"/>
        <v/>
      </c>
      <c r="D867" s="859" t="str">
        <f t="shared" si="27"/>
        <v/>
      </c>
      <c r="K867" s="490"/>
      <c r="L867" s="637"/>
      <c r="M867" s="712"/>
      <c r="N867" s="713"/>
      <c r="O867" s="713"/>
      <c r="P867" s="713"/>
      <c r="Q867" s="713"/>
    </row>
    <row r="868" spans="1:17">
      <c r="A868" s="806"/>
      <c r="C868" s="636" t="str">
        <f t="shared" si="26"/>
        <v/>
      </c>
      <c r="D868" s="859" t="str">
        <f t="shared" si="27"/>
        <v/>
      </c>
      <c r="K868" s="490"/>
      <c r="L868" s="637"/>
      <c r="M868" s="712"/>
      <c r="N868" s="713"/>
      <c r="O868" s="713"/>
      <c r="P868" s="713"/>
      <c r="Q868" s="713"/>
    </row>
    <row r="869" spans="1:17">
      <c r="A869" s="806"/>
      <c r="C869" s="636" t="str">
        <f t="shared" si="26"/>
        <v/>
      </c>
      <c r="D869" s="859" t="str">
        <f t="shared" si="27"/>
        <v/>
      </c>
      <c r="K869" s="490"/>
      <c r="L869" s="637"/>
      <c r="M869" s="712"/>
      <c r="N869" s="713"/>
      <c r="O869" s="713"/>
      <c r="P869" s="713"/>
      <c r="Q869" s="713"/>
    </row>
    <row r="870" spans="1:17">
      <c r="A870" s="806"/>
      <c r="C870" s="636" t="str">
        <f t="shared" si="26"/>
        <v/>
      </c>
      <c r="D870" s="859" t="str">
        <f t="shared" si="27"/>
        <v/>
      </c>
      <c r="K870" s="490"/>
      <c r="L870" s="637"/>
      <c r="M870" s="712"/>
      <c r="N870" s="713"/>
      <c r="O870" s="713"/>
      <c r="P870" s="713"/>
      <c r="Q870" s="713"/>
    </row>
    <row r="871" spans="1:17">
      <c r="A871" s="806"/>
      <c r="C871" s="636" t="str">
        <f t="shared" si="26"/>
        <v/>
      </c>
      <c r="D871" s="859" t="str">
        <f t="shared" si="27"/>
        <v/>
      </c>
      <c r="K871" s="490"/>
      <c r="L871" s="637"/>
      <c r="M871" s="712"/>
      <c r="N871" s="713"/>
      <c r="O871" s="713"/>
      <c r="P871" s="713"/>
      <c r="Q871" s="713"/>
    </row>
    <row r="872" spans="1:17">
      <c r="A872" s="806"/>
      <c r="C872" s="636" t="str">
        <f t="shared" si="26"/>
        <v/>
      </c>
      <c r="D872" s="859" t="str">
        <f t="shared" si="27"/>
        <v/>
      </c>
      <c r="K872" s="490"/>
      <c r="L872" s="637"/>
      <c r="M872" s="712"/>
      <c r="N872" s="713"/>
      <c r="O872" s="713"/>
      <c r="P872" s="713"/>
      <c r="Q872" s="713"/>
    </row>
    <row r="873" spans="1:17">
      <c r="A873" s="806"/>
      <c r="C873" s="636" t="str">
        <f t="shared" si="26"/>
        <v/>
      </c>
      <c r="D873" s="859" t="str">
        <f t="shared" si="27"/>
        <v/>
      </c>
      <c r="K873" s="490"/>
      <c r="L873" s="637"/>
      <c r="M873" s="712"/>
      <c r="N873" s="713"/>
      <c r="O873" s="713"/>
      <c r="P873" s="713"/>
      <c r="Q873" s="713"/>
    </row>
    <row r="874" spans="1:17">
      <c r="A874" s="806"/>
      <c r="C874" s="636" t="str">
        <f t="shared" si="26"/>
        <v/>
      </c>
      <c r="D874" s="859" t="str">
        <f t="shared" si="27"/>
        <v/>
      </c>
      <c r="K874" s="490"/>
      <c r="L874" s="637"/>
      <c r="M874" s="712"/>
      <c r="N874" s="713"/>
      <c r="O874" s="713"/>
      <c r="P874" s="713"/>
      <c r="Q874" s="713"/>
    </row>
    <row r="875" spans="1:17">
      <c r="A875" s="806"/>
      <c r="C875" s="636" t="str">
        <f t="shared" si="26"/>
        <v/>
      </c>
      <c r="D875" s="859" t="str">
        <f t="shared" si="27"/>
        <v/>
      </c>
      <c r="K875" s="490"/>
      <c r="L875" s="637"/>
      <c r="M875" s="712"/>
      <c r="N875" s="713"/>
      <c r="O875" s="713"/>
      <c r="P875" s="713"/>
      <c r="Q875" s="713"/>
    </row>
    <row r="876" spans="1:17">
      <c r="A876" s="806"/>
      <c r="C876" s="636" t="str">
        <f t="shared" si="26"/>
        <v/>
      </c>
      <c r="D876" s="859" t="str">
        <f t="shared" si="27"/>
        <v/>
      </c>
      <c r="K876" s="490"/>
      <c r="L876" s="637"/>
      <c r="M876" s="712"/>
      <c r="N876" s="713"/>
      <c r="O876" s="713"/>
      <c r="P876" s="713"/>
      <c r="Q876" s="713"/>
    </row>
    <row r="877" spans="1:17">
      <c r="A877" s="806"/>
      <c r="C877" s="636" t="str">
        <f t="shared" si="26"/>
        <v/>
      </c>
      <c r="D877" s="859" t="str">
        <f t="shared" si="27"/>
        <v/>
      </c>
      <c r="K877" s="490"/>
      <c r="L877" s="637"/>
      <c r="M877" s="712"/>
      <c r="N877" s="713"/>
      <c r="O877" s="713"/>
      <c r="P877" s="713"/>
      <c r="Q877" s="713"/>
    </row>
    <row r="878" spans="1:17">
      <c r="A878" s="806"/>
      <c r="C878" s="636" t="str">
        <f t="shared" si="26"/>
        <v/>
      </c>
      <c r="D878" s="859" t="str">
        <f t="shared" si="27"/>
        <v/>
      </c>
      <c r="K878" s="490"/>
      <c r="L878" s="637"/>
      <c r="M878" s="712"/>
      <c r="N878" s="713"/>
      <c r="O878" s="713"/>
      <c r="P878" s="713"/>
      <c r="Q878" s="713"/>
    </row>
    <row r="879" spans="1:17">
      <c r="A879" s="806"/>
      <c r="C879" s="636" t="str">
        <f t="shared" si="26"/>
        <v/>
      </c>
      <c r="D879" s="859" t="str">
        <f t="shared" si="27"/>
        <v/>
      </c>
      <c r="K879" s="490"/>
      <c r="L879" s="637"/>
      <c r="M879" s="712"/>
      <c r="N879" s="713"/>
      <c r="O879" s="713"/>
      <c r="P879" s="713"/>
      <c r="Q879" s="713"/>
    </row>
    <row r="880" spans="1:17">
      <c r="A880" s="806"/>
      <c r="C880" s="636" t="str">
        <f t="shared" si="26"/>
        <v/>
      </c>
      <c r="D880" s="859" t="str">
        <f t="shared" si="27"/>
        <v/>
      </c>
      <c r="K880" s="490"/>
      <c r="L880" s="637"/>
      <c r="M880" s="712"/>
      <c r="N880" s="713"/>
      <c r="O880" s="713"/>
      <c r="P880" s="713"/>
      <c r="Q880" s="713"/>
    </row>
    <row r="881" spans="1:17">
      <c r="A881" s="806"/>
      <c r="C881" s="636" t="str">
        <f t="shared" si="26"/>
        <v/>
      </c>
      <c r="D881" s="859" t="str">
        <f t="shared" si="27"/>
        <v/>
      </c>
      <c r="K881" s="490"/>
      <c r="L881" s="637"/>
      <c r="M881" s="712"/>
      <c r="N881" s="713"/>
      <c r="O881" s="713"/>
      <c r="P881" s="713"/>
      <c r="Q881" s="713"/>
    </row>
    <row r="882" spans="1:17">
      <c r="A882" s="806"/>
      <c r="C882" s="636" t="str">
        <f t="shared" si="26"/>
        <v/>
      </c>
      <c r="D882" s="859" t="str">
        <f t="shared" si="27"/>
        <v/>
      </c>
      <c r="K882" s="490"/>
      <c r="L882" s="637"/>
      <c r="M882" s="712"/>
      <c r="N882" s="713"/>
      <c r="O882" s="713"/>
      <c r="P882" s="713"/>
      <c r="Q882" s="713"/>
    </row>
    <row r="883" spans="1:17">
      <c r="A883" s="806"/>
      <c r="C883" s="636" t="str">
        <f t="shared" si="26"/>
        <v/>
      </c>
      <c r="D883" s="859" t="str">
        <f t="shared" si="27"/>
        <v/>
      </c>
      <c r="K883" s="490"/>
      <c r="L883" s="637"/>
      <c r="M883" s="712"/>
      <c r="N883" s="713"/>
      <c r="O883" s="713"/>
      <c r="P883" s="713"/>
      <c r="Q883" s="713"/>
    </row>
    <row r="884" spans="1:17">
      <c r="A884" s="806"/>
      <c r="C884" s="636" t="str">
        <f t="shared" si="26"/>
        <v/>
      </c>
      <c r="D884" s="859" t="str">
        <f t="shared" si="27"/>
        <v/>
      </c>
      <c r="K884" s="490"/>
      <c r="L884" s="637"/>
      <c r="M884" s="712"/>
      <c r="N884" s="713"/>
      <c r="O884" s="713"/>
      <c r="P884" s="713"/>
      <c r="Q884" s="713"/>
    </row>
    <row r="885" spans="1:17">
      <c r="A885" s="806"/>
      <c r="C885" s="636" t="str">
        <f t="shared" si="26"/>
        <v/>
      </c>
      <c r="D885" s="859" t="str">
        <f t="shared" si="27"/>
        <v/>
      </c>
      <c r="K885" s="490"/>
      <c r="L885" s="637"/>
      <c r="M885" s="712"/>
      <c r="N885" s="713"/>
      <c r="O885" s="713"/>
      <c r="P885" s="713"/>
      <c r="Q885" s="713"/>
    </row>
    <row r="886" spans="1:17">
      <c r="A886" s="806"/>
      <c r="C886" s="636" t="str">
        <f t="shared" si="26"/>
        <v/>
      </c>
      <c r="D886" s="859" t="str">
        <f t="shared" si="27"/>
        <v/>
      </c>
      <c r="K886" s="490"/>
      <c r="L886" s="637"/>
      <c r="M886" s="712"/>
      <c r="N886" s="713"/>
      <c r="O886" s="713"/>
      <c r="P886" s="713"/>
      <c r="Q886" s="713"/>
    </row>
    <row r="887" spans="1:17">
      <c r="A887" s="806"/>
      <c r="C887" s="636" t="str">
        <f t="shared" si="26"/>
        <v/>
      </c>
      <c r="D887" s="859" t="str">
        <f t="shared" si="27"/>
        <v/>
      </c>
      <c r="K887" s="490"/>
      <c r="L887" s="637"/>
      <c r="M887" s="712"/>
      <c r="N887" s="713"/>
      <c r="O887" s="713"/>
      <c r="P887" s="713"/>
      <c r="Q887" s="713"/>
    </row>
    <row r="888" spans="1:17">
      <c r="A888" s="806"/>
      <c r="C888" s="636" t="str">
        <f t="shared" si="26"/>
        <v/>
      </c>
      <c r="D888" s="859" t="str">
        <f t="shared" si="27"/>
        <v/>
      </c>
      <c r="K888" s="490"/>
      <c r="L888" s="637"/>
      <c r="M888" s="712"/>
      <c r="N888" s="713"/>
      <c r="O888" s="713"/>
      <c r="P888" s="713"/>
      <c r="Q888" s="713"/>
    </row>
    <row r="889" spans="1:17">
      <c r="A889" s="806"/>
      <c r="C889" s="636" t="str">
        <f t="shared" si="26"/>
        <v/>
      </c>
      <c r="D889" s="859" t="str">
        <f t="shared" si="27"/>
        <v/>
      </c>
      <c r="K889" s="490"/>
      <c r="L889" s="637"/>
      <c r="M889" s="712"/>
      <c r="N889" s="713"/>
      <c r="O889" s="713"/>
      <c r="P889" s="713"/>
      <c r="Q889" s="713"/>
    </row>
    <row r="890" spans="1:17">
      <c r="A890" s="806"/>
      <c r="C890" s="636" t="str">
        <f t="shared" si="26"/>
        <v/>
      </c>
      <c r="D890" s="859" t="str">
        <f t="shared" si="27"/>
        <v/>
      </c>
      <c r="K890" s="490"/>
      <c r="L890" s="637"/>
      <c r="M890" s="712"/>
      <c r="N890" s="713"/>
      <c r="O890" s="713"/>
      <c r="P890" s="713"/>
      <c r="Q890" s="713"/>
    </row>
    <row r="891" spans="1:17">
      <c r="A891" s="806"/>
      <c r="C891" s="636" t="str">
        <f t="shared" si="26"/>
        <v/>
      </c>
      <c r="D891" s="859" t="str">
        <f t="shared" si="27"/>
        <v/>
      </c>
      <c r="K891" s="490"/>
      <c r="L891" s="637"/>
      <c r="M891" s="712"/>
      <c r="N891" s="713"/>
      <c r="O891" s="713"/>
      <c r="P891" s="713"/>
      <c r="Q891" s="713"/>
    </row>
    <row r="892" spans="1:17">
      <c r="A892" s="806"/>
      <c r="C892" s="636" t="str">
        <f t="shared" si="26"/>
        <v/>
      </c>
      <c r="D892" s="859" t="str">
        <f t="shared" si="27"/>
        <v/>
      </c>
      <c r="K892" s="490"/>
      <c r="L892" s="637"/>
      <c r="M892" s="712"/>
      <c r="N892" s="713"/>
      <c r="O892" s="713"/>
      <c r="P892" s="713"/>
      <c r="Q892" s="713"/>
    </row>
    <row r="893" spans="1:17">
      <c r="A893" s="806"/>
      <c r="C893" s="636" t="str">
        <f t="shared" si="26"/>
        <v/>
      </c>
      <c r="D893" s="859" t="str">
        <f t="shared" si="27"/>
        <v/>
      </c>
      <c r="K893" s="490"/>
      <c r="L893" s="637"/>
      <c r="M893" s="712"/>
      <c r="N893" s="713"/>
      <c r="O893" s="713"/>
      <c r="P893" s="713"/>
      <c r="Q893" s="713"/>
    </row>
    <row r="894" spans="1:17">
      <c r="A894" s="806"/>
      <c r="C894" s="636" t="str">
        <f t="shared" si="26"/>
        <v/>
      </c>
      <c r="D894" s="859" t="str">
        <f t="shared" si="27"/>
        <v/>
      </c>
      <c r="K894" s="490"/>
      <c r="L894" s="637"/>
      <c r="M894" s="712"/>
      <c r="N894" s="713"/>
      <c r="O894" s="713"/>
      <c r="P894" s="713"/>
      <c r="Q894" s="713"/>
    </row>
    <row r="895" spans="1:17">
      <c r="A895" s="806"/>
      <c r="C895" s="636" t="str">
        <f t="shared" si="26"/>
        <v/>
      </c>
      <c r="D895" s="859" t="str">
        <f t="shared" si="27"/>
        <v/>
      </c>
      <c r="K895" s="490"/>
      <c r="L895" s="637"/>
      <c r="M895" s="712"/>
      <c r="N895" s="713"/>
      <c r="O895" s="713"/>
      <c r="P895" s="713"/>
      <c r="Q895" s="713"/>
    </row>
    <row r="896" spans="1:17">
      <c r="A896" s="806"/>
      <c r="C896" s="636" t="str">
        <f t="shared" si="26"/>
        <v/>
      </c>
      <c r="D896" s="859" t="str">
        <f t="shared" si="27"/>
        <v/>
      </c>
      <c r="K896" s="490"/>
      <c r="L896" s="637"/>
      <c r="M896" s="712"/>
      <c r="N896" s="713"/>
      <c r="O896" s="713"/>
      <c r="P896" s="713"/>
      <c r="Q896" s="713"/>
    </row>
    <row r="897" spans="1:17">
      <c r="A897" s="806"/>
      <c r="C897" s="636" t="str">
        <f t="shared" si="26"/>
        <v/>
      </c>
      <c r="D897" s="859" t="str">
        <f t="shared" si="27"/>
        <v/>
      </c>
      <c r="K897" s="490"/>
      <c r="L897" s="637"/>
      <c r="M897" s="712"/>
      <c r="N897" s="713"/>
      <c r="O897" s="713"/>
      <c r="P897" s="713"/>
      <c r="Q897" s="713"/>
    </row>
    <row r="898" spans="1:17">
      <c r="A898" s="806"/>
      <c r="C898" s="636" t="str">
        <f t="shared" ref="C898:C961" si="28">IFERROR(1440/D898, "")</f>
        <v/>
      </c>
      <c r="D898" s="859" t="str">
        <f t="shared" ref="D898:D961" si="29">IF(B898="", "", IF(B898&lt;1, B898*1440, B898))</f>
        <v/>
      </c>
      <c r="K898" s="490"/>
      <c r="L898" s="637"/>
      <c r="M898" s="712"/>
      <c r="N898" s="713"/>
      <c r="O898" s="713"/>
      <c r="P898" s="713"/>
      <c r="Q898" s="713"/>
    </row>
    <row r="899" spans="1:17">
      <c r="A899" s="806"/>
      <c r="C899" s="636" t="str">
        <f t="shared" si="28"/>
        <v/>
      </c>
      <c r="D899" s="859" t="str">
        <f t="shared" si="29"/>
        <v/>
      </c>
      <c r="K899" s="490"/>
      <c r="L899" s="637"/>
      <c r="M899" s="712"/>
      <c r="N899" s="713"/>
      <c r="O899" s="713"/>
      <c r="P899" s="713"/>
      <c r="Q899" s="713"/>
    </row>
    <row r="900" spans="1:17">
      <c r="A900" s="806"/>
      <c r="C900" s="636" t="str">
        <f t="shared" si="28"/>
        <v/>
      </c>
      <c r="D900" s="859" t="str">
        <f t="shared" si="29"/>
        <v/>
      </c>
      <c r="K900" s="490"/>
      <c r="L900" s="637"/>
      <c r="M900" s="712"/>
      <c r="N900" s="713"/>
      <c r="O900" s="713"/>
      <c r="P900" s="713"/>
      <c r="Q900" s="713"/>
    </row>
    <row r="901" spans="1:17">
      <c r="A901" s="806"/>
      <c r="C901" s="636" t="str">
        <f t="shared" si="28"/>
        <v/>
      </c>
      <c r="D901" s="859" t="str">
        <f t="shared" si="29"/>
        <v/>
      </c>
      <c r="K901" s="490"/>
      <c r="L901" s="637"/>
      <c r="M901" s="712"/>
      <c r="N901" s="713"/>
      <c r="O901" s="713"/>
      <c r="P901" s="713"/>
      <c r="Q901" s="713"/>
    </row>
    <row r="902" spans="1:17">
      <c r="A902" s="806"/>
      <c r="C902" s="636" t="str">
        <f t="shared" si="28"/>
        <v/>
      </c>
      <c r="D902" s="859" t="str">
        <f t="shared" si="29"/>
        <v/>
      </c>
      <c r="K902" s="490"/>
      <c r="L902" s="637"/>
      <c r="M902" s="712"/>
      <c r="N902" s="713"/>
      <c r="O902" s="713"/>
      <c r="P902" s="713"/>
      <c r="Q902" s="713"/>
    </row>
    <row r="903" spans="1:17">
      <c r="A903" s="806"/>
      <c r="C903" s="636" t="str">
        <f t="shared" si="28"/>
        <v/>
      </c>
      <c r="D903" s="859" t="str">
        <f t="shared" si="29"/>
        <v/>
      </c>
      <c r="K903" s="490"/>
      <c r="L903" s="637"/>
      <c r="M903" s="712"/>
      <c r="N903" s="713"/>
      <c r="O903" s="713"/>
      <c r="P903" s="713"/>
      <c r="Q903" s="713"/>
    </row>
    <row r="904" spans="1:17">
      <c r="A904" s="806"/>
      <c r="C904" s="636" t="str">
        <f t="shared" si="28"/>
        <v/>
      </c>
      <c r="D904" s="859" t="str">
        <f t="shared" si="29"/>
        <v/>
      </c>
      <c r="K904" s="490"/>
      <c r="L904" s="637"/>
      <c r="M904" s="712"/>
      <c r="N904" s="713"/>
      <c r="O904" s="713"/>
      <c r="P904" s="713"/>
      <c r="Q904" s="713"/>
    </row>
    <row r="905" spans="1:17">
      <c r="A905" s="806"/>
      <c r="C905" s="636" t="str">
        <f t="shared" si="28"/>
        <v/>
      </c>
      <c r="D905" s="859" t="str">
        <f t="shared" si="29"/>
        <v/>
      </c>
      <c r="K905" s="490"/>
      <c r="L905" s="637"/>
      <c r="M905" s="712"/>
      <c r="N905" s="713"/>
      <c r="O905" s="713"/>
      <c r="P905" s="713"/>
      <c r="Q905" s="713"/>
    </row>
    <row r="906" spans="1:17">
      <c r="A906" s="806"/>
      <c r="C906" s="636" t="str">
        <f t="shared" si="28"/>
        <v/>
      </c>
      <c r="D906" s="859" t="str">
        <f t="shared" si="29"/>
        <v/>
      </c>
      <c r="K906" s="490"/>
      <c r="L906" s="637"/>
      <c r="M906" s="712"/>
      <c r="N906" s="713"/>
      <c r="O906" s="713"/>
      <c r="P906" s="713"/>
      <c r="Q906" s="713"/>
    </row>
    <row r="907" spans="1:17">
      <c r="A907" s="806"/>
      <c r="C907" s="636" t="str">
        <f t="shared" si="28"/>
        <v/>
      </c>
      <c r="D907" s="859" t="str">
        <f t="shared" si="29"/>
        <v/>
      </c>
      <c r="K907" s="490"/>
      <c r="L907" s="637"/>
      <c r="M907" s="712"/>
      <c r="N907" s="713"/>
      <c r="O907" s="713"/>
      <c r="P907" s="713"/>
      <c r="Q907" s="713"/>
    </row>
    <row r="908" spans="1:17">
      <c r="A908" s="806"/>
      <c r="C908" s="636" t="str">
        <f t="shared" si="28"/>
        <v/>
      </c>
      <c r="D908" s="859" t="str">
        <f t="shared" si="29"/>
        <v/>
      </c>
      <c r="K908" s="490"/>
      <c r="L908" s="637"/>
      <c r="M908" s="712"/>
      <c r="N908" s="713"/>
      <c r="O908" s="713"/>
      <c r="P908" s="713"/>
      <c r="Q908" s="713"/>
    </row>
    <row r="909" spans="1:17">
      <c r="A909" s="806"/>
      <c r="C909" s="636" t="str">
        <f t="shared" si="28"/>
        <v/>
      </c>
      <c r="D909" s="859" t="str">
        <f t="shared" si="29"/>
        <v/>
      </c>
      <c r="K909" s="490"/>
      <c r="L909" s="637"/>
      <c r="M909" s="712"/>
      <c r="N909" s="713"/>
      <c r="O909" s="713"/>
      <c r="P909" s="713"/>
      <c r="Q909" s="713"/>
    </row>
    <row r="910" spans="1:17">
      <c r="A910" s="806"/>
      <c r="C910" s="636" t="str">
        <f t="shared" si="28"/>
        <v/>
      </c>
      <c r="D910" s="859" t="str">
        <f t="shared" si="29"/>
        <v/>
      </c>
      <c r="K910" s="490"/>
      <c r="L910" s="637"/>
      <c r="M910" s="712"/>
      <c r="N910" s="713"/>
      <c r="O910" s="713"/>
      <c r="P910" s="713"/>
      <c r="Q910" s="713"/>
    </row>
    <row r="911" spans="1:17">
      <c r="A911" s="806"/>
      <c r="C911" s="636" t="str">
        <f t="shared" si="28"/>
        <v/>
      </c>
      <c r="D911" s="859" t="str">
        <f t="shared" si="29"/>
        <v/>
      </c>
      <c r="K911" s="490"/>
      <c r="L911" s="637"/>
      <c r="M911" s="712"/>
      <c r="N911" s="713"/>
      <c r="O911" s="713"/>
      <c r="P911" s="713"/>
      <c r="Q911" s="713"/>
    </row>
    <row r="912" spans="1:17">
      <c r="A912" s="806"/>
      <c r="C912" s="636" t="str">
        <f t="shared" si="28"/>
        <v/>
      </c>
      <c r="D912" s="859" t="str">
        <f t="shared" si="29"/>
        <v/>
      </c>
      <c r="K912" s="490"/>
      <c r="L912" s="637"/>
      <c r="M912" s="712"/>
      <c r="N912" s="713"/>
      <c r="O912" s="713"/>
      <c r="P912" s="713"/>
      <c r="Q912" s="713"/>
    </row>
    <row r="913" spans="1:17">
      <c r="A913" s="806"/>
      <c r="C913" s="636" t="str">
        <f t="shared" si="28"/>
        <v/>
      </c>
      <c r="D913" s="859" t="str">
        <f t="shared" si="29"/>
        <v/>
      </c>
      <c r="K913" s="490"/>
      <c r="L913" s="637"/>
      <c r="M913" s="712"/>
      <c r="N913" s="713"/>
      <c r="O913" s="713"/>
      <c r="P913" s="713"/>
      <c r="Q913" s="713"/>
    </row>
    <row r="914" spans="1:17">
      <c r="A914" s="806"/>
      <c r="C914" s="636" t="str">
        <f t="shared" si="28"/>
        <v/>
      </c>
      <c r="D914" s="859" t="str">
        <f t="shared" si="29"/>
        <v/>
      </c>
      <c r="K914" s="490"/>
      <c r="L914" s="637"/>
      <c r="M914" s="712"/>
      <c r="N914" s="713"/>
      <c r="O914" s="713"/>
      <c r="P914" s="713"/>
      <c r="Q914" s="713"/>
    </row>
    <row r="915" spans="1:17">
      <c r="A915" s="806"/>
      <c r="C915" s="636" t="str">
        <f t="shared" si="28"/>
        <v/>
      </c>
      <c r="D915" s="859" t="str">
        <f t="shared" si="29"/>
        <v/>
      </c>
      <c r="K915" s="490"/>
      <c r="L915" s="637"/>
      <c r="M915" s="712"/>
      <c r="N915" s="713"/>
      <c r="O915" s="713"/>
      <c r="P915" s="713"/>
      <c r="Q915" s="713"/>
    </row>
    <row r="916" spans="1:17">
      <c r="A916" s="806"/>
      <c r="C916" s="636" t="str">
        <f t="shared" si="28"/>
        <v/>
      </c>
      <c r="D916" s="859" t="str">
        <f t="shared" si="29"/>
        <v/>
      </c>
      <c r="K916" s="490"/>
      <c r="L916" s="637"/>
      <c r="M916" s="712"/>
      <c r="N916" s="713"/>
      <c r="O916" s="713"/>
      <c r="P916" s="713"/>
      <c r="Q916" s="713"/>
    </row>
    <row r="917" spans="1:17">
      <c r="A917" s="806"/>
      <c r="C917" s="636" t="str">
        <f t="shared" si="28"/>
        <v/>
      </c>
      <c r="D917" s="859" t="str">
        <f t="shared" si="29"/>
        <v/>
      </c>
      <c r="K917" s="490"/>
      <c r="L917" s="637"/>
      <c r="M917" s="712"/>
      <c r="N917" s="713"/>
      <c r="O917" s="713"/>
      <c r="P917" s="713"/>
      <c r="Q917" s="713"/>
    </row>
    <row r="918" spans="1:17">
      <c r="A918" s="806"/>
      <c r="C918" s="636" t="str">
        <f t="shared" si="28"/>
        <v/>
      </c>
      <c r="D918" s="859" t="str">
        <f t="shared" si="29"/>
        <v/>
      </c>
      <c r="K918" s="490"/>
      <c r="L918" s="637"/>
      <c r="M918" s="712"/>
      <c r="N918" s="713"/>
      <c r="O918" s="713"/>
      <c r="P918" s="713"/>
      <c r="Q918" s="713"/>
    </row>
    <row r="919" spans="1:17">
      <c r="A919" s="806"/>
      <c r="C919" s="636" t="str">
        <f t="shared" si="28"/>
        <v/>
      </c>
      <c r="D919" s="859" t="str">
        <f t="shared" si="29"/>
        <v/>
      </c>
      <c r="K919" s="490"/>
      <c r="L919" s="637"/>
      <c r="M919" s="712"/>
      <c r="N919" s="713"/>
      <c r="O919" s="713"/>
      <c r="P919" s="713"/>
      <c r="Q919" s="713"/>
    </row>
    <row r="920" spans="1:17">
      <c r="A920" s="806"/>
      <c r="C920" s="636" t="str">
        <f t="shared" si="28"/>
        <v/>
      </c>
      <c r="D920" s="859" t="str">
        <f t="shared" si="29"/>
        <v/>
      </c>
      <c r="K920" s="490"/>
      <c r="L920" s="637"/>
      <c r="M920" s="712"/>
      <c r="N920" s="713"/>
      <c r="O920" s="713"/>
      <c r="P920" s="713"/>
      <c r="Q920" s="713"/>
    </row>
    <row r="921" spans="1:17">
      <c r="A921" s="806"/>
      <c r="C921" s="636" t="str">
        <f t="shared" si="28"/>
        <v/>
      </c>
      <c r="D921" s="859" t="str">
        <f t="shared" si="29"/>
        <v/>
      </c>
      <c r="K921" s="490"/>
      <c r="L921" s="637"/>
      <c r="M921" s="712"/>
      <c r="N921" s="713"/>
      <c r="O921" s="713"/>
      <c r="P921" s="713"/>
      <c r="Q921" s="713"/>
    </row>
    <row r="922" spans="1:17">
      <c r="A922" s="806"/>
      <c r="C922" s="636" t="str">
        <f t="shared" si="28"/>
        <v/>
      </c>
      <c r="D922" s="859" t="str">
        <f t="shared" si="29"/>
        <v/>
      </c>
      <c r="K922" s="490"/>
      <c r="L922" s="637"/>
      <c r="M922" s="712"/>
      <c r="N922" s="713"/>
      <c r="O922" s="713"/>
      <c r="P922" s="713"/>
      <c r="Q922" s="713"/>
    </row>
    <row r="923" spans="1:17">
      <c r="A923" s="806"/>
      <c r="C923" s="636" t="str">
        <f t="shared" si="28"/>
        <v/>
      </c>
      <c r="D923" s="859" t="str">
        <f t="shared" si="29"/>
        <v/>
      </c>
      <c r="K923" s="490"/>
      <c r="L923" s="637"/>
      <c r="M923" s="712"/>
      <c r="N923" s="713"/>
      <c r="O923" s="713"/>
      <c r="P923" s="713"/>
      <c r="Q923" s="713"/>
    </row>
    <row r="924" spans="1:17">
      <c r="A924" s="806"/>
      <c r="C924" s="636" t="str">
        <f t="shared" si="28"/>
        <v/>
      </c>
      <c r="D924" s="859" t="str">
        <f t="shared" si="29"/>
        <v/>
      </c>
      <c r="K924" s="490"/>
      <c r="L924" s="637"/>
      <c r="M924" s="712"/>
      <c r="N924" s="713"/>
      <c r="O924" s="713"/>
      <c r="P924" s="713"/>
      <c r="Q924" s="713"/>
    </row>
    <row r="925" spans="1:17">
      <c r="A925" s="806"/>
      <c r="C925" s="636" t="str">
        <f t="shared" si="28"/>
        <v/>
      </c>
      <c r="D925" s="859" t="str">
        <f t="shared" si="29"/>
        <v/>
      </c>
      <c r="K925" s="490"/>
      <c r="L925" s="637"/>
      <c r="M925" s="712"/>
      <c r="N925" s="713"/>
      <c r="O925" s="713"/>
      <c r="P925" s="713"/>
      <c r="Q925" s="713"/>
    </row>
    <row r="926" spans="1:17">
      <c r="A926" s="806"/>
      <c r="C926" s="636" t="str">
        <f t="shared" si="28"/>
        <v/>
      </c>
      <c r="D926" s="859" t="str">
        <f t="shared" si="29"/>
        <v/>
      </c>
      <c r="K926" s="490"/>
      <c r="L926" s="637"/>
      <c r="M926" s="712"/>
      <c r="N926" s="713"/>
      <c r="O926" s="713"/>
      <c r="P926" s="713"/>
      <c r="Q926" s="713"/>
    </row>
    <row r="927" spans="1:17">
      <c r="A927" s="806"/>
      <c r="C927" s="636" t="str">
        <f t="shared" si="28"/>
        <v/>
      </c>
      <c r="D927" s="859" t="str">
        <f t="shared" si="29"/>
        <v/>
      </c>
      <c r="K927" s="490"/>
      <c r="L927" s="637"/>
      <c r="M927" s="712"/>
      <c r="N927" s="713"/>
      <c r="O927" s="713"/>
      <c r="P927" s="713"/>
      <c r="Q927" s="713"/>
    </row>
    <row r="928" spans="1:17">
      <c r="A928" s="806"/>
      <c r="C928" s="636" t="str">
        <f t="shared" si="28"/>
        <v/>
      </c>
      <c r="D928" s="859" t="str">
        <f t="shared" si="29"/>
        <v/>
      </c>
      <c r="K928" s="490"/>
      <c r="L928" s="637"/>
      <c r="M928" s="712"/>
      <c r="N928" s="713"/>
      <c r="O928" s="713"/>
      <c r="P928" s="713"/>
      <c r="Q928" s="713"/>
    </row>
    <row r="929" spans="1:17">
      <c r="A929" s="806"/>
      <c r="C929" s="636" t="str">
        <f t="shared" si="28"/>
        <v/>
      </c>
      <c r="D929" s="859" t="str">
        <f t="shared" si="29"/>
        <v/>
      </c>
      <c r="K929" s="490"/>
      <c r="L929" s="637"/>
      <c r="M929" s="712"/>
      <c r="N929" s="713"/>
      <c r="O929" s="713"/>
      <c r="P929" s="713"/>
      <c r="Q929" s="713"/>
    </row>
    <row r="930" spans="1:17">
      <c r="A930" s="806"/>
      <c r="C930" s="636" t="str">
        <f t="shared" si="28"/>
        <v/>
      </c>
      <c r="D930" s="859" t="str">
        <f t="shared" si="29"/>
        <v/>
      </c>
      <c r="K930" s="490"/>
      <c r="L930" s="637"/>
      <c r="M930" s="712"/>
      <c r="N930" s="713"/>
      <c r="O930" s="713"/>
      <c r="P930" s="713"/>
      <c r="Q930" s="713"/>
    </row>
    <row r="931" spans="1:17">
      <c r="A931" s="806"/>
      <c r="C931" s="636" t="str">
        <f t="shared" si="28"/>
        <v/>
      </c>
      <c r="D931" s="859" t="str">
        <f t="shared" si="29"/>
        <v/>
      </c>
      <c r="K931" s="490"/>
      <c r="L931" s="637"/>
      <c r="M931" s="712"/>
      <c r="N931" s="713"/>
      <c r="O931" s="713"/>
      <c r="P931" s="713"/>
      <c r="Q931" s="713"/>
    </row>
    <row r="932" spans="1:17">
      <c r="A932" s="806"/>
      <c r="C932" s="636" t="str">
        <f t="shared" si="28"/>
        <v/>
      </c>
      <c r="D932" s="859" t="str">
        <f t="shared" si="29"/>
        <v/>
      </c>
      <c r="K932" s="490"/>
      <c r="L932" s="637"/>
      <c r="M932" s="712"/>
      <c r="N932" s="713"/>
      <c r="O932" s="713"/>
      <c r="P932" s="713"/>
      <c r="Q932" s="713"/>
    </row>
    <row r="933" spans="1:17">
      <c r="A933" s="806"/>
      <c r="C933" s="636" t="str">
        <f t="shared" si="28"/>
        <v/>
      </c>
      <c r="D933" s="859" t="str">
        <f t="shared" si="29"/>
        <v/>
      </c>
      <c r="K933" s="490"/>
      <c r="L933" s="637"/>
      <c r="M933" s="712"/>
      <c r="N933" s="713"/>
      <c r="O933" s="713"/>
      <c r="P933" s="713"/>
      <c r="Q933" s="713"/>
    </row>
    <row r="934" spans="1:17">
      <c r="A934" s="806"/>
      <c r="C934" s="636" t="str">
        <f t="shared" si="28"/>
        <v/>
      </c>
      <c r="D934" s="859" t="str">
        <f t="shared" si="29"/>
        <v/>
      </c>
      <c r="K934" s="490"/>
      <c r="L934" s="637"/>
      <c r="M934" s="712"/>
      <c r="N934" s="713"/>
      <c r="O934" s="713"/>
      <c r="P934" s="713"/>
      <c r="Q934" s="713"/>
    </row>
    <row r="935" spans="1:17">
      <c r="A935" s="806"/>
      <c r="C935" s="636" t="str">
        <f t="shared" si="28"/>
        <v/>
      </c>
      <c r="D935" s="859" t="str">
        <f t="shared" si="29"/>
        <v/>
      </c>
      <c r="K935" s="490"/>
      <c r="L935" s="637"/>
      <c r="M935" s="712"/>
      <c r="N935" s="713"/>
      <c r="O935" s="713"/>
      <c r="P935" s="713"/>
      <c r="Q935" s="713"/>
    </row>
    <row r="936" spans="1:17">
      <c r="A936" s="806"/>
      <c r="C936" s="636" t="str">
        <f t="shared" si="28"/>
        <v/>
      </c>
      <c r="D936" s="859" t="str">
        <f t="shared" si="29"/>
        <v/>
      </c>
      <c r="K936" s="490"/>
      <c r="L936" s="637"/>
      <c r="M936" s="712"/>
      <c r="N936" s="713"/>
      <c r="O936" s="713"/>
      <c r="P936" s="713"/>
      <c r="Q936" s="713"/>
    </row>
    <row r="937" spans="1:17">
      <c r="A937" s="806"/>
      <c r="C937" s="636" t="str">
        <f t="shared" si="28"/>
        <v/>
      </c>
      <c r="D937" s="859" t="str">
        <f t="shared" si="29"/>
        <v/>
      </c>
      <c r="K937" s="490"/>
      <c r="L937" s="637"/>
      <c r="M937" s="712"/>
      <c r="N937" s="713"/>
      <c r="O937" s="713"/>
      <c r="P937" s="713"/>
      <c r="Q937" s="713"/>
    </row>
    <row r="938" spans="1:17">
      <c r="A938" s="806"/>
      <c r="C938" s="636" t="str">
        <f t="shared" si="28"/>
        <v/>
      </c>
      <c r="D938" s="859" t="str">
        <f t="shared" si="29"/>
        <v/>
      </c>
      <c r="K938" s="490"/>
      <c r="L938" s="637"/>
      <c r="M938" s="712"/>
      <c r="N938" s="713"/>
      <c r="O938" s="713"/>
      <c r="P938" s="713"/>
      <c r="Q938" s="713"/>
    </row>
    <row r="939" spans="1:17">
      <c r="A939" s="806"/>
      <c r="C939" s="636" t="str">
        <f t="shared" si="28"/>
        <v/>
      </c>
      <c r="D939" s="859" t="str">
        <f t="shared" si="29"/>
        <v/>
      </c>
      <c r="K939" s="490"/>
      <c r="L939" s="637"/>
      <c r="M939" s="712"/>
      <c r="N939" s="713"/>
      <c r="O939" s="713"/>
      <c r="P939" s="713"/>
      <c r="Q939" s="713"/>
    </row>
    <row r="940" spans="1:17">
      <c r="A940" s="806"/>
      <c r="C940" s="636" t="str">
        <f t="shared" si="28"/>
        <v/>
      </c>
      <c r="D940" s="859" t="str">
        <f t="shared" si="29"/>
        <v/>
      </c>
      <c r="K940" s="490"/>
      <c r="L940" s="637"/>
      <c r="M940" s="712"/>
      <c r="N940" s="713"/>
      <c r="O940" s="713"/>
      <c r="P940" s="713"/>
      <c r="Q940" s="713"/>
    </row>
    <row r="941" spans="1:17">
      <c r="A941" s="806"/>
      <c r="C941" s="636" t="str">
        <f t="shared" si="28"/>
        <v/>
      </c>
      <c r="D941" s="859" t="str">
        <f t="shared" si="29"/>
        <v/>
      </c>
      <c r="K941" s="490"/>
      <c r="L941" s="637"/>
      <c r="M941" s="712"/>
      <c r="N941" s="713"/>
      <c r="O941" s="713"/>
      <c r="P941" s="713"/>
      <c r="Q941" s="713"/>
    </row>
    <row r="942" spans="1:17">
      <c r="A942" s="806"/>
      <c r="C942" s="636" t="str">
        <f t="shared" si="28"/>
        <v/>
      </c>
      <c r="D942" s="859" t="str">
        <f t="shared" si="29"/>
        <v/>
      </c>
      <c r="K942" s="490"/>
      <c r="L942" s="637"/>
      <c r="M942" s="712"/>
      <c r="N942" s="713"/>
      <c r="O942" s="713"/>
      <c r="P942" s="713"/>
      <c r="Q942" s="713"/>
    </row>
    <row r="943" spans="1:17">
      <c r="A943" s="806"/>
      <c r="C943" s="636" t="str">
        <f t="shared" si="28"/>
        <v/>
      </c>
      <c r="D943" s="859" t="str">
        <f t="shared" si="29"/>
        <v/>
      </c>
      <c r="K943" s="490"/>
      <c r="L943" s="637"/>
      <c r="M943" s="712"/>
      <c r="N943" s="713"/>
      <c r="O943" s="713"/>
      <c r="P943" s="713"/>
      <c r="Q943" s="713"/>
    </row>
    <row r="944" spans="1:17">
      <c r="A944" s="806"/>
      <c r="C944" s="636" t="str">
        <f t="shared" si="28"/>
        <v/>
      </c>
      <c r="D944" s="859" t="str">
        <f t="shared" si="29"/>
        <v/>
      </c>
      <c r="K944" s="490"/>
      <c r="L944" s="637"/>
      <c r="M944" s="712"/>
      <c r="N944" s="713"/>
      <c r="O944" s="713"/>
      <c r="P944" s="713"/>
      <c r="Q944" s="713"/>
    </row>
    <row r="945" spans="1:17">
      <c r="A945" s="806"/>
      <c r="C945" s="636" t="str">
        <f t="shared" si="28"/>
        <v/>
      </c>
      <c r="D945" s="859" t="str">
        <f t="shared" si="29"/>
        <v/>
      </c>
      <c r="K945" s="490"/>
      <c r="L945" s="637"/>
      <c r="M945" s="712"/>
      <c r="N945" s="713"/>
      <c r="O945" s="713"/>
      <c r="P945" s="713"/>
      <c r="Q945" s="713"/>
    </row>
    <row r="946" spans="1:17">
      <c r="A946" s="806"/>
      <c r="C946" s="636" t="str">
        <f t="shared" si="28"/>
        <v/>
      </c>
      <c r="D946" s="859" t="str">
        <f t="shared" si="29"/>
        <v/>
      </c>
      <c r="K946" s="490"/>
      <c r="L946" s="637"/>
      <c r="M946" s="712"/>
      <c r="N946" s="713"/>
      <c r="O946" s="713"/>
      <c r="P946" s="713"/>
      <c r="Q946" s="713"/>
    </row>
    <row r="947" spans="1:17">
      <c r="A947" s="806"/>
      <c r="C947" s="636" t="str">
        <f t="shared" si="28"/>
        <v/>
      </c>
      <c r="D947" s="859" t="str">
        <f t="shared" si="29"/>
        <v/>
      </c>
      <c r="K947" s="490"/>
      <c r="L947" s="637"/>
      <c r="M947" s="712"/>
      <c r="N947" s="713"/>
      <c r="O947" s="713"/>
      <c r="P947" s="713"/>
      <c r="Q947" s="713"/>
    </row>
    <row r="948" spans="1:17">
      <c r="A948" s="806"/>
      <c r="C948" s="636" t="str">
        <f t="shared" si="28"/>
        <v/>
      </c>
      <c r="D948" s="859" t="str">
        <f t="shared" si="29"/>
        <v/>
      </c>
      <c r="K948" s="490"/>
      <c r="L948" s="637"/>
      <c r="M948" s="712"/>
      <c r="N948" s="713"/>
      <c r="O948" s="713"/>
      <c r="P948" s="713"/>
      <c r="Q948" s="713"/>
    </row>
    <row r="949" spans="1:17">
      <c r="A949" s="806"/>
      <c r="C949" s="636" t="str">
        <f t="shared" si="28"/>
        <v/>
      </c>
      <c r="D949" s="859" t="str">
        <f t="shared" si="29"/>
        <v/>
      </c>
      <c r="K949" s="490"/>
      <c r="L949" s="637"/>
      <c r="M949" s="712"/>
      <c r="N949" s="713"/>
      <c r="O949" s="713"/>
      <c r="P949" s="713"/>
      <c r="Q949" s="713"/>
    </row>
    <row r="950" spans="1:17">
      <c r="A950" s="806"/>
      <c r="C950" s="636" t="str">
        <f t="shared" si="28"/>
        <v/>
      </c>
      <c r="D950" s="859" t="str">
        <f t="shared" si="29"/>
        <v/>
      </c>
      <c r="K950" s="490"/>
      <c r="L950" s="637"/>
      <c r="M950" s="712"/>
      <c r="N950" s="713"/>
      <c r="O950" s="713"/>
      <c r="P950" s="713"/>
      <c r="Q950" s="713"/>
    </row>
    <row r="951" spans="1:17">
      <c r="A951" s="806"/>
      <c r="C951" s="636" t="str">
        <f t="shared" si="28"/>
        <v/>
      </c>
      <c r="D951" s="859" t="str">
        <f t="shared" si="29"/>
        <v/>
      </c>
      <c r="K951" s="490"/>
      <c r="L951" s="637"/>
      <c r="M951" s="712"/>
      <c r="N951" s="713"/>
      <c r="O951" s="713"/>
      <c r="P951" s="713"/>
      <c r="Q951" s="713"/>
    </row>
    <row r="952" spans="1:17">
      <c r="A952" s="806"/>
      <c r="C952" s="636" t="str">
        <f t="shared" si="28"/>
        <v/>
      </c>
      <c r="D952" s="859" t="str">
        <f t="shared" si="29"/>
        <v/>
      </c>
      <c r="K952" s="490"/>
      <c r="L952" s="637"/>
      <c r="M952" s="712"/>
      <c r="N952" s="713"/>
      <c r="O952" s="713"/>
      <c r="P952" s="713"/>
      <c r="Q952" s="713"/>
    </row>
    <row r="953" spans="1:17">
      <c r="A953" s="806"/>
      <c r="C953" s="636" t="str">
        <f t="shared" si="28"/>
        <v/>
      </c>
      <c r="D953" s="859" t="str">
        <f t="shared" si="29"/>
        <v/>
      </c>
      <c r="K953" s="490"/>
      <c r="L953" s="637"/>
      <c r="M953" s="712"/>
      <c r="N953" s="713"/>
      <c r="O953" s="713"/>
      <c r="P953" s="713"/>
      <c r="Q953" s="713"/>
    </row>
    <row r="954" spans="1:17">
      <c r="A954" s="806"/>
      <c r="C954" s="636" t="str">
        <f t="shared" si="28"/>
        <v/>
      </c>
      <c r="D954" s="859" t="str">
        <f t="shared" si="29"/>
        <v/>
      </c>
      <c r="K954" s="490"/>
      <c r="L954" s="637"/>
      <c r="M954" s="712"/>
      <c r="N954" s="713"/>
      <c r="O954" s="713"/>
      <c r="P954" s="713"/>
      <c r="Q954" s="713"/>
    </row>
    <row r="955" spans="1:17">
      <c r="A955" s="806"/>
      <c r="C955" s="636" t="str">
        <f t="shared" si="28"/>
        <v/>
      </c>
      <c r="D955" s="859" t="str">
        <f t="shared" si="29"/>
        <v/>
      </c>
      <c r="K955" s="490"/>
      <c r="L955" s="637"/>
      <c r="M955" s="712"/>
      <c r="N955" s="713"/>
      <c r="O955" s="713"/>
      <c r="P955" s="713"/>
      <c r="Q955" s="713"/>
    </row>
    <row r="956" spans="1:17">
      <c r="A956" s="806"/>
      <c r="C956" s="636" t="str">
        <f t="shared" si="28"/>
        <v/>
      </c>
      <c r="D956" s="859" t="str">
        <f t="shared" si="29"/>
        <v/>
      </c>
      <c r="K956" s="490"/>
      <c r="L956" s="637"/>
      <c r="M956" s="712"/>
      <c r="N956" s="713"/>
      <c r="O956" s="713"/>
      <c r="P956" s="713"/>
      <c r="Q956" s="713"/>
    </row>
    <row r="957" spans="1:17">
      <c r="A957" s="806"/>
      <c r="C957" s="636" t="str">
        <f t="shared" si="28"/>
        <v/>
      </c>
      <c r="D957" s="859" t="str">
        <f t="shared" si="29"/>
        <v/>
      </c>
      <c r="K957" s="490"/>
      <c r="L957" s="637"/>
      <c r="M957" s="712"/>
      <c r="N957" s="713"/>
      <c r="O957" s="713"/>
      <c r="P957" s="713"/>
      <c r="Q957" s="713"/>
    </row>
    <row r="958" spans="1:17">
      <c r="A958" s="806"/>
      <c r="C958" s="636" t="str">
        <f t="shared" si="28"/>
        <v/>
      </c>
      <c r="D958" s="859" t="str">
        <f t="shared" si="29"/>
        <v/>
      </c>
      <c r="K958" s="490"/>
      <c r="L958" s="637"/>
      <c r="M958" s="712"/>
      <c r="N958" s="713"/>
      <c r="O958" s="713"/>
      <c r="P958" s="713"/>
      <c r="Q958" s="713"/>
    </row>
    <row r="959" spans="1:17">
      <c r="A959" s="806"/>
      <c r="C959" s="636" t="str">
        <f t="shared" si="28"/>
        <v/>
      </c>
      <c r="D959" s="859" t="str">
        <f t="shared" si="29"/>
        <v/>
      </c>
      <c r="K959" s="490"/>
      <c r="L959" s="637"/>
      <c r="M959" s="712"/>
      <c r="N959" s="713"/>
      <c r="O959" s="713"/>
      <c r="P959" s="713"/>
      <c r="Q959" s="713"/>
    </row>
    <row r="960" spans="1:17">
      <c r="A960" s="806"/>
      <c r="C960" s="636" t="str">
        <f t="shared" si="28"/>
        <v/>
      </c>
      <c r="D960" s="859" t="str">
        <f t="shared" si="29"/>
        <v/>
      </c>
      <c r="K960" s="490"/>
      <c r="L960" s="637"/>
      <c r="M960" s="712"/>
      <c r="N960" s="713"/>
      <c r="O960" s="713"/>
      <c r="P960" s="713"/>
      <c r="Q960" s="713"/>
    </row>
    <row r="961" spans="1:17">
      <c r="A961" s="806"/>
      <c r="C961" s="636" t="str">
        <f t="shared" si="28"/>
        <v/>
      </c>
      <c r="D961" s="859" t="str">
        <f t="shared" si="29"/>
        <v/>
      </c>
      <c r="K961" s="490"/>
      <c r="L961" s="637"/>
      <c r="M961" s="712"/>
      <c r="N961" s="713"/>
      <c r="O961" s="713"/>
      <c r="P961" s="713"/>
      <c r="Q961" s="713"/>
    </row>
    <row r="962" spans="1:17">
      <c r="A962" s="806"/>
      <c r="C962" s="636" t="str">
        <f t="shared" ref="C962:C1025" si="30">IFERROR(1440/D962, "")</f>
        <v/>
      </c>
      <c r="D962" s="859" t="str">
        <f t="shared" ref="D962:D1025" si="31">IF(B962="", "", IF(B962&lt;1, B962*1440, B962))</f>
        <v/>
      </c>
      <c r="K962" s="490"/>
      <c r="L962" s="637"/>
      <c r="M962" s="712"/>
      <c r="N962" s="713"/>
      <c r="O962" s="713"/>
      <c r="P962" s="713"/>
      <c r="Q962" s="713"/>
    </row>
    <row r="963" spans="1:17">
      <c r="A963" s="806"/>
      <c r="C963" s="636" t="str">
        <f t="shared" si="30"/>
        <v/>
      </c>
      <c r="D963" s="859" t="str">
        <f t="shared" si="31"/>
        <v/>
      </c>
      <c r="K963" s="490"/>
      <c r="L963" s="637"/>
      <c r="M963" s="712"/>
      <c r="N963" s="713"/>
      <c r="O963" s="713"/>
      <c r="P963" s="713"/>
      <c r="Q963" s="713"/>
    </row>
    <row r="964" spans="1:17">
      <c r="A964" s="806"/>
      <c r="C964" s="636" t="str">
        <f t="shared" si="30"/>
        <v/>
      </c>
      <c r="D964" s="859" t="str">
        <f t="shared" si="31"/>
        <v/>
      </c>
      <c r="K964" s="490"/>
      <c r="L964" s="637"/>
      <c r="M964" s="712"/>
      <c r="N964" s="713"/>
      <c r="O964" s="713"/>
      <c r="P964" s="713"/>
      <c r="Q964" s="713"/>
    </row>
    <row r="965" spans="1:17">
      <c r="A965" s="806"/>
      <c r="C965" s="636" t="str">
        <f t="shared" si="30"/>
        <v/>
      </c>
      <c r="D965" s="859" t="str">
        <f t="shared" si="31"/>
        <v/>
      </c>
      <c r="K965" s="490"/>
      <c r="L965" s="637"/>
      <c r="M965" s="712"/>
      <c r="N965" s="713"/>
      <c r="O965" s="713"/>
      <c r="P965" s="713"/>
      <c r="Q965" s="713"/>
    </row>
    <row r="966" spans="1:17">
      <c r="A966" s="806"/>
      <c r="C966" s="636" t="str">
        <f t="shared" si="30"/>
        <v/>
      </c>
      <c r="D966" s="859" t="str">
        <f t="shared" si="31"/>
        <v/>
      </c>
      <c r="K966" s="490"/>
      <c r="L966" s="637"/>
      <c r="M966" s="712"/>
      <c r="N966" s="713"/>
      <c r="O966" s="713"/>
      <c r="P966" s="713"/>
      <c r="Q966" s="713"/>
    </row>
    <row r="967" spans="1:17">
      <c r="A967" s="806"/>
      <c r="C967" s="636" t="str">
        <f t="shared" si="30"/>
        <v/>
      </c>
      <c r="D967" s="859" t="str">
        <f t="shared" si="31"/>
        <v/>
      </c>
      <c r="K967" s="490"/>
      <c r="L967" s="637"/>
      <c r="M967" s="712"/>
      <c r="N967" s="713"/>
      <c r="O967" s="713"/>
      <c r="P967" s="713"/>
      <c r="Q967" s="713"/>
    </row>
    <row r="968" spans="1:17">
      <c r="A968" s="806"/>
      <c r="C968" s="636" t="str">
        <f t="shared" si="30"/>
        <v/>
      </c>
      <c r="D968" s="859" t="str">
        <f t="shared" si="31"/>
        <v/>
      </c>
      <c r="K968" s="490"/>
      <c r="L968" s="637"/>
      <c r="M968" s="712"/>
      <c r="N968" s="713"/>
      <c r="O968" s="713"/>
      <c r="P968" s="713"/>
      <c r="Q968" s="713"/>
    </row>
    <row r="969" spans="1:17">
      <c r="A969" s="806"/>
      <c r="C969" s="636" t="str">
        <f t="shared" si="30"/>
        <v/>
      </c>
      <c r="D969" s="859" t="str">
        <f t="shared" si="31"/>
        <v/>
      </c>
      <c r="K969" s="490"/>
      <c r="L969" s="637"/>
      <c r="M969" s="712"/>
      <c r="N969" s="713"/>
      <c r="O969" s="713"/>
      <c r="P969" s="713"/>
      <c r="Q969" s="713"/>
    </row>
    <row r="970" spans="1:17">
      <c r="A970" s="806"/>
      <c r="C970" s="636" t="str">
        <f t="shared" si="30"/>
        <v/>
      </c>
      <c r="D970" s="859" t="str">
        <f t="shared" si="31"/>
        <v/>
      </c>
      <c r="K970" s="490"/>
      <c r="L970" s="637"/>
      <c r="M970" s="712"/>
      <c r="N970" s="713"/>
      <c r="O970" s="713"/>
      <c r="P970" s="713"/>
      <c r="Q970" s="713"/>
    </row>
    <row r="971" spans="1:17">
      <c r="A971" s="806"/>
      <c r="C971" s="636" t="str">
        <f t="shared" si="30"/>
        <v/>
      </c>
      <c r="D971" s="859" t="str">
        <f t="shared" si="31"/>
        <v/>
      </c>
      <c r="K971" s="490"/>
      <c r="L971" s="637"/>
      <c r="M971" s="712"/>
      <c r="N971" s="713"/>
      <c r="O971" s="713"/>
      <c r="P971" s="713"/>
      <c r="Q971" s="713"/>
    </row>
    <row r="972" spans="1:17">
      <c r="A972" s="806"/>
      <c r="C972" s="636" t="str">
        <f t="shared" si="30"/>
        <v/>
      </c>
      <c r="D972" s="859" t="str">
        <f t="shared" si="31"/>
        <v/>
      </c>
      <c r="K972" s="490"/>
      <c r="L972" s="637"/>
      <c r="M972" s="712"/>
      <c r="N972" s="713"/>
      <c r="O972" s="713"/>
      <c r="P972" s="713"/>
      <c r="Q972" s="713"/>
    </row>
    <row r="973" spans="1:17">
      <c r="A973" s="806"/>
      <c r="C973" s="636" t="str">
        <f t="shared" si="30"/>
        <v/>
      </c>
      <c r="D973" s="859" t="str">
        <f t="shared" si="31"/>
        <v/>
      </c>
      <c r="K973" s="490"/>
      <c r="L973" s="637"/>
      <c r="M973" s="712"/>
      <c r="N973" s="713"/>
      <c r="O973" s="713"/>
      <c r="P973" s="713"/>
      <c r="Q973" s="713"/>
    </row>
    <row r="974" spans="1:17">
      <c r="A974" s="806"/>
      <c r="C974" s="636" t="str">
        <f t="shared" si="30"/>
        <v/>
      </c>
      <c r="D974" s="859" t="str">
        <f t="shared" si="31"/>
        <v/>
      </c>
      <c r="K974" s="490"/>
      <c r="L974" s="637"/>
      <c r="M974" s="712"/>
      <c r="N974" s="713"/>
      <c r="O974" s="713"/>
      <c r="P974" s="713"/>
      <c r="Q974" s="713"/>
    </row>
    <row r="975" spans="1:17">
      <c r="A975" s="806"/>
      <c r="C975" s="636" t="str">
        <f t="shared" si="30"/>
        <v/>
      </c>
      <c r="D975" s="859" t="str">
        <f t="shared" si="31"/>
        <v/>
      </c>
      <c r="K975" s="490"/>
      <c r="L975" s="637"/>
      <c r="M975" s="712"/>
      <c r="N975" s="713"/>
      <c r="O975" s="713"/>
      <c r="P975" s="713"/>
      <c r="Q975" s="713"/>
    </row>
    <row r="976" spans="1:17">
      <c r="A976" s="806"/>
      <c r="C976" s="636" t="str">
        <f t="shared" si="30"/>
        <v/>
      </c>
      <c r="D976" s="859" t="str">
        <f t="shared" si="31"/>
        <v/>
      </c>
      <c r="K976" s="490"/>
      <c r="L976" s="637"/>
      <c r="M976" s="712"/>
      <c r="N976" s="713"/>
      <c r="O976" s="713"/>
      <c r="P976" s="713"/>
      <c r="Q976" s="713"/>
    </row>
    <row r="977" spans="1:17">
      <c r="A977" s="806"/>
      <c r="C977" s="636" t="str">
        <f t="shared" si="30"/>
        <v/>
      </c>
      <c r="D977" s="859" t="str">
        <f t="shared" si="31"/>
        <v/>
      </c>
      <c r="K977" s="490"/>
      <c r="L977" s="637"/>
      <c r="M977" s="712"/>
      <c r="N977" s="713"/>
      <c r="O977" s="713"/>
      <c r="P977" s="713"/>
      <c r="Q977" s="713"/>
    </row>
    <row r="978" spans="1:17">
      <c r="A978" s="806"/>
      <c r="C978" s="636" t="str">
        <f t="shared" si="30"/>
        <v/>
      </c>
      <c r="D978" s="859" t="str">
        <f t="shared" si="31"/>
        <v/>
      </c>
      <c r="K978" s="490"/>
      <c r="L978" s="637"/>
      <c r="M978" s="712"/>
      <c r="N978" s="713"/>
      <c r="O978" s="713"/>
      <c r="P978" s="713"/>
      <c r="Q978" s="713"/>
    </row>
    <row r="979" spans="1:17">
      <c r="A979" s="806"/>
      <c r="C979" s="636" t="str">
        <f t="shared" si="30"/>
        <v/>
      </c>
      <c r="D979" s="859" t="str">
        <f t="shared" si="31"/>
        <v/>
      </c>
      <c r="K979" s="490"/>
      <c r="L979" s="637"/>
      <c r="M979" s="712"/>
      <c r="N979" s="713"/>
      <c r="O979" s="713"/>
      <c r="P979" s="713"/>
      <c r="Q979" s="713"/>
    </row>
    <row r="980" spans="1:17">
      <c r="A980" s="806"/>
      <c r="C980" s="636" t="str">
        <f t="shared" si="30"/>
        <v/>
      </c>
      <c r="D980" s="859" t="str">
        <f t="shared" si="31"/>
        <v/>
      </c>
      <c r="K980" s="490"/>
      <c r="L980" s="637"/>
      <c r="M980" s="712"/>
      <c r="N980" s="713"/>
      <c r="O980" s="713"/>
      <c r="P980" s="713"/>
      <c r="Q980" s="713"/>
    </row>
    <row r="981" spans="1:17">
      <c r="A981" s="806"/>
      <c r="C981" s="636" t="str">
        <f t="shared" si="30"/>
        <v/>
      </c>
      <c r="D981" s="859" t="str">
        <f t="shared" si="31"/>
        <v/>
      </c>
      <c r="K981" s="490"/>
      <c r="L981" s="637"/>
      <c r="M981" s="712"/>
      <c r="N981" s="713"/>
      <c r="O981" s="713"/>
      <c r="P981" s="713"/>
      <c r="Q981" s="713"/>
    </row>
    <row r="982" spans="1:17">
      <c r="A982" s="806"/>
      <c r="C982" s="636" t="str">
        <f t="shared" si="30"/>
        <v/>
      </c>
      <c r="D982" s="859" t="str">
        <f t="shared" si="31"/>
        <v/>
      </c>
      <c r="K982" s="490"/>
      <c r="L982" s="637"/>
      <c r="M982" s="712"/>
      <c r="N982" s="713"/>
      <c r="O982" s="713"/>
      <c r="P982" s="713"/>
      <c r="Q982" s="713"/>
    </row>
    <row r="983" spans="1:17">
      <c r="A983" s="806"/>
      <c r="C983" s="636" t="str">
        <f t="shared" si="30"/>
        <v/>
      </c>
      <c r="D983" s="859" t="str">
        <f t="shared" si="31"/>
        <v/>
      </c>
      <c r="K983" s="490"/>
      <c r="L983" s="637"/>
      <c r="M983" s="712"/>
      <c r="N983" s="713"/>
      <c r="O983" s="713"/>
      <c r="P983" s="713"/>
      <c r="Q983" s="713"/>
    </row>
    <row r="984" spans="1:17">
      <c r="A984" s="806"/>
      <c r="C984" s="636" t="str">
        <f t="shared" si="30"/>
        <v/>
      </c>
      <c r="D984" s="859" t="str">
        <f t="shared" si="31"/>
        <v/>
      </c>
      <c r="K984" s="490"/>
      <c r="L984" s="637"/>
      <c r="M984" s="712"/>
      <c r="N984" s="713"/>
      <c r="O984" s="713"/>
      <c r="P984" s="713"/>
      <c r="Q984" s="713"/>
    </row>
    <row r="985" spans="1:17">
      <c r="A985" s="806"/>
      <c r="C985" s="636" t="str">
        <f t="shared" si="30"/>
        <v/>
      </c>
      <c r="D985" s="859" t="str">
        <f t="shared" si="31"/>
        <v/>
      </c>
      <c r="K985" s="490"/>
      <c r="L985" s="637"/>
      <c r="M985" s="712"/>
      <c r="N985" s="713"/>
      <c r="O985" s="713"/>
      <c r="P985" s="713"/>
      <c r="Q985" s="713"/>
    </row>
    <row r="986" spans="1:17">
      <c r="A986" s="806"/>
      <c r="C986" s="636" t="str">
        <f t="shared" si="30"/>
        <v/>
      </c>
      <c r="D986" s="859" t="str">
        <f t="shared" si="31"/>
        <v/>
      </c>
      <c r="K986" s="490"/>
      <c r="L986" s="637"/>
      <c r="M986" s="712"/>
      <c r="N986" s="713"/>
      <c r="O986" s="713"/>
      <c r="P986" s="713"/>
      <c r="Q986" s="713"/>
    </row>
    <row r="987" spans="1:17">
      <c r="A987" s="806"/>
      <c r="C987" s="636" t="str">
        <f t="shared" si="30"/>
        <v/>
      </c>
      <c r="D987" s="859" t="str">
        <f t="shared" si="31"/>
        <v/>
      </c>
      <c r="K987" s="490"/>
      <c r="L987" s="637"/>
      <c r="M987" s="712"/>
      <c r="N987" s="713"/>
      <c r="O987" s="713"/>
      <c r="P987" s="713"/>
      <c r="Q987" s="713"/>
    </row>
    <row r="988" spans="1:17">
      <c r="A988" s="806"/>
      <c r="C988" s="636" t="str">
        <f t="shared" si="30"/>
        <v/>
      </c>
      <c r="D988" s="859" t="str">
        <f t="shared" si="31"/>
        <v/>
      </c>
      <c r="K988" s="490"/>
      <c r="L988" s="637"/>
      <c r="M988" s="712"/>
      <c r="N988" s="713"/>
      <c r="O988" s="713"/>
      <c r="P988" s="713"/>
      <c r="Q988" s="713"/>
    </row>
    <row r="989" spans="1:17">
      <c r="A989" s="806"/>
      <c r="C989" s="636" t="str">
        <f t="shared" si="30"/>
        <v/>
      </c>
      <c r="D989" s="859" t="str">
        <f t="shared" si="31"/>
        <v/>
      </c>
      <c r="K989" s="490"/>
      <c r="L989" s="637"/>
      <c r="M989" s="712"/>
      <c r="N989" s="713"/>
      <c r="O989" s="713"/>
      <c r="P989" s="713"/>
      <c r="Q989" s="713"/>
    </row>
    <row r="990" spans="1:17">
      <c r="A990" s="806"/>
      <c r="C990" s="636" t="str">
        <f t="shared" si="30"/>
        <v/>
      </c>
      <c r="D990" s="859" t="str">
        <f t="shared" si="31"/>
        <v/>
      </c>
      <c r="K990" s="490"/>
      <c r="L990" s="637"/>
      <c r="M990" s="712"/>
      <c r="N990" s="713"/>
      <c r="O990" s="713"/>
      <c r="P990" s="713"/>
      <c r="Q990" s="713"/>
    </row>
    <row r="991" spans="1:17">
      <c r="A991" s="806"/>
      <c r="C991" s="636" t="str">
        <f t="shared" si="30"/>
        <v/>
      </c>
      <c r="D991" s="859" t="str">
        <f t="shared" si="31"/>
        <v/>
      </c>
      <c r="K991" s="490"/>
      <c r="L991" s="637"/>
      <c r="M991" s="712"/>
      <c r="N991" s="713"/>
      <c r="O991" s="713"/>
      <c r="P991" s="713"/>
      <c r="Q991" s="713"/>
    </row>
    <row r="992" spans="1:17">
      <c r="A992" s="806"/>
      <c r="C992" s="636" t="str">
        <f t="shared" si="30"/>
        <v/>
      </c>
      <c r="D992" s="859" t="str">
        <f t="shared" si="31"/>
        <v/>
      </c>
      <c r="K992" s="490"/>
      <c r="L992" s="637"/>
      <c r="M992" s="712"/>
      <c r="N992" s="713"/>
      <c r="O992" s="713"/>
      <c r="P992" s="713"/>
      <c r="Q992" s="713"/>
    </row>
    <row r="993" spans="1:17">
      <c r="A993" s="806"/>
      <c r="C993" s="636" t="str">
        <f t="shared" si="30"/>
        <v/>
      </c>
      <c r="D993" s="859" t="str">
        <f t="shared" si="31"/>
        <v/>
      </c>
      <c r="K993" s="490"/>
      <c r="L993" s="637"/>
      <c r="M993" s="712"/>
      <c r="N993" s="713"/>
      <c r="O993" s="713"/>
      <c r="P993" s="713"/>
      <c r="Q993" s="713"/>
    </row>
    <row r="994" spans="1:17">
      <c r="A994" s="806"/>
      <c r="C994" s="636" t="str">
        <f t="shared" si="30"/>
        <v/>
      </c>
      <c r="D994" s="859" t="str">
        <f t="shared" si="31"/>
        <v/>
      </c>
      <c r="K994" s="490"/>
      <c r="L994" s="637"/>
      <c r="M994" s="712"/>
      <c r="N994" s="713"/>
      <c r="O994" s="713"/>
      <c r="P994" s="713"/>
      <c r="Q994" s="713"/>
    </row>
    <row r="995" spans="1:17">
      <c r="A995" s="806"/>
      <c r="C995" s="636" t="str">
        <f t="shared" si="30"/>
        <v/>
      </c>
      <c r="D995" s="859" t="str">
        <f t="shared" si="31"/>
        <v/>
      </c>
      <c r="K995" s="490"/>
      <c r="L995" s="637"/>
      <c r="M995" s="712"/>
      <c r="N995" s="713"/>
      <c r="O995" s="713"/>
      <c r="P995" s="713"/>
      <c r="Q995" s="713"/>
    </row>
    <row r="996" spans="1:17">
      <c r="A996" s="806"/>
      <c r="C996" s="636" t="str">
        <f t="shared" si="30"/>
        <v/>
      </c>
      <c r="D996" s="859" t="str">
        <f t="shared" si="31"/>
        <v/>
      </c>
      <c r="K996" s="490"/>
      <c r="L996" s="637"/>
      <c r="M996" s="712"/>
      <c r="N996" s="713"/>
      <c r="O996" s="713"/>
      <c r="P996" s="713"/>
      <c r="Q996" s="713"/>
    </row>
    <row r="997" spans="1:17">
      <c r="A997" s="806"/>
      <c r="C997" s="636" t="str">
        <f t="shared" si="30"/>
        <v/>
      </c>
      <c r="D997" s="859" t="str">
        <f t="shared" si="31"/>
        <v/>
      </c>
      <c r="K997" s="490"/>
      <c r="L997" s="637"/>
      <c r="M997" s="712"/>
      <c r="N997" s="713"/>
      <c r="O997" s="713"/>
      <c r="P997" s="713"/>
      <c r="Q997" s="713"/>
    </row>
    <row r="998" spans="1:17">
      <c r="A998" s="806"/>
      <c r="C998" s="636" t="str">
        <f t="shared" si="30"/>
        <v/>
      </c>
      <c r="D998" s="859" t="str">
        <f t="shared" si="31"/>
        <v/>
      </c>
      <c r="K998" s="490"/>
      <c r="L998" s="637"/>
      <c r="M998" s="712"/>
      <c r="N998" s="713"/>
      <c r="O998" s="713"/>
      <c r="P998" s="713"/>
      <c r="Q998" s="713"/>
    </row>
    <row r="999" spans="1:17">
      <c r="A999" s="806"/>
      <c r="C999" s="636" t="str">
        <f t="shared" si="30"/>
        <v/>
      </c>
      <c r="D999" s="859" t="str">
        <f t="shared" si="31"/>
        <v/>
      </c>
      <c r="K999" s="490"/>
      <c r="L999" s="637"/>
      <c r="M999" s="712"/>
      <c r="N999" s="713"/>
      <c r="O999" s="713"/>
      <c r="P999" s="713"/>
      <c r="Q999" s="713"/>
    </row>
    <row r="1000" spans="1:17">
      <c r="A1000" s="806"/>
      <c r="C1000" s="636" t="str">
        <f t="shared" si="30"/>
        <v/>
      </c>
      <c r="D1000" s="859" t="str">
        <f t="shared" si="31"/>
        <v/>
      </c>
      <c r="K1000" s="490"/>
      <c r="L1000" s="637"/>
      <c r="M1000" s="712"/>
      <c r="N1000" s="713"/>
      <c r="O1000" s="713"/>
      <c r="P1000" s="713"/>
      <c r="Q1000" s="713"/>
    </row>
    <row r="1001" spans="1:17">
      <c r="A1001" s="806"/>
      <c r="C1001" s="636" t="str">
        <f t="shared" si="30"/>
        <v/>
      </c>
      <c r="D1001" s="859" t="str">
        <f t="shared" si="31"/>
        <v/>
      </c>
      <c r="K1001" s="490"/>
      <c r="L1001" s="637"/>
      <c r="M1001" s="712"/>
      <c r="N1001" s="713"/>
      <c r="O1001" s="713"/>
      <c r="P1001" s="713"/>
      <c r="Q1001" s="713"/>
    </row>
    <row r="1002" spans="1:17">
      <c r="A1002" s="806"/>
      <c r="C1002" s="636" t="str">
        <f t="shared" si="30"/>
        <v/>
      </c>
      <c r="D1002" s="859" t="str">
        <f t="shared" si="31"/>
        <v/>
      </c>
      <c r="K1002" s="490"/>
      <c r="L1002" s="637"/>
      <c r="M1002" s="712"/>
      <c r="N1002" s="713"/>
      <c r="O1002" s="713"/>
      <c r="P1002" s="713"/>
      <c r="Q1002" s="713"/>
    </row>
    <row r="1003" spans="1:17">
      <c r="A1003" s="806"/>
      <c r="C1003" s="636" t="str">
        <f t="shared" si="30"/>
        <v/>
      </c>
      <c r="D1003" s="859" t="str">
        <f t="shared" si="31"/>
        <v/>
      </c>
      <c r="K1003" s="490"/>
      <c r="L1003" s="637"/>
      <c r="M1003" s="712"/>
      <c r="N1003" s="713"/>
      <c r="O1003" s="713"/>
      <c r="P1003" s="713"/>
      <c r="Q1003" s="713"/>
    </row>
    <row r="1004" spans="1:17">
      <c r="A1004" s="806"/>
      <c r="C1004" s="636" t="str">
        <f t="shared" si="30"/>
        <v/>
      </c>
      <c r="D1004" s="859" t="str">
        <f t="shared" si="31"/>
        <v/>
      </c>
      <c r="K1004" s="490"/>
      <c r="L1004" s="637"/>
      <c r="M1004" s="712"/>
      <c r="N1004" s="713"/>
      <c r="O1004" s="713"/>
      <c r="P1004" s="713"/>
      <c r="Q1004" s="713"/>
    </row>
    <row r="1005" spans="1:17">
      <c r="A1005" s="806"/>
      <c r="C1005" s="636" t="str">
        <f t="shared" si="30"/>
        <v/>
      </c>
      <c r="D1005" s="859" t="str">
        <f t="shared" si="31"/>
        <v/>
      </c>
      <c r="K1005" s="490"/>
      <c r="L1005" s="637"/>
      <c r="M1005" s="712"/>
      <c r="N1005" s="713"/>
      <c r="O1005" s="713"/>
      <c r="P1005" s="713"/>
      <c r="Q1005" s="713"/>
    </row>
    <row r="1006" spans="1:17">
      <c r="A1006" s="806"/>
      <c r="C1006" s="636" t="str">
        <f t="shared" si="30"/>
        <v/>
      </c>
      <c r="D1006" s="859" t="str">
        <f t="shared" si="31"/>
        <v/>
      </c>
      <c r="K1006" s="490"/>
      <c r="L1006" s="637"/>
      <c r="M1006" s="712"/>
      <c r="N1006" s="713"/>
      <c r="O1006" s="713"/>
      <c r="P1006" s="713"/>
      <c r="Q1006" s="713"/>
    </row>
    <row r="1007" spans="1:17">
      <c r="A1007" s="806"/>
      <c r="C1007" s="636" t="str">
        <f t="shared" si="30"/>
        <v/>
      </c>
      <c r="D1007" s="859" t="str">
        <f t="shared" si="31"/>
        <v/>
      </c>
      <c r="K1007" s="490"/>
      <c r="L1007" s="637"/>
      <c r="M1007" s="712"/>
      <c r="N1007" s="713"/>
      <c r="O1007" s="713"/>
      <c r="P1007" s="713"/>
      <c r="Q1007" s="713"/>
    </row>
    <row r="1008" spans="1:17">
      <c r="A1008" s="806"/>
      <c r="C1008" s="636" t="str">
        <f t="shared" si="30"/>
        <v/>
      </c>
      <c r="D1008" s="859" t="str">
        <f t="shared" si="31"/>
        <v/>
      </c>
      <c r="K1008" s="490"/>
      <c r="L1008" s="637"/>
      <c r="M1008" s="712"/>
      <c r="N1008" s="713"/>
      <c r="O1008" s="713"/>
      <c r="P1008" s="713"/>
      <c r="Q1008" s="713"/>
    </row>
    <row r="1009" spans="1:17">
      <c r="A1009" s="806"/>
      <c r="C1009" s="636" t="str">
        <f t="shared" si="30"/>
        <v/>
      </c>
      <c r="D1009" s="859" t="str">
        <f t="shared" si="31"/>
        <v/>
      </c>
      <c r="K1009" s="490"/>
      <c r="L1009" s="637"/>
      <c r="M1009" s="712"/>
      <c r="N1009" s="713"/>
      <c r="O1009" s="713"/>
      <c r="P1009" s="713"/>
      <c r="Q1009" s="713"/>
    </row>
    <row r="1010" spans="1:17">
      <c r="A1010" s="806"/>
      <c r="C1010" s="636" t="str">
        <f t="shared" si="30"/>
        <v/>
      </c>
      <c r="D1010" s="859" t="str">
        <f t="shared" si="31"/>
        <v/>
      </c>
      <c r="K1010" s="490"/>
      <c r="L1010" s="637"/>
      <c r="M1010" s="712"/>
      <c r="N1010" s="713"/>
      <c r="O1010" s="713"/>
      <c r="P1010" s="713"/>
      <c r="Q1010" s="713"/>
    </row>
    <row r="1011" spans="1:17">
      <c r="A1011" s="806"/>
      <c r="C1011" s="636" t="str">
        <f t="shared" si="30"/>
        <v/>
      </c>
      <c r="D1011" s="859" t="str">
        <f t="shared" si="31"/>
        <v/>
      </c>
      <c r="K1011" s="490"/>
      <c r="L1011" s="637"/>
      <c r="M1011" s="712"/>
      <c r="N1011" s="713"/>
      <c r="O1011" s="713"/>
      <c r="P1011" s="713"/>
      <c r="Q1011" s="713"/>
    </row>
    <row r="1012" spans="1:17">
      <c r="A1012" s="806"/>
      <c r="C1012" s="636" t="str">
        <f t="shared" si="30"/>
        <v/>
      </c>
      <c r="D1012" s="859" t="str">
        <f t="shared" si="31"/>
        <v/>
      </c>
      <c r="K1012" s="490"/>
      <c r="L1012" s="637"/>
      <c r="M1012" s="712"/>
      <c r="N1012" s="713"/>
      <c r="O1012" s="713"/>
      <c r="P1012" s="713"/>
      <c r="Q1012" s="713"/>
    </row>
    <row r="1013" spans="1:17">
      <c r="A1013" s="806"/>
      <c r="C1013" s="636" t="str">
        <f t="shared" si="30"/>
        <v/>
      </c>
      <c r="D1013" s="859" t="str">
        <f t="shared" si="31"/>
        <v/>
      </c>
      <c r="K1013" s="490"/>
      <c r="L1013" s="637"/>
      <c r="M1013" s="712"/>
      <c r="N1013" s="713"/>
      <c r="O1013" s="713"/>
      <c r="P1013" s="713"/>
      <c r="Q1013" s="713"/>
    </row>
    <row r="1014" spans="1:17">
      <c r="A1014" s="806"/>
      <c r="C1014" s="636" t="str">
        <f t="shared" si="30"/>
        <v/>
      </c>
      <c r="D1014" s="859" t="str">
        <f t="shared" si="31"/>
        <v/>
      </c>
      <c r="K1014" s="490"/>
      <c r="L1014" s="637"/>
      <c r="M1014" s="712"/>
      <c r="N1014" s="713"/>
      <c r="O1014" s="713"/>
      <c r="P1014" s="713"/>
      <c r="Q1014" s="713"/>
    </row>
    <row r="1015" spans="1:17">
      <c r="A1015" s="806"/>
      <c r="C1015" s="636" t="str">
        <f t="shared" si="30"/>
        <v/>
      </c>
      <c r="D1015" s="859" t="str">
        <f t="shared" si="31"/>
        <v/>
      </c>
      <c r="K1015" s="490"/>
      <c r="L1015" s="637"/>
      <c r="M1015" s="712"/>
      <c r="N1015" s="713"/>
      <c r="O1015" s="713"/>
      <c r="P1015" s="713"/>
      <c r="Q1015" s="713"/>
    </row>
    <row r="1016" spans="1:17">
      <c r="A1016" s="806"/>
      <c r="C1016" s="636" t="str">
        <f t="shared" si="30"/>
        <v/>
      </c>
      <c r="D1016" s="859" t="str">
        <f t="shared" si="31"/>
        <v/>
      </c>
      <c r="K1016" s="490"/>
      <c r="L1016" s="637"/>
      <c r="M1016" s="712"/>
      <c r="N1016" s="713"/>
      <c r="O1016" s="713"/>
      <c r="P1016" s="713"/>
      <c r="Q1016" s="713"/>
    </row>
    <row r="1017" spans="1:17">
      <c r="A1017" s="806"/>
      <c r="C1017" s="636" t="str">
        <f t="shared" si="30"/>
        <v/>
      </c>
      <c r="D1017" s="859" t="str">
        <f t="shared" si="31"/>
        <v/>
      </c>
      <c r="K1017" s="490"/>
      <c r="L1017" s="637"/>
      <c r="M1017" s="712"/>
      <c r="N1017" s="713"/>
      <c r="O1017" s="713"/>
      <c r="P1017" s="713"/>
      <c r="Q1017" s="713"/>
    </row>
    <row r="1018" spans="1:17">
      <c r="A1018" s="806"/>
      <c r="C1018" s="636" t="str">
        <f t="shared" si="30"/>
        <v/>
      </c>
      <c r="D1018" s="859" t="str">
        <f t="shared" si="31"/>
        <v/>
      </c>
      <c r="K1018" s="490"/>
      <c r="L1018" s="637"/>
      <c r="M1018" s="712"/>
      <c r="N1018" s="713"/>
      <c r="O1018" s="713"/>
      <c r="P1018" s="713"/>
      <c r="Q1018" s="713"/>
    </row>
    <row r="1019" spans="1:17">
      <c r="A1019" s="806"/>
      <c r="C1019" s="636" t="str">
        <f t="shared" si="30"/>
        <v/>
      </c>
      <c r="D1019" s="859" t="str">
        <f t="shared" si="31"/>
        <v/>
      </c>
      <c r="K1019" s="490"/>
      <c r="L1019" s="637"/>
      <c r="M1019" s="712"/>
      <c r="N1019" s="713"/>
      <c r="O1019" s="713"/>
      <c r="P1019" s="713"/>
      <c r="Q1019" s="713"/>
    </row>
    <row r="1020" spans="1:17">
      <c r="A1020" s="806"/>
      <c r="C1020" s="636" t="str">
        <f t="shared" si="30"/>
        <v/>
      </c>
      <c r="D1020" s="859" t="str">
        <f t="shared" si="31"/>
        <v/>
      </c>
      <c r="K1020" s="490"/>
      <c r="L1020" s="637"/>
      <c r="M1020" s="712"/>
      <c r="N1020" s="713"/>
      <c r="O1020" s="713"/>
      <c r="P1020" s="713"/>
      <c r="Q1020" s="713"/>
    </row>
    <row r="1021" spans="1:17">
      <c r="A1021" s="806"/>
      <c r="C1021" s="636" t="str">
        <f t="shared" si="30"/>
        <v/>
      </c>
      <c r="D1021" s="859" t="str">
        <f t="shared" si="31"/>
        <v/>
      </c>
      <c r="K1021" s="490"/>
      <c r="L1021" s="637"/>
      <c r="M1021" s="712"/>
      <c r="N1021" s="713"/>
      <c r="O1021" s="713"/>
      <c r="P1021" s="713"/>
      <c r="Q1021" s="713"/>
    </row>
    <row r="1022" spans="1:17">
      <c r="A1022" s="806"/>
      <c r="C1022" s="636" t="str">
        <f t="shared" si="30"/>
        <v/>
      </c>
      <c r="D1022" s="859" t="str">
        <f t="shared" si="31"/>
        <v/>
      </c>
      <c r="K1022" s="490"/>
      <c r="L1022" s="637"/>
      <c r="M1022" s="712"/>
      <c r="N1022" s="713"/>
      <c r="O1022" s="713"/>
      <c r="P1022" s="713"/>
      <c r="Q1022" s="713"/>
    </row>
    <row r="1023" spans="1:17">
      <c r="A1023" s="806"/>
      <c r="C1023" s="636" t="str">
        <f t="shared" si="30"/>
        <v/>
      </c>
      <c r="D1023" s="859" t="str">
        <f t="shared" si="31"/>
        <v/>
      </c>
      <c r="K1023" s="490"/>
      <c r="L1023" s="637"/>
      <c r="M1023" s="712"/>
      <c r="N1023" s="713"/>
      <c r="O1023" s="713"/>
      <c r="P1023" s="713"/>
      <c r="Q1023" s="713"/>
    </row>
    <row r="1024" spans="1:17">
      <c r="A1024" s="806"/>
      <c r="C1024" s="636" t="str">
        <f t="shared" si="30"/>
        <v/>
      </c>
      <c r="D1024" s="859" t="str">
        <f t="shared" si="31"/>
        <v/>
      </c>
      <c r="K1024" s="490"/>
      <c r="L1024" s="637"/>
      <c r="M1024" s="712"/>
      <c r="N1024" s="713"/>
      <c r="O1024" s="713"/>
      <c r="P1024" s="713"/>
      <c r="Q1024" s="713"/>
    </row>
    <row r="1025" spans="1:17">
      <c r="A1025" s="806"/>
      <c r="C1025" s="636" t="str">
        <f t="shared" si="30"/>
        <v/>
      </c>
      <c r="D1025" s="859" t="str">
        <f t="shared" si="31"/>
        <v/>
      </c>
      <c r="K1025" s="490"/>
      <c r="L1025" s="637"/>
      <c r="M1025" s="712"/>
      <c r="N1025" s="713"/>
      <c r="O1025" s="713"/>
      <c r="P1025" s="713"/>
      <c r="Q1025" s="713"/>
    </row>
    <row r="1026" spans="1:17">
      <c r="A1026" s="806"/>
      <c r="C1026" s="636" t="str">
        <f t="shared" ref="C1026:C1071" si="32">IFERROR(1440/D1026, "")</f>
        <v/>
      </c>
      <c r="D1026" s="859" t="str">
        <f t="shared" ref="D1026:D1071" si="33">IF(B1026="", "", IF(B1026&lt;1, B1026*1440, B1026))</f>
        <v/>
      </c>
      <c r="K1026" s="490"/>
      <c r="L1026" s="637"/>
      <c r="M1026" s="712"/>
      <c r="N1026" s="713"/>
      <c r="O1026" s="713"/>
      <c r="P1026" s="713"/>
      <c r="Q1026" s="713"/>
    </row>
    <row r="1027" spans="1:17">
      <c r="A1027" s="806"/>
      <c r="C1027" s="636" t="str">
        <f t="shared" si="32"/>
        <v/>
      </c>
      <c r="D1027" s="859" t="str">
        <f t="shared" si="33"/>
        <v/>
      </c>
      <c r="K1027" s="490"/>
      <c r="L1027" s="637"/>
      <c r="M1027" s="712"/>
      <c r="N1027" s="713"/>
      <c r="O1027" s="713"/>
      <c r="P1027" s="713"/>
      <c r="Q1027" s="713"/>
    </row>
    <row r="1028" spans="1:17">
      <c r="A1028" s="806"/>
      <c r="C1028" s="636" t="str">
        <f t="shared" si="32"/>
        <v/>
      </c>
      <c r="D1028" s="859" t="str">
        <f t="shared" si="33"/>
        <v/>
      </c>
      <c r="K1028" s="490"/>
      <c r="L1028" s="637"/>
      <c r="M1028" s="712"/>
      <c r="N1028" s="713"/>
      <c r="O1028" s="713"/>
      <c r="P1028" s="713"/>
      <c r="Q1028" s="713"/>
    </row>
    <row r="1029" spans="1:17">
      <c r="A1029" s="806"/>
      <c r="C1029" s="636" t="str">
        <f t="shared" si="32"/>
        <v/>
      </c>
      <c r="D1029" s="859" t="str">
        <f t="shared" si="33"/>
        <v/>
      </c>
      <c r="K1029" s="490"/>
      <c r="L1029" s="637"/>
      <c r="M1029" s="712"/>
      <c r="N1029" s="713"/>
      <c r="O1029" s="713"/>
      <c r="P1029" s="713"/>
      <c r="Q1029" s="713"/>
    </row>
    <row r="1030" spans="1:17">
      <c r="A1030" s="806"/>
      <c r="C1030" s="636" t="str">
        <f t="shared" si="32"/>
        <v/>
      </c>
      <c r="D1030" s="859" t="str">
        <f t="shared" si="33"/>
        <v/>
      </c>
      <c r="K1030" s="490"/>
      <c r="L1030" s="637"/>
      <c r="M1030" s="712"/>
      <c r="N1030" s="713"/>
      <c r="O1030" s="713"/>
      <c r="P1030" s="713"/>
      <c r="Q1030" s="713"/>
    </row>
    <row r="1031" spans="1:17">
      <c r="A1031" s="806"/>
      <c r="C1031" s="636" t="str">
        <f t="shared" si="32"/>
        <v/>
      </c>
      <c r="D1031" s="859" t="str">
        <f t="shared" si="33"/>
        <v/>
      </c>
      <c r="K1031" s="490"/>
      <c r="L1031" s="637"/>
      <c r="M1031" s="712"/>
      <c r="N1031" s="713"/>
      <c r="O1031" s="713"/>
      <c r="P1031" s="713"/>
      <c r="Q1031" s="713"/>
    </row>
    <row r="1032" spans="1:17">
      <c r="A1032" s="806"/>
      <c r="C1032" s="636" t="str">
        <f t="shared" si="32"/>
        <v/>
      </c>
      <c r="D1032" s="859" t="str">
        <f t="shared" si="33"/>
        <v/>
      </c>
      <c r="K1032" s="490"/>
      <c r="L1032" s="637"/>
      <c r="M1032" s="712"/>
      <c r="N1032" s="713"/>
      <c r="O1032" s="713"/>
      <c r="P1032" s="713"/>
      <c r="Q1032" s="713"/>
    </row>
    <row r="1033" spans="1:17">
      <c r="A1033" s="806"/>
      <c r="C1033" s="636" t="str">
        <f t="shared" si="32"/>
        <v/>
      </c>
      <c r="D1033" s="859" t="str">
        <f t="shared" si="33"/>
        <v/>
      </c>
      <c r="K1033" s="490"/>
      <c r="L1033" s="637"/>
      <c r="M1033" s="712"/>
      <c r="N1033" s="713"/>
      <c r="O1033" s="713"/>
      <c r="P1033" s="713"/>
      <c r="Q1033" s="713"/>
    </row>
    <row r="1034" spans="1:17">
      <c r="A1034" s="806"/>
      <c r="C1034" s="636" t="str">
        <f t="shared" si="32"/>
        <v/>
      </c>
      <c r="D1034" s="859" t="str">
        <f t="shared" si="33"/>
        <v/>
      </c>
      <c r="K1034" s="490"/>
      <c r="L1034" s="637"/>
      <c r="M1034" s="712"/>
      <c r="N1034" s="713"/>
      <c r="O1034" s="713"/>
      <c r="P1034" s="713"/>
      <c r="Q1034" s="713"/>
    </row>
    <row r="1035" spans="1:17">
      <c r="A1035" s="806"/>
      <c r="C1035" s="636" t="str">
        <f t="shared" si="32"/>
        <v/>
      </c>
      <c r="D1035" s="859" t="str">
        <f t="shared" si="33"/>
        <v/>
      </c>
      <c r="K1035" s="490"/>
      <c r="L1035" s="637"/>
      <c r="M1035" s="712"/>
      <c r="N1035" s="713"/>
      <c r="O1035" s="713"/>
      <c r="P1035" s="713"/>
      <c r="Q1035" s="713"/>
    </row>
    <row r="1036" spans="1:17">
      <c r="A1036" s="806"/>
      <c r="C1036" s="636" t="str">
        <f t="shared" si="32"/>
        <v/>
      </c>
      <c r="D1036" s="859" t="str">
        <f t="shared" si="33"/>
        <v/>
      </c>
      <c r="L1036" s="637"/>
    </row>
    <row r="1037" spans="1:17">
      <c r="A1037" s="806"/>
      <c r="C1037" s="636" t="str">
        <f t="shared" si="32"/>
        <v/>
      </c>
      <c r="D1037" s="859" t="str">
        <f t="shared" si="33"/>
        <v/>
      </c>
      <c r="L1037" s="637"/>
    </row>
    <row r="1038" spans="1:17">
      <c r="A1038" s="806"/>
      <c r="C1038" s="636" t="str">
        <f t="shared" si="32"/>
        <v/>
      </c>
      <c r="D1038" s="859" t="str">
        <f t="shared" si="33"/>
        <v/>
      </c>
      <c r="L1038" s="637"/>
    </row>
    <row r="1039" spans="1:17">
      <c r="A1039" s="806"/>
      <c r="C1039" s="636" t="str">
        <f t="shared" si="32"/>
        <v/>
      </c>
      <c r="D1039" s="859" t="str">
        <f t="shared" si="33"/>
        <v/>
      </c>
      <c r="L1039" s="637"/>
    </row>
    <row r="1040" spans="1:17">
      <c r="A1040" s="806"/>
      <c r="C1040" s="636" t="str">
        <f t="shared" si="32"/>
        <v/>
      </c>
      <c r="D1040" s="859" t="str">
        <f t="shared" si="33"/>
        <v/>
      </c>
      <c r="L1040" s="637"/>
    </row>
    <row r="1041" spans="1:12">
      <c r="A1041" s="806"/>
      <c r="C1041" s="636" t="str">
        <f t="shared" si="32"/>
        <v/>
      </c>
      <c r="D1041" s="859" t="str">
        <f t="shared" si="33"/>
        <v/>
      </c>
      <c r="L1041" s="637"/>
    </row>
    <row r="1042" spans="1:12">
      <c r="A1042" s="806"/>
      <c r="C1042" s="636" t="str">
        <f t="shared" si="32"/>
        <v/>
      </c>
      <c r="D1042" s="859" t="str">
        <f t="shared" si="33"/>
        <v/>
      </c>
      <c r="L1042" s="637"/>
    </row>
    <row r="1043" spans="1:12">
      <c r="A1043" s="806"/>
      <c r="C1043" s="636" t="str">
        <f t="shared" si="32"/>
        <v/>
      </c>
      <c r="D1043" s="859" t="str">
        <f t="shared" si="33"/>
        <v/>
      </c>
      <c r="L1043" s="637"/>
    </row>
    <row r="1044" spans="1:12">
      <c r="A1044" s="806"/>
      <c r="C1044" s="636" t="str">
        <f t="shared" si="32"/>
        <v/>
      </c>
      <c r="D1044" s="859" t="str">
        <f t="shared" si="33"/>
        <v/>
      </c>
      <c r="L1044" s="637"/>
    </row>
    <row r="1045" spans="1:12">
      <c r="A1045" s="806"/>
      <c r="C1045" s="636" t="str">
        <f t="shared" si="32"/>
        <v/>
      </c>
      <c r="D1045" s="859" t="str">
        <f t="shared" si="33"/>
        <v/>
      </c>
      <c r="L1045" s="637"/>
    </row>
    <row r="1046" spans="1:12">
      <c r="A1046" s="806"/>
      <c r="C1046" s="636" t="str">
        <f t="shared" si="32"/>
        <v/>
      </c>
      <c r="D1046" s="859" t="str">
        <f t="shared" si="33"/>
        <v/>
      </c>
      <c r="L1046" s="637"/>
    </row>
    <row r="1047" spans="1:12">
      <c r="A1047" s="806"/>
      <c r="C1047" s="636" t="str">
        <f t="shared" si="32"/>
        <v/>
      </c>
      <c r="D1047" s="859" t="str">
        <f t="shared" si="33"/>
        <v/>
      </c>
      <c r="L1047" s="637"/>
    </row>
    <row r="1048" spans="1:12">
      <c r="A1048" s="806"/>
      <c r="C1048" s="636" t="str">
        <f t="shared" si="32"/>
        <v/>
      </c>
      <c r="D1048" s="859" t="str">
        <f t="shared" si="33"/>
        <v/>
      </c>
      <c r="L1048" s="637"/>
    </row>
    <row r="1049" spans="1:12">
      <c r="A1049" s="806"/>
      <c r="C1049" s="636" t="str">
        <f t="shared" si="32"/>
        <v/>
      </c>
      <c r="D1049" s="859" t="str">
        <f t="shared" si="33"/>
        <v/>
      </c>
      <c r="L1049" s="637"/>
    </row>
    <row r="1050" spans="1:12">
      <c r="A1050" s="806"/>
      <c r="C1050" s="636" t="str">
        <f t="shared" si="32"/>
        <v/>
      </c>
      <c r="D1050" s="859" t="str">
        <f t="shared" si="33"/>
        <v/>
      </c>
      <c r="L1050" s="637"/>
    </row>
    <row r="1051" spans="1:12">
      <c r="A1051" s="806"/>
      <c r="C1051" s="636" t="str">
        <f t="shared" si="32"/>
        <v/>
      </c>
      <c r="D1051" s="859" t="str">
        <f t="shared" si="33"/>
        <v/>
      </c>
      <c r="L1051" s="637"/>
    </row>
    <row r="1052" spans="1:12">
      <c r="A1052" s="806"/>
      <c r="C1052" s="636" t="str">
        <f t="shared" si="32"/>
        <v/>
      </c>
      <c r="D1052" s="859" t="str">
        <f t="shared" si="33"/>
        <v/>
      </c>
      <c r="L1052" s="637"/>
    </row>
    <row r="1053" spans="1:12">
      <c r="A1053" s="806"/>
      <c r="C1053" s="636" t="str">
        <f t="shared" si="32"/>
        <v/>
      </c>
      <c r="D1053" s="859" t="str">
        <f t="shared" si="33"/>
        <v/>
      </c>
      <c r="L1053" s="637"/>
    </row>
    <row r="1054" spans="1:12">
      <c r="A1054" s="806"/>
      <c r="C1054" s="636" t="str">
        <f t="shared" si="32"/>
        <v/>
      </c>
      <c r="D1054" s="859" t="str">
        <f t="shared" si="33"/>
        <v/>
      </c>
      <c r="L1054" s="637"/>
    </row>
    <row r="1055" spans="1:12">
      <c r="A1055" s="806"/>
      <c r="C1055" s="636" t="str">
        <f t="shared" si="32"/>
        <v/>
      </c>
      <c r="D1055" s="859" t="str">
        <f t="shared" si="33"/>
        <v/>
      </c>
      <c r="L1055" s="637"/>
    </row>
    <row r="1056" spans="1:12">
      <c r="A1056" s="806"/>
      <c r="C1056" s="636" t="str">
        <f t="shared" si="32"/>
        <v/>
      </c>
      <c r="D1056" s="859" t="str">
        <f t="shared" si="33"/>
        <v/>
      </c>
      <c r="L1056" s="637"/>
    </row>
    <row r="1057" spans="1:12">
      <c r="A1057" s="806"/>
      <c r="C1057" s="636" t="str">
        <f t="shared" si="32"/>
        <v/>
      </c>
      <c r="D1057" s="859" t="str">
        <f t="shared" si="33"/>
        <v/>
      </c>
      <c r="L1057" s="637"/>
    </row>
    <row r="1058" spans="1:12">
      <c r="A1058" s="806"/>
      <c r="C1058" s="636" t="str">
        <f t="shared" si="32"/>
        <v/>
      </c>
      <c r="D1058" s="859" t="str">
        <f t="shared" si="33"/>
        <v/>
      </c>
      <c r="L1058" s="637"/>
    </row>
    <row r="1059" spans="1:12">
      <c r="A1059" s="806"/>
      <c r="C1059" s="636" t="str">
        <f t="shared" si="32"/>
        <v/>
      </c>
      <c r="D1059" s="859" t="str">
        <f t="shared" si="33"/>
        <v/>
      </c>
      <c r="L1059" s="637"/>
    </row>
    <row r="1060" spans="1:12">
      <c r="A1060" s="806"/>
      <c r="C1060" s="636" t="str">
        <f t="shared" si="32"/>
        <v/>
      </c>
      <c r="D1060" s="859" t="str">
        <f t="shared" si="33"/>
        <v/>
      </c>
      <c r="L1060" s="637"/>
    </row>
    <row r="1061" spans="1:12">
      <c r="A1061" s="806"/>
      <c r="C1061" s="636" t="str">
        <f t="shared" si="32"/>
        <v/>
      </c>
      <c r="D1061" s="859" t="str">
        <f t="shared" si="33"/>
        <v/>
      </c>
      <c r="L1061" s="637"/>
    </row>
    <row r="1062" spans="1:12">
      <c r="A1062" s="806"/>
      <c r="C1062" s="636" t="str">
        <f t="shared" si="32"/>
        <v/>
      </c>
      <c r="D1062" s="859" t="str">
        <f t="shared" si="33"/>
        <v/>
      </c>
      <c r="L1062" s="637"/>
    </row>
    <row r="1063" spans="1:12">
      <c r="A1063" s="806"/>
      <c r="C1063" s="636" t="str">
        <f t="shared" si="32"/>
        <v/>
      </c>
      <c r="D1063" s="859" t="str">
        <f t="shared" si="33"/>
        <v/>
      </c>
      <c r="L1063" s="637"/>
    </row>
    <row r="1064" spans="1:12">
      <c r="A1064" s="806"/>
      <c r="C1064" s="636" t="str">
        <f t="shared" si="32"/>
        <v/>
      </c>
      <c r="D1064" s="859" t="str">
        <f t="shared" si="33"/>
        <v/>
      </c>
      <c r="L1064" s="637"/>
    </row>
    <row r="1065" spans="1:12">
      <c r="A1065" s="806"/>
      <c r="C1065" s="636" t="str">
        <f t="shared" si="32"/>
        <v/>
      </c>
      <c r="D1065" s="859" t="str">
        <f t="shared" si="33"/>
        <v/>
      </c>
      <c r="L1065" s="637"/>
    </row>
    <row r="1066" spans="1:12">
      <c r="A1066" s="806"/>
      <c r="C1066" s="636" t="str">
        <f t="shared" si="32"/>
        <v/>
      </c>
      <c r="D1066" s="859" t="str">
        <f t="shared" si="33"/>
        <v/>
      </c>
      <c r="L1066" s="637"/>
    </row>
    <row r="1067" spans="1:12">
      <c r="A1067" s="806"/>
      <c r="C1067" s="636" t="str">
        <f t="shared" si="32"/>
        <v/>
      </c>
      <c r="D1067" s="859" t="str">
        <f t="shared" si="33"/>
        <v/>
      </c>
      <c r="L1067" s="637"/>
    </row>
    <row r="1068" spans="1:12">
      <c r="A1068" s="806"/>
      <c r="C1068" s="636" t="str">
        <f t="shared" si="32"/>
        <v/>
      </c>
      <c r="D1068" s="859" t="str">
        <f t="shared" si="33"/>
        <v/>
      </c>
      <c r="L1068" s="637"/>
    </row>
    <row r="1069" spans="1:12">
      <c r="A1069" s="806"/>
      <c r="C1069" s="636" t="str">
        <f t="shared" si="32"/>
        <v/>
      </c>
      <c r="D1069" s="859" t="str">
        <f t="shared" si="33"/>
        <v/>
      </c>
      <c r="L1069" s="637"/>
    </row>
    <row r="1070" spans="1:12">
      <c r="A1070" s="806"/>
      <c r="C1070" s="636" t="str">
        <f t="shared" si="32"/>
        <v/>
      </c>
      <c r="D1070" s="859" t="str">
        <f t="shared" si="33"/>
        <v/>
      </c>
      <c r="L1070" s="637"/>
    </row>
    <row r="1071" spans="1:12">
      <c r="A1071" s="806"/>
      <c r="C1071" s="636" t="str">
        <f t="shared" si="32"/>
        <v/>
      </c>
      <c r="D1071" s="859" t="str">
        <f t="shared" si="33"/>
        <v/>
      </c>
      <c r="L1071" s="637"/>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E35 E10:G14 F311:F314 G35:G36 F305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529" activePane="bottomLeft" state="frozen"/>
      <selection pane="bottomLeft" activeCell="U549" sqref="U549"/>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8" si="42">IF(X516="","",X516+1)</f>
        <v>3.9</v>
      </c>
      <c r="AB516" s="333">
        <f t="shared" ref="AB516:AB558"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停機</v>
      </c>
      <c r="H528" s="332">
        <f>'２斷絲.IAD.效率'!M528</f>
        <v>0</v>
      </c>
      <c r="I528" s="332">
        <f>'２斷絲.IAD.效率'!N528</f>
        <v>0</v>
      </c>
      <c r="J528" s="332">
        <f>'２斷絲.IAD.效率'!O528</f>
        <v>0</v>
      </c>
      <c r="K528" s="332" t="str">
        <f>'２斷絲.IAD.效率'!P528</f>
        <v>停機</v>
      </c>
      <c r="L528" s="332">
        <f>'２斷絲.IAD.效率'!Q528</f>
        <v>0</v>
      </c>
      <c r="M528" s="332">
        <f>'２斷絲.IAD.效率'!R528</f>
        <v>0</v>
      </c>
      <c r="N528" s="332">
        <f>'２斷絲.IAD.效率'!S528</f>
        <v>0</v>
      </c>
      <c r="O528" s="332" t="str">
        <f>'２斷絲.IAD.效率'!T528</f>
        <v>停機</v>
      </c>
      <c r="P528" s="332">
        <f>'２斷絲.IAD.效率'!U528</f>
        <v>0</v>
      </c>
      <c r="Q528" s="332">
        <f>'２斷絲.IAD.效率'!V528</f>
        <v>0</v>
      </c>
      <c r="R528" s="332">
        <f>'２斷絲.IAD.效率'!W528</f>
        <v>0</v>
      </c>
      <c r="S528" s="332" t="str">
        <f>'２斷絲.IAD.效率'!X528</f>
        <v>停機</v>
      </c>
      <c r="T528" s="332">
        <f>'２斷絲.IAD.效率'!Y528</f>
        <v>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0</v>
      </c>
      <c r="F529" s="332">
        <f>'２斷絲.IAD.效率'!K529</f>
        <v>0</v>
      </c>
      <c r="G529" s="332">
        <f>'２斷絲.IAD.效率'!L529</f>
        <v>0</v>
      </c>
      <c r="H529" s="332">
        <f>'２斷絲.IAD.效率'!M529</f>
        <v>0</v>
      </c>
      <c r="I529" s="332">
        <f>'２斷絲.IAD.效率'!N529</f>
        <v>0</v>
      </c>
      <c r="J529" s="332">
        <f>'２斷絲.IAD.效率'!O529</f>
        <v>0</v>
      </c>
      <c r="K529" s="332">
        <f>'２斷絲.IAD.效率'!P529</f>
        <v>0</v>
      </c>
      <c r="L529" s="332">
        <f>'２斷絲.IAD.效率'!Q529</f>
        <v>0</v>
      </c>
      <c r="M529" s="332">
        <f>'２斷絲.IAD.效率'!R529</f>
        <v>0</v>
      </c>
      <c r="N529" s="332">
        <f>'２斷絲.IAD.效率'!S529</f>
        <v>0</v>
      </c>
      <c r="O529" s="332">
        <f>'２斷絲.IAD.效率'!T529</f>
        <v>0</v>
      </c>
      <c r="P529" s="332">
        <f>'２斷絲.IAD.效率'!U529</f>
        <v>0</v>
      </c>
      <c r="Q529" s="332">
        <f>'２斷絲.IAD.效率'!V529</f>
        <v>0</v>
      </c>
      <c r="R529" s="332">
        <f>'２斷絲.IAD.效率'!W529</f>
        <v>0</v>
      </c>
      <c r="S529" s="332">
        <f>'２斷絲.IAD.效率'!X529</f>
        <v>0</v>
      </c>
      <c r="T529" s="332">
        <f>'２斷絲.IAD.效率'!Y529</f>
        <v>0</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2F08T2</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f>'２斷絲.IAD.效率'!P533</f>
        <v>0</v>
      </c>
      <c r="L533" s="332">
        <f>'２斷絲.IAD.效率'!Q533</f>
        <v>0</v>
      </c>
      <c r="M533" s="332">
        <f>'２斷絲.IAD.效率'!R533</f>
        <v>0</v>
      </c>
      <c r="N533" s="332">
        <f>'２斷絲.IAD.效率'!S533</f>
        <v>0</v>
      </c>
      <c r="O533" s="332">
        <f>'２斷絲.IAD.效率'!T533</f>
        <v>0</v>
      </c>
      <c r="P533" s="332">
        <f>'２斷絲.IAD.效率'!U533</f>
        <v>0</v>
      </c>
      <c r="Q533" s="332">
        <f>'２斷絲.IAD.效率'!V533</f>
        <v>0</v>
      </c>
      <c r="R533" s="332">
        <f>'２斷絲.IAD.效率'!W533</f>
        <v>0</v>
      </c>
      <c r="S533" s="332">
        <f>'２斷絲.IAD.效率'!X533</f>
        <v>0</v>
      </c>
      <c r="T533" s="332">
        <f>'２斷絲.IAD.效率'!Y533</f>
        <v>0</v>
      </c>
      <c r="U533" s="328">
        <f>IF(ISNA(VLOOKUP('２斷絲.IAD.效率'!C533,條件!$A$1:$J$1011,10,0)),"",(VLOOKUP('２斷絲.IAD.效率'!C533,條件!$A$1:$J$1011,10,0)))</f>
        <v>0</v>
      </c>
      <c r="V533" s="329">
        <f>IF(ISNA(VLOOKUP(C533,條件!$A$1:$J$1011,8,0)),"",(VLOOKUP(C533,條件!$A$1:$J$1011,8,0)))</f>
        <v>0</v>
      </c>
      <c r="W533" s="329">
        <f>IF(ISNA(VLOOKUP(V533,清單!$AG$1:$AH$19,2,1)),"",(VLOOKUP(V533,清單!$AG$1:$AH$19,2,1)))</f>
        <v>0</v>
      </c>
      <c r="X533" s="329">
        <f>IF(ISNA(VLOOKUP(C533,條件!$A$1:$J$1011,9,0)),"",(VLOOKUP(C533,條件!$A$1:$J$1011,9,0)))</f>
        <v>0</v>
      </c>
      <c r="Y533" s="329">
        <v>24</v>
      </c>
      <c r="Z533" s="329">
        <v>216</v>
      </c>
      <c r="AA533" s="329">
        <f t="shared" si="42"/>
        <v>1</v>
      </c>
      <c r="AB533" s="333">
        <f t="shared" si="43"/>
        <v>0</v>
      </c>
    </row>
    <row r="534" spans="1:28">
      <c r="A534" s="331">
        <f>'２斷絲.IAD.效率'!A534</f>
        <v>46191</v>
      </c>
      <c r="B534" s="321" t="str">
        <f>'２斷絲.IAD.效率'!B534</f>
        <v>A17</v>
      </c>
      <c r="C534" s="321" t="str">
        <f>'２斷絲.IAD.效率'!C534</f>
        <v>2FA092</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f>'２斷絲.IAD.效率'!P534</f>
        <v>0</v>
      </c>
      <c r="L534" s="332">
        <f>'２斷絲.IAD.效率'!Q534</f>
        <v>0</v>
      </c>
      <c r="M534" s="332">
        <f>'２斷絲.IAD.效率'!R534</f>
        <v>0</v>
      </c>
      <c r="N534" s="332">
        <f>'２斷絲.IAD.效率'!S534</f>
        <v>0</v>
      </c>
      <c r="O534" s="332">
        <f>'２斷絲.IAD.效率'!T534</f>
        <v>0</v>
      </c>
      <c r="P534" s="332">
        <f>'２斷絲.IAD.效率'!U534</f>
        <v>0</v>
      </c>
      <c r="Q534" s="332">
        <f>'２斷絲.IAD.效率'!V534</f>
        <v>0</v>
      </c>
      <c r="R534" s="332">
        <f>'２斷絲.IAD.效率'!W534</f>
        <v>0</v>
      </c>
      <c r="S534" s="332">
        <f>'２斷絲.IAD.效率'!X534</f>
        <v>0</v>
      </c>
      <c r="T534" s="332">
        <f>'２斷絲.IAD.效率'!Y534</f>
        <v>0</v>
      </c>
      <c r="U534" s="328">
        <f>IF(ISNA(VLOOKUP('２斷絲.IAD.效率'!C534,條件!$A$1:$J$1011,10,0)),"",(VLOOKUP('２斷絲.IAD.效率'!C534,條件!$A$1:$J$1011,10,0)))</f>
        <v>0</v>
      </c>
      <c r="V534" s="329">
        <f>IF(ISNA(VLOOKUP(C534,條件!$A$1:$J$1011,8,0)),"",(VLOOKUP(C534,條件!$A$1:$J$1011,8,0)))</f>
        <v>0</v>
      </c>
      <c r="W534" s="329">
        <f>IF(ISNA(VLOOKUP(V534,清單!$AG$1:$AH$19,2,1)),"",(VLOOKUP(V534,清單!$AG$1:$AH$19,2,1)))</f>
        <v>0</v>
      </c>
      <c r="X534" s="329">
        <f>IF(ISNA(VLOOKUP(C534,條件!$A$1:$J$1011,9,0)),"",(VLOOKUP(C534,條件!$A$1:$J$1011,9,0)))</f>
        <v>0</v>
      </c>
      <c r="Y534" s="329">
        <v>24</v>
      </c>
      <c r="Z534" s="329">
        <v>216</v>
      </c>
      <c r="AA534" s="329">
        <f t="shared" si="42"/>
        <v>1</v>
      </c>
      <c r="AB534" s="333">
        <f t="shared" si="43"/>
        <v>0</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f>'２斷絲.IAD.效率'!L535</f>
        <v>0</v>
      </c>
      <c r="H535" s="332" t="str">
        <f>'２斷絲.IAD.效率'!M535</f>
        <v>停機</v>
      </c>
      <c r="I535" s="332">
        <f>'２斷絲.IAD.效率'!N535</f>
        <v>0</v>
      </c>
      <c r="J535" s="332">
        <f>'２斷絲.IAD.效率'!O535</f>
        <v>0</v>
      </c>
      <c r="K535" s="332">
        <f>'２斷絲.IAD.效率'!P535</f>
        <v>0</v>
      </c>
      <c r="L535" s="332" t="str">
        <f>'２斷絲.IAD.效率'!Q535</f>
        <v>停機</v>
      </c>
      <c r="M535" s="332">
        <f>'２斷絲.IAD.效率'!R535</f>
        <v>0</v>
      </c>
      <c r="N535" s="332">
        <f>'２斷絲.IAD.效率'!S535</f>
        <v>0</v>
      </c>
      <c r="O535" s="332">
        <f>'２斷絲.IAD.效率'!T535</f>
        <v>0</v>
      </c>
      <c r="P535" s="332" t="str">
        <f>'２斷絲.IAD.效率'!U535</f>
        <v>停機</v>
      </c>
      <c r="Q535" s="332">
        <f>'２斷絲.IAD.效率'!V535</f>
        <v>0</v>
      </c>
      <c r="R535" s="332">
        <f>'２斷絲.IAD.效率'!W535</f>
        <v>0</v>
      </c>
      <c r="S535" s="332">
        <f>'２斷絲.IAD.效率'!X535</f>
        <v>0</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0</v>
      </c>
      <c r="F536" s="332">
        <f>'２斷絲.IAD.效率'!K536</f>
        <v>0</v>
      </c>
      <c r="G536" s="332">
        <f>'２斷絲.IAD.效率'!L536</f>
        <v>0</v>
      </c>
      <c r="H536" s="332">
        <f>'２斷絲.IAD.效率'!M536</f>
        <v>0</v>
      </c>
      <c r="I536" s="332">
        <f>'２斷絲.IAD.效率'!N536</f>
        <v>0</v>
      </c>
      <c r="J536" s="332">
        <f>'２斷絲.IAD.效率'!O536</f>
        <v>0</v>
      </c>
      <c r="K536" s="332">
        <f>'２斷絲.IAD.效率'!P536</f>
        <v>0</v>
      </c>
      <c r="L536" s="332">
        <f>'２斷絲.IAD.效率'!Q536</f>
        <v>0</v>
      </c>
      <c r="M536" s="332">
        <f>'２斷絲.IAD.效率'!R536</f>
        <v>0</v>
      </c>
      <c r="N536" s="332">
        <f>'２斷絲.IAD.效率'!S536</f>
        <v>0</v>
      </c>
      <c r="O536" s="332">
        <f>'２斷絲.IAD.效率'!T536</f>
        <v>0</v>
      </c>
      <c r="P536" s="332">
        <f>'２斷絲.IAD.效率'!U536</f>
        <v>0</v>
      </c>
      <c r="Q536" s="332">
        <f>'２斷絲.IAD.效率'!V536</f>
        <v>0</v>
      </c>
      <c r="R536" s="332">
        <f>'２斷絲.IAD.效率'!W536</f>
        <v>0</v>
      </c>
      <c r="S536" s="332">
        <f>'２斷絲.IAD.效率'!X536</f>
        <v>0</v>
      </c>
      <c r="T536" s="332">
        <f>'２斷絲.IAD.效率'!Y536</f>
        <v>0</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f>'２斷絲.IAD.效率'!L538</f>
        <v>0</v>
      </c>
      <c r="H538" s="332">
        <f>'２斷絲.IAD.效率'!M538</f>
        <v>0</v>
      </c>
      <c r="I538" s="332">
        <f>'２斷絲.IAD.效率'!N538</f>
        <v>0</v>
      </c>
      <c r="J538" s="332">
        <f>'２斷絲.IAD.效率'!O538</f>
        <v>0</v>
      </c>
      <c r="K538" s="332">
        <f>'２斷絲.IAD.效率'!P538</f>
        <v>0</v>
      </c>
      <c r="L538" s="332">
        <f>'２斷絲.IAD.效率'!Q538</f>
        <v>0</v>
      </c>
      <c r="M538" s="332">
        <f>'２斷絲.IAD.效率'!R538</f>
        <v>0</v>
      </c>
      <c r="N538" s="332">
        <f>'２斷絲.IAD.效率'!S538</f>
        <v>0</v>
      </c>
      <c r="O538" s="332">
        <f>'２斷絲.IAD.效率'!T538</f>
        <v>0</v>
      </c>
      <c r="P538" s="332">
        <f>'２斷絲.IAD.效率'!U538</f>
        <v>0</v>
      </c>
      <c r="Q538" s="332">
        <f>'２斷絲.IAD.效率'!V538</f>
        <v>0</v>
      </c>
      <c r="R538" s="332">
        <f>'２斷絲.IAD.效率'!W538</f>
        <v>0</v>
      </c>
      <c r="S538" s="332">
        <f>'２斷絲.IAD.效率'!X538</f>
        <v>0</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f>'２斷絲.IAD.效率'!L539</f>
        <v>0</v>
      </c>
      <c r="H539" s="332">
        <f>'２斷絲.IAD.效率'!M539</f>
        <v>0</v>
      </c>
      <c r="I539" s="332">
        <f>'２斷絲.IAD.效率'!N539</f>
        <v>0</v>
      </c>
      <c r="J539" s="332">
        <f>'２斷絲.IAD.效率'!O539</f>
        <v>0</v>
      </c>
      <c r="K539" s="332">
        <f>'２斷絲.IAD.效率'!P539</f>
        <v>0</v>
      </c>
      <c r="L539" s="332">
        <f>'２斷絲.IAD.效率'!Q539</f>
        <v>0</v>
      </c>
      <c r="M539" s="332">
        <f>'２斷絲.IAD.效率'!R539</f>
        <v>0</v>
      </c>
      <c r="N539" s="332">
        <f>'２斷絲.IAD.效率'!S539</f>
        <v>0</v>
      </c>
      <c r="O539" s="332">
        <f>'２斷絲.IAD.效率'!T539</f>
        <v>0</v>
      </c>
      <c r="P539" s="332">
        <f>'２斷絲.IAD.效率'!U539</f>
        <v>0</v>
      </c>
      <c r="Q539" s="332">
        <f>'２斷絲.IAD.效率'!V539</f>
        <v>0</v>
      </c>
      <c r="R539" s="332">
        <f>'２斷絲.IAD.效率'!W539</f>
        <v>0</v>
      </c>
      <c r="S539" s="332">
        <f>'２斷絲.IAD.效率'!X539</f>
        <v>0</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0</v>
      </c>
      <c r="F545" s="332">
        <f>'２斷絲.IAD.效率'!K545</f>
        <v>0</v>
      </c>
      <c r="G545" s="332">
        <f>'２斷絲.IAD.效率'!L545</f>
        <v>0</v>
      </c>
      <c r="H545" s="332">
        <f>'２斷絲.IAD.效率'!M545</f>
        <v>0</v>
      </c>
      <c r="I545" s="332">
        <f>'２斷絲.IAD.效率'!N545</f>
        <v>0</v>
      </c>
      <c r="J545" s="332">
        <f>'２斷絲.IAD.效率'!O545</f>
        <v>0</v>
      </c>
      <c r="K545" s="332">
        <f>'２斷絲.IAD.效率'!P545</f>
        <v>0</v>
      </c>
      <c r="L545" s="332">
        <f>'２斷絲.IAD.效率'!Q545</f>
        <v>0</v>
      </c>
      <c r="M545" s="332">
        <f>'２斷絲.IAD.效率'!R545</f>
        <v>0</v>
      </c>
      <c r="N545" s="332">
        <f>'２斷絲.IAD.效率'!S545</f>
        <v>0</v>
      </c>
      <c r="O545" s="332">
        <f>'２斷絲.IAD.效率'!T545</f>
        <v>0</v>
      </c>
      <c r="P545" s="332">
        <f>'２斷絲.IAD.效率'!U545</f>
        <v>0</v>
      </c>
      <c r="Q545" s="332">
        <f>'２斷絲.IAD.效率'!V545</f>
        <v>0</v>
      </c>
      <c r="R545" s="332">
        <f>'２斷絲.IAD.效率'!W545</f>
        <v>0</v>
      </c>
      <c r="S545" s="332">
        <f>'２斷絲.IAD.效率'!X545</f>
        <v>0</v>
      </c>
      <c r="T545" s="332">
        <f>'２斷絲.IAD.效率'!Y545</f>
        <v>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0</v>
      </c>
      <c r="F546" s="332">
        <f>'２斷絲.IAD.效率'!K546</f>
        <v>0</v>
      </c>
      <c r="G546" s="332">
        <f>'２斷絲.IAD.效率'!L546</f>
        <v>0</v>
      </c>
      <c r="H546" s="332">
        <f>'２斷絲.IAD.效率'!M546</f>
        <v>0</v>
      </c>
      <c r="I546" s="332">
        <f>'２斷絲.IAD.效率'!N546</f>
        <v>0</v>
      </c>
      <c r="J546" s="332">
        <f>'２斷絲.IAD.效率'!O546</f>
        <v>0</v>
      </c>
      <c r="K546" s="332">
        <f>'２斷絲.IAD.效率'!P546</f>
        <v>0</v>
      </c>
      <c r="L546" s="332">
        <f>'２斷絲.IAD.效率'!Q546</f>
        <v>0</v>
      </c>
      <c r="M546" s="332">
        <f>'２斷絲.IAD.效率'!R546</f>
        <v>0</v>
      </c>
      <c r="N546" s="332">
        <f>'２斷絲.IAD.效率'!S546</f>
        <v>0</v>
      </c>
      <c r="O546" s="332">
        <f>'２斷絲.IAD.效率'!T546</f>
        <v>0</v>
      </c>
      <c r="P546" s="332">
        <f>'２斷絲.IAD.效率'!U546</f>
        <v>0</v>
      </c>
      <c r="Q546" s="332">
        <f>'２斷絲.IAD.效率'!V546</f>
        <v>0</v>
      </c>
      <c r="R546" s="332">
        <f>'２斷絲.IAD.效率'!W546</f>
        <v>0</v>
      </c>
      <c r="S546" s="332">
        <f>'２斷絲.IAD.效率'!X546</f>
        <v>0</v>
      </c>
      <c r="T546" s="332">
        <f>'２斷絲.IAD.效率'!Y546</f>
        <v>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0</v>
      </c>
      <c r="F547" s="332">
        <f>'２斷絲.IAD.效率'!K547</f>
        <v>0</v>
      </c>
      <c r="G547" s="332">
        <f>'２斷絲.IAD.效率'!L547</f>
        <v>0</v>
      </c>
      <c r="H547" s="332">
        <f>'２斷絲.IAD.效率'!M547</f>
        <v>0</v>
      </c>
      <c r="I547" s="332">
        <f>'２斷絲.IAD.效率'!N547</f>
        <v>0</v>
      </c>
      <c r="J547" s="332">
        <f>'２斷絲.IAD.效率'!O547</f>
        <v>0</v>
      </c>
      <c r="K547" s="332">
        <f>'２斷絲.IAD.效率'!P547</f>
        <v>0</v>
      </c>
      <c r="L547" s="332">
        <f>'２斷絲.IAD.效率'!Q547</f>
        <v>0</v>
      </c>
      <c r="M547" s="332">
        <f>'２斷絲.IAD.效率'!R547</f>
        <v>0</v>
      </c>
      <c r="N547" s="332">
        <f>'２斷絲.IAD.效率'!S547</f>
        <v>0</v>
      </c>
      <c r="O547" s="332">
        <f>'２斷絲.IAD.效率'!T547</f>
        <v>0</v>
      </c>
      <c r="P547" s="332">
        <f>'２斷絲.IAD.效率'!U547</f>
        <v>0</v>
      </c>
      <c r="Q547" s="332">
        <f>'２斷絲.IAD.效率'!V547</f>
        <v>0</v>
      </c>
      <c r="R547" s="332">
        <f>'２斷絲.IAD.效率'!W547</f>
        <v>0</v>
      </c>
      <c r="S547" s="332">
        <f>'２斷絲.IAD.效率'!X547</f>
        <v>0</v>
      </c>
      <c r="T547" s="332">
        <f>'２斷絲.IAD.效率'!Y547</f>
        <v>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0</v>
      </c>
      <c r="F549" s="332">
        <f>'２斷絲.IAD.效率'!K549</f>
        <v>0</v>
      </c>
      <c r="G549" s="332">
        <f>'２斷絲.IAD.效率'!L549</f>
        <v>0</v>
      </c>
      <c r="H549" s="332">
        <f>'２斷絲.IAD.效率'!M549</f>
        <v>0</v>
      </c>
      <c r="I549" s="332">
        <f>'２斷絲.IAD.效率'!N549</f>
        <v>0</v>
      </c>
      <c r="J549" s="332">
        <f>'２斷絲.IAD.效率'!O549</f>
        <v>0</v>
      </c>
      <c r="K549" s="332">
        <f>'２斷絲.IAD.效率'!P549</f>
        <v>0</v>
      </c>
      <c r="L549" s="332">
        <f>'２斷絲.IAD.效率'!Q549</f>
        <v>0</v>
      </c>
      <c r="M549" s="332">
        <f>'２斷絲.IAD.效率'!R549</f>
        <v>0</v>
      </c>
      <c r="N549" s="332">
        <f>'２斷絲.IAD.效率'!S549</f>
        <v>0</v>
      </c>
      <c r="O549" s="332">
        <f>'２斷絲.IAD.效率'!T549</f>
        <v>0</v>
      </c>
      <c r="P549" s="332">
        <f>'２斷絲.IAD.效率'!U549</f>
        <v>0</v>
      </c>
      <c r="Q549" s="332">
        <f>'２斷絲.IAD.效率'!V549</f>
        <v>0</v>
      </c>
      <c r="R549" s="332">
        <f>'２斷絲.IAD.效率'!W549</f>
        <v>0</v>
      </c>
      <c r="S549" s="332">
        <f>'２斷絲.IAD.效率'!X549</f>
        <v>0</v>
      </c>
      <c r="T549" s="332">
        <f>'２斷絲.IAD.效率'!Y549</f>
        <v>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0</v>
      </c>
      <c r="F550" s="332">
        <f>'２斷絲.IAD.效率'!K550</f>
        <v>0</v>
      </c>
      <c r="G550" s="332">
        <f>'２斷絲.IAD.效率'!L550</f>
        <v>0</v>
      </c>
      <c r="H550" s="332">
        <f>'２斷絲.IAD.效率'!M550</f>
        <v>0</v>
      </c>
      <c r="I550" s="332">
        <f>'２斷絲.IAD.效率'!N550</f>
        <v>0</v>
      </c>
      <c r="J550" s="332">
        <f>'２斷絲.IAD.效率'!O550</f>
        <v>0</v>
      </c>
      <c r="K550" s="332">
        <f>'２斷絲.IAD.效率'!P550</f>
        <v>0</v>
      </c>
      <c r="L550" s="332">
        <f>'２斷絲.IAD.效率'!Q550</f>
        <v>0</v>
      </c>
      <c r="M550" s="332">
        <f>'２斷絲.IAD.效率'!R550</f>
        <v>0</v>
      </c>
      <c r="N550" s="332">
        <f>'２斷絲.IAD.效率'!S550</f>
        <v>0</v>
      </c>
      <c r="O550" s="332">
        <f>'２斷絲.IAD.效率'!T550</f>
        <v>0</v>
      </c>
      <c r="P550" s="332">
        <f>'２斷絲.IAD.效率'!U550</f>
        <v>0</v>
      </c>
      <c r="Q550" s="332">
        <f>'２斷絲.IAD.效率'!V550</f>
        <v>0</v>
      </c>
      <c r="R550" s="332">
        <f>'２斷絲.IAD.效率'!W550</f>
        <v>0</v>
      </c>
      <c r="S550" s="332">
        <f>'２斷絲.IAD.效率'!X550</f>
        <v>0</v>
      </c>
      <c r="T550" s="332">
        <f>'２斷絲.IAD.效率'!Y550</f>
        <v>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0</v>
      </c>
      <c r="F551" s="332">
        <f>'２斷絲.IAD.效率'!K551</f>
        <v>0</v>
      </c>
      <c r="G551" s="332">
        <f>'２斷絲.IAD.效率'!L551</f>
        <v>0</v>
      </c>
      <c r="H551" s="332">
        <f>'２斷絲.IAD.效率'!M551</f>
        <v>0</v>
      </c>
      <c r="I551" s="332">
        <f>'２斷絲.IAD.效率'!N551</f>
        <v>0</v>
      </c>
      <c r="J551" s="332">
        <f>'２斷絲.IAD.效率'!O551</f>
        <v>0</v>
      </c>
      <c r="K551" s="332">
        <f>'２斷絲.IAD.效率'!P551</f>
        <v>0</v>
      </c>
      <c r="L551" s="332">
        <f>'２斷絲.IAD.效率'!Q551</f>
        <v>0</v>
      </c>
      <c r="M551" s="332">
        <f>'２斷絲.IAD.效率'!R551</f>
        <v>0</v>
      </c>
      <c r="N551" s="332">
        <f>'２斷絲.IAD.效率'!S551</f>
        <v>0</v>
      </c>
      <c r="O551" s="332">
        <f>'２斷絲.IAD.效率'!T551</f>
        <v>0</v>
      </c>
      <c r="P551" s="332">
        <f>'２斷絲.IAD.效率'!U551</f>
        <v>0</v>
      </c>
      <c r="Q551" s="332">
        <f>'２斷絲.IAD.效率'!V551</f>
        <v>0</v>
      </c>
      <c r="R551" s="332">
        <f>'２斷絲.IAD.效率'!W551</f>
        <v>0</v>
      </c>
      <c r="S551" s="332">
        <f>'２斷絲.IAD.效率'!X551</f>
        <v>0</v>
      </c>
      <c r="T551" s="332">
        <f>'２斷絲.IAD.效率'!Y551</f>
        <v>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c r="B554" s="321"/>
      <c r="C554" s="321"/>
      <c r="D554" s="321"/>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21"/>
      <c r="C555" s="321"/>
      <c r="D555" s="321"/>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21"/>
      <c r="C556" s="321"/>
      <c r="D556" s="321"/>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21"/>
      <c r="C557" s="321"/>
      <c r="D557" s="321"/>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21"/>
      <c r="C558" s="321"/>
      <c r="D558" s="321"/>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559:G840 H559:T65259">
    <cfRule type="cellIs" dxfId="726" priority="21" stopIfTrue="1" operator="equal">
      <formula>"FINAL"</formula>
    </cfRule>
    <cfRule type="cellIs" dxfId="725" priority="22" stopIfTrue="1" operator="equal">
      <formula>"清車"</formula>
    </cfRule>
    <cfRule type="cellIs" dxfId="724" priority="23" stopIfTrue="1" operator="equal">
      <formula>"改紡"</formula>
    </cfRule>
  </conditionalFormatting>
  <conditionalFormatting sqref="H559:H840 G559:G65259 G1 T559:T829 O559:P840 S559:S840 K559:L840">
    <cfRule type="cellIs" dxfId="723" priority="18" stopIfTrue="1" operator="equal">
      <formula>"FINAL"</formula>
    </cfRule>
    <cfRule type="cellIs" dxfId="722" priority="19" stopIfTrue="1" operator="equal">
      <formula>"清車"</formula>
    </cfRule>
    <cfRule type="cellIs" dxfId="721" priority="20" stopIfTrue="1" operator="equal">
      <formula>"改紡"</formula>
    </cfRule>
  </conditionalFormatting>
  <conditionalFormatting sqref="U1:U840">
    <cfRule type="cellIs" dxfId="720" priority="17" stopIfTrue="1" operator="equal">
      <formula>"高壓"</formula>
    </cfRule>
  </conditionalFormatting>
  <conditionalFormatting sqref="Z2:Z840">
    <cfRule type="cellIs" dxfId="719" priority="16" stopIfTrue="1" operator="notEqual">
      <formula>216</formula>
    </cfRule>
  </conditionalFormatting>
  <conditionalFormatting sqref="O559:P840 G559:G840 K559:K840 L559:L829 S559:S840 T559:T829">
    <cfRule type="cellIs" dxfId="718" priority="13" stopIfTrue="1" operator="equal">
      <formula>"改紡"</formula>
    </cfRule>
    <cfRule type="cellIs" dxfId="717" priority="14" stopIfTrue="1" operator="equal">
      <formula>"清車"</formula>
    </cfRule>
    <cfRule type="cellIs" dxfId="716" priority="15" stopIfTrue="1" operator="equal">
      <formula>"FINAL"</formula>
    </cfRule>
  </conditionalFormatting>
  <conditionalFormatting sqref="E559:T840">
    <cfRule type="cellIs" dxfId="715" priority="10" stopIfTrue="1" operator="equal">
      <formula>"FINAL"</formula>
    </cfRule>
    <cfRule type="cellIs" dxfId="714" priority="11" stopIfTrue="1" operator="equal">
      <formula>"清車"</formula>
    </cfRule>
    <cfRule type="cellIs" dxfId="713" priority="12" stopIfTrue="1" operator="equal">
      <formula>"改紡"</formula>
    </cfRule>
  </conditionalFormatting>
  <conditionalFormatting sqref="Z667:Z840">
    <cfRule type="cellIs" dxfId="712" priority="9" stopIfTrue="1" operator="notEqual">
      <formula>216</formula>
    </cfRule>
  </conditionalFormatting>
  <conditionalFormatting sqref="Z707:Z715">
    <cfRule type="cellIs" dxfId="711" priority="8" stopIfTrue="1" operator="notEqual">
      <formula>216</formula>
    </cfRule>
  </conditionalFormatting>
  <conditionalFormatting sqref="Z742:Z750">
    <cfRule type="cellIs" dxfId="710" priority="7" stopIfTrue="1" operator="notEqual">
      <formula>216</formula>
    </cfRule>
  </conditionalFormatting>
  <conditionalFormatting sqref="Z777:Z785">
    <cfRule type="cellIs" dxfId="709" priority="6" stopIfTrue="1" operator="notEqual">
      <formula>216</formula>
    </cfRule>
  </conditionalFormatting>
  <conditionalFormatting sqref="Z812:Z820 Z829:Z833 Z839">
    <cfRule type="cellIs" dxfId="708" priority="5" stopIfTrue="1" operator="notEqual">
      <formula>216</formula>
    </cfRule>
  </conditionalFormatting>
  <conditionalFormatting sqref="Z708:Z709">
    <cfRule type="cellIs" dxfId="707" priority="4" stopIfTrue="1" operator="notEqual">
      <formula>216</formula>
    </cfRule>
  </conditionalFormatting>
  <conditionalFormatting sqref="Z736:Z744">
    <cfRule type="cellIs" dxfId="706" priority="3" stopIfTrue="1" operator="notEqual">
      <formula>216</formula>
    </cfRule>
  </conditionalFormatting>
  <conditionalFormatting sqref="Z667:Z668">
    <cfRule type="cellIs" dxfId="705" priority="2" stopIfTrue="1" operator="notEqual">
      <formula>216</formula>
    </cfRule>
  </conditionalFormatting>
  <conditionalFormatting sqref="Z695:Z703">
    <cfRule type="cellIs" dxfId="704"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J12" sqref="J12"/>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1551</v>
      </c>
      <c r="W1" s="339" t="s">
        <v>997</v>
      </c>
      <c r="X1" s="339" t="s">
        <v>1477</v>
      </c>
      <c r="Y1" s="614"/>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1" t="s">
        <v>1136</v>
      </c>
    </row>
    <row r="2" spans="1:46">
      <c r="A2" s="339" t="s">
        <v>170</v>
      </c>
      <c r="B2" s="339" t="s">
        <v>1550</v>
      </c>
      <c r="C2" s="339" t="s">
        <v>20</v>
      </c>
      <c r="D2" s="339" t="s">
        <v>1692</v>
      </c>
      <c r="E2" s="455" t="s">
        <v>1502</v>
      </c>
      <c r="F2" s="455" t="s">
        <v>420</v>
      </c>
      <c r="G2" s="455" t="s">
        <v>884</v>
      </c>
      <c r="H2" s="455" t="s">
        <v>1497</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1518</v>
      </c>
      <c r="X2" s="339" t="s">
        <v>1569</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1" t="s">
        <v>1142</v>
      </c>
    </row>
    <row r="3" spans="1:46">
      <c r="A3" s="339" t="s">
        <v>171</v>
      </c>
      <c r="B3" s="339" t="s">
        <v>1007</v>
      </c>
      <c r="C3" s="339" t="s">
        <v>1549</v>
      </c>
      <c r="D3" s="339" t="s">
        <v>1481</v>
      </c>
      <c r="E3" s="455" t="s">
        <v>1513</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1517</v>
      </c>
      <c r="W3" s="339" t="s">
        <v>1519</v>
      </c>
      <c r="X3" s="339" t="s">
        <v>1522</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1" t="s">
        <v>1143</v>
      </c>
    </row>
    <row r="4" spans="1:46">
      <c r="A4" s="339" t="s">
        <v>172</v>
      </c>
      <c r="B4" s="339" t="s">
        <v>1477</v>
      </c>
      <c r="C4" s="339" t="s">
        <v>1475</v>
      </c>
      <c r="D4" s="339" t="s">
        <v>1552</v>
      </c>
      <c r="E4" s="455" t="s">
        <v>1505</v>
      </c>
      <c r="F4" s="455" t="s">
        <v>885</v>
      </c>
      <c r="G4" s="455" t="s">
        <v>886</v>
      </c>
      <c r="H4" s="455" t="s">
        <v>1651</v>
      </c>
      <c r="I4" s="455" t="s">
        <v>878</v>
      </c>
      <c r="J4" s="455" t="s">
        <v>878</v>
      </c>
      <c r="L4" s="339"/>
      <c r="M4" s="339" t="s">
        <v>395</v>
      </c>
      <c r="N4" s="339" t="s">
        <v>421</v>
      </c>
      <c r="O4" s="339" t="s">
        <v>422</v>
      </c>
      <c r="P4" s="339" t="s">
        <v>423</v>
      </c>
      <c r="Q4" s="339" t="s">
        <v>1119</v>
      </c>
      <c r="S4" s="343" t="s">
        <v>859</v>
      </c>
      <c r="T4" s="300" t="s">
        <v>424</v>
      </c>
      <c r="U4" s="237" t="s">
        <v>425</v>
      </c>
      <c r="V4" s="339" t="s">
        <v>471</v>
      </c>
      <c r="W4" s="339" t="s">
        <v>1520</v>
      </c>
      <c r="X4" s="339" t="s">
        <v>1523</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1" t="s">
        <v>1151</v>
      </c>
    </row>
    <row r="5" spans="1:46">
      <c r="B5" s="339"/>
      <c r="C5" s="339" t="s">
        <v>1493</v>
      </c>
      <c r="D5" s="339" t="s">
        <v>1494</v>
      </c>
      <c r="E5" s="455" t="s">
        <v>420</v>
      </c>
      <c r="F5" s="455" t="s">
        <v>899</v>
      </c>
      <c r="G5" s="455" t="s">
        <v>887</v>
      </c>
      <c r="H5" s="455"/>
      <c r="I5" s="455" t="s">
        <v>881</v>
      </c>
      <c r="J5" s="455" t="s">
        <v>881</v>
      </c>
      <c r="M5" s="339" t="s">
        <v>433</v>
      </c>
      <c r="N5" s="339" t="s">
        <v>434</v>
      </c>
      <c r="O5" s="339" t="s">
        <v>435</v>
      </c>
      <c r="P5" s="339" t="s">
        <v>436</v>
      </c>
      <c r="Q5" s="339" t="s">
        <v>1120</v>
      </c>
      <c r="S5" s="343" t="s">
        <v>322</v>
      </c>
      <c r="T5" s="300" t="s">
        <v>437</v>
      </c>
      <c r="U5" s="237" t="s">
        <v>438</v>
      </c>
      <c r="V5" s="339" t="s">
        <v>479</v>
      </c>
      <c r="W5" s="339" t="s">
        <v>1521</v>
      </c>
      <c r="X5" s="339" t="s">
        <v>1570</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1" t="s">
        <v>1144</v>
      </c>
    </row>
    <row r="6" spans="1:46">
      <c r="B6" s="339"/>
      <c r="C6" s="339" t="s">
        <v>1119</v>
      </c>
      <c r="D6" s="339"/>
      <c r="E6" s="455" t="s">
        <v>1512</v>
      </c>
      <c r="F6" s="455" t="s">
        <v>905</v>
      </c>
      <c r="G6" s="455" t="s">
        <v>888</v>
      </c>
      <c r="H6" s="455"/>
      <c r="I6" s="455" t="s">
        <v>880</v>
      </c>
      <c r="J6" s="455" t="s">
        <v>880</v>
      </c>
      <c r="M6" s="339" t="s">
        <v>444</v>
      </c>
      <c r="N6" s="339" t="s">
        <v>448</v>
      </c>
      <c r="O6" s="339" t="s">
        <v>449</v>
      </c>
      <c r="P6" s="339" t="s">
        <v>450</v>
      </c>
      <c r="Q6" s="339" t="s">
        <v>1121</v>
      </c>
      <c r="S6" s="343" t="s">
        <v>219</v>
      </c>
      <c r="T6" s="300" t="s">
        <v>451</v>
      </c>
      <c r="U6" s="237" t="s">
        <v>452</v>
      </c>
      <c r="V6" s="339" t="s">
        <v>518</v>
      </c>
      <c r="W6" s="339" t="s">
        <v>1526</v>
      </c>
      <c r="X6" s="339" t="s">
        <v>1524</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1" t="s">
        <v>1146</v>
      </c>
    </row>
    <row r="7" spans="1:46" ht="16.5" customHeight="1">
      <c r="B7" s="339"/>
      <c r="C7" s="339" t="s">
        <v>1550</v>
      </c>
      <c r="D7" s="339"/>
      <c r="E7" s="455" t="s">
        <v>1504</v>
      </c>
      <c r="F7" s="455" t="s">
        <v>884</v>
      </c>
      <c r="G7" s="455" t="s">
        <v>891</v>
      </c>
      <c r="H7" s="455"/>
      <c r="I7" s="455" t="s">
        <v>884</v>
      </c>
      <c r="J7" s="455" t="s">
        <v>1482</v>
      </c>
      <c r="M7" s="339" t="s">
        <v>409</v>
      </c>
      <c r="N7" s="339" t="s">
        <v>457</v>
      </c>
      <c r="O7" s="339" t="s">
        <v>458</v>
      </c>
      <c r="P7" s="339" t="s">
        <v>459</v>
      </c>
      <c r="Q7" s="339" t="s">
        <v>1122</v>
      </c>
      <c r="S7" s="343" t="s">
        <v>335</v>
      </c>
      <c r="T7" s="300" t="s">
        <v>460</v>
      </c>
      <c r="U7" s="237" t="s">
        <v>461</v>
      </c>
      <c r="V7" s="339" t="s">
        <v>525</v>
      </c>
      <c r="W7" s="339" t="s">
        <v>1528</v>
      </c>
      <c r="X7" s="339" t="s">
        <v>1525</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1" t="s">
        <v>1145</v>
      </c>
    </row>
    <row r="8" spans="1:46" ht="17.25" customHeight="1">
      <c r="C8" s="339" t="s">
        <v>1477</v>
      </c>
      <c r="D8" s="339"/>
      <c r="E8" s="455" t="s">
        <v>1506</v>
      </c>
      <c r="F8" s="455" t="s">
        <v>914</v>
      </c>
      <c r="G8" s="455" t="s">
        <v>893</v>
      </c>
      <c r="H8" s="455" t="s">
        <v>884</v>
      </c>
      <c r="I8" s="455" t="s">
        <v>878</v>
      </c>
      <c r="J8" s="455" t="s">
        <v>884</v>
      </c>
      <c r="M8" s="339" t="s">
        <v>118</v>
      </c>
      <c r="O8" s="339" t="s">
        <v>467</v>
      </c>
      <c r="P8" s="339" t="s">
        <v>468</v>
      </c>
      <c r="Q8" s="339" t="s">
        <v>1123</v>
      </c>
      <c r="S8" s="343" t="s">
        <v>317</v>
      </c>
      <c r="T8" s="300" t="s">
        <v>469</v>
      </c>
      <c r="U8" s="237" t="s">
        <v>470</v>
      </c>
      <c r="V8" s="339" t="s">
        <v>471</v>
      </c>
      <c r="W8" s="339" t="s">
        <v>1529</v>
      </c>
      <c r="X8" s="339" t="s">
        <v>1571</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1" t="s">
        <v>1148</v>
      </c>
    </row>
    <row r="9" spans="1:46">
      <c r="C9" s="339"/>
      <c r="E9" s="455" t="s">
        <v>889</v>
      </c>
      <c r="F9" s="455" t="s">
        <v>915</v>
      </c>
      <c r="G9" s="455" t="s">
        <v>888</v>
      </c>
      <c r="H9" s="455"/>
      <c r="I9" s="455" t="s">
        <v>808</v>
      </c>
      <c r="J9" s="455" t="s">
        <v>890</v>
      </c>
      <c r="M9" s="339" t="s">
        <v>445</v>
      </c>
      <c r="O9" s="339" t="s">
        <v>476</v>
      </c>
      <c r="P9" s="339" t="s">
        <v>286</v>
      </c>
      <c r="Q9" s="339"/>
      <c r="S9" s="343" t="s">
        <v>860</v>
      </c>
      <c r="T9" s="300" t="s">
        <v>477</v>
      </c>
      <c r="U9" s="237" t="s">
        <v>478</v>
      </c>
      <c r="V9" s="339" t="s">
        <v>479</v>
      </c>
      <c r="W9" s="339" t="s">
        <v>1530</v>
      </c>
      <c r="X9" s="339" t="s">
        <v>1531</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1" t="s">
        <v>1149</v>
      </c>
    </row>
    <row r="10" spans="1:46">
      <c r="C10" s="348"/>
      <c r="E10" s="455" t="s">
        <v>888</v>
      </c>
      <c r="F10" s="455" t="s">
        <v>886</v>
      </c>
      <c r="G10" s="455" t="s">
        <v>900</v>
      </c>
      <c r="H10" s="455" t="s">
        <v>1498</v>
      </c>
      <c r="I10" s="455" t="s">
        <v>895</v>
      </c>
      <c r="J10" s="455" t="s">
        <v>1483</v>
      </c>
      <c r="M10" s="339" t="s">
        <v>484</v>
      </c>
      <c r="O10" s="339" t="s">
        <v>485</v>
      </c>
      <c r="P10" s="339" t="s">
        <v>486</v>
      </c>
      <c r="Q10" s="339"/>
      <c r="S10" s="343" t="s">
        <v>1496</v>
      </c>
      <c r="V10" s="339" t="s">
        <v>1527</v>
      </c>
      <c r="W10" s="339" t="s">
        <v>1535</v>
      </c>
      <c r="X10" s="339" t="s">
        <v>1532</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887</v>
      </c>
      <c r="F11" s="455"/>
      <c r="G11" s="455" t="s">
        <v>902</v>
      </c>
      <c r="H11" s="455" t="s">
        <v>1499</v>
      </c>
      <c r="I11" s="455" t="s">
        <v>894</v>
      </c>
      <c r="J11" s="455" t="s">
        <v>808</v>
      </c>
      <c r="M11" s="339" t="s">
        <v>493</v>
      </c>
      <c r="O11" s="339" t="s">
        <v>494</v>
      </c>
      <c r="P11" s="339" t="s">
        <v>495</v>
      </c>
      <c r="Q11" s="339"/>
      <c r="S11" s="343" t="s">
        <v>299</v>
      </c>
      <c r="T11" s="300" t="s">
        <v>487</v>
      </c>
      <c r="U11" s="237" t="s">
        <v>488</v>
      </c>
      <c r="V11" s="339" t="s">
        <v>1515</v>
      </c>
      <c r="W11" s="339" t="s">
        <v>1536</v>
      </c>
      <c r="X11" s="339" t="s">
        <v>1572</v>
      </c>
      <c r="Y11" s="339"/>
      <c r="Z11" s="339"/>
      <c r="AC11" s="339"/>
      <c r="AD11" s="343" t="s">
        <v>499</v>
      </c>
      <c r="AE11" s="344"/>
      <c r="AF11" s="236"/>
      <c r="AG11" s="341" t="s">
        <v>305</v>
      </c>
      <c r="AH11" s="341">
        <v>0.66900000000000004</v>
      </c>
      <c r="AI11"/>
      <c r="AJ11" s="341" t="s">
        <v>500</v>
      </c>
      <c r="AK11"/>
      <c r="AL11" t="s">
        <v>501</v>
      </c>
      <c r="AT11" s="561" t="s">
        <v>953</v>
      </c>
    </row>
    <row r="12" spans="1:46">
      <c r="E12" s="455" t="s">
        <v>891</v>
      </c>
      <c r="F12" s="455"/>
      <c r="G12" s="455" t="s">
        <v>906</v>
      </c>
      <c r="H12" s="455" t="s">
        <v>892</v>
      </c>
      <c r="I12" s="455" t="s">
        <v>901</v>
      </c>
      <c r="J12" s="455"/>
      <c r="M12" s="339" t="s">
        <v>502</v>
      </c>
      <c r="O12" s="339" t="s">
        <v>503</v>
      </c>
      <c r="P12" s="339" t="s">
        <v>504</v>
      </c>
      <c r="Q12" s="339"/>
      <c r="S12" s="343" t="s">
        <v>251</v>
      </c>
      <c r="T12" s="300" t="s">
        <v>496</v>
      </c>
      <c r="U12" s="237" t="s">
        <v>497</v>
      </c>
      <c r="V12" s="339" t="s">
        <v>1516</v>
      </c>
      <c r="W12" s="339" t="s">
        <v>1537</v>
      </c>
      <c r="X12" s="339" t="s">
        <v>1533</v>
      </c>
      <c r="Y12" s="339"/>
      <c r="Z12" s="348"/>
      <c r="AC12" s="339"/>
      <c r="AD12" s="343" t="s">
        <v>507</v>
      </c>
      <c r="AE12" s="344"/>
      <c r="AF12" s="236"/>
      <c r="AG12" s="341" t="s">
        <v>291</v>
      </c>
      <c r="AH12" s="341">
        <v>0.56200000000000006</v>
      </c>
      <c r="AI12"/>
      <c r="AJ12" s="349" t="s">
        <v>486</v>
      </c>
      <c r="AT12" s="561" t="s">
        <v>1150</v>
      </c>
    </row>
    <row r="13" spans="1:46">
      <c r="E13" s="455" t="s">
        <v>911</v>
      </c>
      <c r="F13" s="455"/>
      <c r="G13" s="455" t="s">
        <v>420</v>
      </c>
      <c r="H13" s="455" t="s">
        <v>894</v>
      </c>
      <c r="I13" s="455"/>
      <c r="J13" s="455"/>
      <c r="M13" s="339" t="s">
        <v>508</v>
      </c>
      <c r="O13" s="339" t="s">
        <v>509</v>
      </c>
      <c r="P13" s="350" t="s">
        <v>500</v>
      </c>
      <c r="Q13" s="339"/>
      <c r="S13" s="343" t="s">
        <v>211</v>
      </c>
      <c r="T13" s="300" t="s">
        <v>505</v>
      </c>
      <c r="U13" s="237" t="s">
        <v>506</v>
      </c>
      <c r="V13" s="339" t="s">
        <v>399</v>
      </c>
      <c r="W13" s="339" t="s">
        <v>1539</v>
      </c>
      <c r="X13" s="339" t="s">
        <v>1534</v>
      </c>
      <c r="Y13" s="339"/>
      <c r="Z13" s="348"/>
      <c r="AC13" s="339"/>
      <c r="AD13" s="340" t="s">
        <v>512</v>
      </c>
      <c r="AE13" s="344"/>
      <c r="AF13" s="236"/>
      <c r="AG13" s="341" t="s">
        <v>294</v>
      </c>
      <c r="AH13" s="341">
        <v>0.91100000000000003</v>
      </c>
      <c r="AI13"/>
      <c r="AJ13" s="341" t="s">
        <v>513</v>
      </c>
      <c r="AT13" s="561"/>
    </row>
    <row r="14" spans="1:46">
      <c r="E14" s="455" t="s">
        <v>1510</v>
      </c>
      <c r="F14" s="455"/>
      <c r="G14" s="455" t="s">
        <v>899</v>
      </c>
      <c r="H14" s="455" t="s">
        <v>1500</v>
      </c>
      <c r="I14" s="455" t="s">
        <v>890</v>
      </c>
      <c r="J14" s="455" t="s">
        <v>904</v>
      </c>
      <c r="M14" s="339" t="s">
        <v>514</v>
      </c>
      <c r="O14" s="339" t="s">
        <v>457</v>
      </c>
      <c r="P14" s="339" t="s">
        <v>515</v>
      </c>
      <c r="Q14" s="339"/>
      <c r="S14" s="343" t="s">
        <v>316</v>
      </c>
      <c r="U14" s="237" t="s">
        <v>511</v>
      </c>
      <c r="V14" s="339" t="s">
        <v>413</v>
      </c>
      <c r="W14" s="339" t="s">
        <v>1558</v>
      </c>
      <c r="X14" s="339" t="s">
        <v>1573</v>
      </c>
      <c r="Y14" s="339"/>
      <c r="Z14" s="348"/>
      <c r="AC14" s="339"/>
      <c r="AD14" s="351" t="s">
        <v>519</v>
      </c>
      <c r="AE14" s="344"/>
      <c r="AF14" s="236"/>
      <c r="AG14" s="341" t="s">
        <v>300</v>
      </c>
      <c r="AH14" s="341">
        <v>1.1890000000000001</v>
      </c>
      <c r="AI14"/>
      <c r="AJ14" s="341" t="s">
        <v>520</v>
      </c>
      <c r="AT14" s="561"/>
    </row>
    <row r="15" spans="1:46">
      <c r="E15" s="455" t="s">
        <v>1023</v>
      </c>
      <c r="F15" s="455"/>
      <c r="G15" s="455"/>
      <c r="H15" s="455"/>
      <c r="I15" s="455" t="s">
        <v>908</v>
      </c>
      <c r="J15" s="455" t="s">
        <v>1484</v>
      </c>
      <c r="M15" s="339" t="s">
        <v>521</v>
      </c>
      <c r="O15" s="339"/>
      <c r="P15" s="339" t="s">
        <v>522</v>
      </c>
      <c r="Q15" s="339"/>
      <c r="S15" s="343" t="s">
        <v>834</v>
      </c>
      <c r="T15" s="300" t="s">
        <v>510</v>
      </c>
      <c r="U15" s="237" t="s">
        <v>517</v>
      </c>
      <c r="V15" s="339" t="s">
        <v>1543</v>
      </c>
      <c r="W15" s="339" t="s">
        <v>1559</v>
      </c>
      <c r="X15" s="339" t="s">
        <v>1540</v>
      </c>
      <c r="Y15" s="339"/>
      <c r="Z15" s="348"/>
      <c r="AD15" s="340" t="s">
        <v>526</v>
      </c>
      <c r="AE15" s="344"/>
      <c r="AF15" s="236"/>
      <c r="AG15" s="341" t="s">
        <v>527</v>
      </c>
      <c r="AH15" s="341">
        <v>0.91800000000000004</v>
      </c>
      <c r="AI15"/>
      <c r="AJ15" s="341" t="s">
        <v>528</v>
      </c>
      <c r="AT15" s="561"/>
    </row>
    <row r="16" spans="1:46">
      <c r="E16" s="455" t="s">
        <v>1509</v>
      </c>
      <c r="F16" s="455"/>
      <c r="G16" s="455"/>
      <c r="H16" s="455" t="s">
        <v>903</v>
      </c>
      <c r="I16" s="455" t="s">
        <v>910</v>
      </c>
      <c r="J16" s="455" t="s">
        <v>897</v>
      </c>
      <c r="M16" s="339" t="s">
        <v>529</v>
      </c>
      <c r="P16" s="339" t="s">
        <v>530</v>
      </c>
      <c r="S16" s="343" t="s">
        <v>203</v>
      </c>
      <c r="T16" s="300" t="s">
        <v>516</v>
      </c>
      <c r="U16" s="237" t="s">
        <v>524</v>
      </c>
      <c r="V16" s="339" t="s">
        <v>480</v>
      </c>
      <c r="W16" s="339" t="s">
        <v>1560</v>
      </c>
      <c r="X16" s="339" t="s">
        <v>1541</v>
      </c>
      <c r="Y16" s="339"/>
      <c r="Z16" s="348"/>
      <c r="AD16" s="351" t="s">
        <v>534</v>
      </c>
      <c r="AE16" s="344"/>
      <c r="AF16" s="236"/>
      <c r="AG16" s="341" t="s">
        <v>535</v>
      </c>
      <c r="AH16" s="341">
        <v>1.1890000000000001</v>
      </c>
      <c r="AI16"/>
      <c r="AJ16" s="341" t="s">
        <v>536</v>
      </c>
      <c r="AT16" s="348"/>
    </row>
    <row r="17" spans="5:46">
      <c r="E17" s="455" t="s">
        <v>898</v>
      </c>
      <c r="F17" s="455"/>
      <c r="G17" s="455"/>
      <c r="H17" s="455" t="s">
        <v>890</v>
      </c>
      <c r="I17" s="455"/>
      <c r="J17" s="455" t="s">
        <v>1485</v>
      </c>
      <c r="M17" s="339" t="s">
        <v>537</v>
      </c>
      <c r="P17" s="339" t="s">
        <v>538</v>
      </c>
      <c r="S17" s="343" t="s">
        <v>207</v>
      </c>
      <c r="T17" s="300" t="s">
        <v>523</v>
      </c>
      <c r="U17" s="237" t="s">
        <v>532</v>
      </c>
      <c r="V17" s="339" t="s">
        <v>1124</v>
      </c>
      <c r="W17" s="339" t="s">
        <v>1561</v>
      </c>
      <c r="X17" s="339" t="s">
        <v>1574</v>
      </c>
      <c r="Y17" s="339"/>
      <c r="Z17" s="348"/>
      <c r="AD17" s="351" t="s">
        <v>542</v>
      </c>
      <c r="AE17" s="344"/>
      <c r="AF17" s="236"/>
      <c r="AG17" s="341" t="s">
        <v>315</v>
      </c>
      <c r="AH17" s="341">
        <v>1.859</v>
      </c>
      <c r="AI17"/>
      <c r="AJ17" s="341" t="s">
        <v>543</v>
      </c>
      <c r="AT17" s="348"/>
    </row>
    <row r="18" spans="5:46">
      <c r="E18" s="455" t="s">
        <v>1508</v>
      </c>
      <c r="F18" s="455"/>
      <c r="G18" s="455"/>
      <c r="H18" s="455"/>
      <c r="I18" s="455" t="s">
        <v>904</v>
      </c>
      <c r="J18" s="455" t="s">
        <v>910</v>
      </c>
      <c r="M18" s="339" t="s">
        <v>544</v>
      </c>
      <c r="P18" s="339" t="s">
        <v>545</v>
      </c>
      <c r="S18" s="343" t="s">
        <v>329</v>
      </c>
      <c r="T18" s="300" t="s">
        <v>531</v>
      </c>
      <c r="U18" s="237" t="s">
        <v>540</v>
      </c>
      <c r="V18" s="339"/>
      <c r="W18" s="339" t="s">
        <v>1562</v>
      </c>
      <c r="X18" s="339" t="s">
        <v>1542</v>
      </c>
      <c r="Y18" s="339"/>
      <c r="Z18" s="348"/>
      <c r="AD18" s="340" t="s">
        <v>548</v>
      </c>
      <c r="AE18" s="344"/>
      <c r="AF18" s="236"/>
      <c r="AG18" s="341" t="s">
        <v>320</v>
      </c>
      <c r="AH18" s="341">
        <v>1.9510000000000001</v>
      </c>
      <c r="AI18"/>
      <c r="AJ18" s="341" t="s">
        <v>549</v>
      </c>
      <c r="AT18" s="348"/>
    </row>
    <row r="19" spans="5:46">
      <c r="E19" s="455" t="s">
        <v>1507</v>
      </c>
      <c r="F19" s="455"/>
      <c r="G19" s="455"/>
      <c r="H19" s="455" t="s">
        <v>909</v>
      </c>
      <c r="I19" s="455" t="s">
        <v>897</v>
      </c>
      <c r="J19" s="455" t="s">
        <v>1093</v>
      </c>
      <c r="M19" s="339" t="s">
        <v>550</v>
      </c>
      <c r="S19" s="343" t="s">
        <v>205</v>
      </c>
      <c r="T19" s="300" t="s">
        <v>539</v>
      </c>
      <c r="U19" s="237" t="s">
        <v>547</v>
      </c>
      <c r="V19" s="339"/>
      <c r="W19" s="339" t="s">
        <v>1538</v>
      </c>
      <c r="X19" s="339" t="s">
        <v>1544</v>
      </c>
      <c r="Y19" s="339"/>
      <c r="Z19" s="348"/>
      <c r="AE19" s="344"/>
      <c r="AF19" s="236"/>
      <c r="AG19" s="341" t="s">
        <v>330</v>
      </c>
      <c r="AH19" s="341">
        <v>0.91100000000000003</v>
      </c>
    </row>
    <row r="20" spans="5:46">
      <c r="E20" s="455" t="s">
        <v>907</v>
      </c>
      <c r="F20" s="455"/>
      <c r="G20" s="455"/>
      <c r="H20" s="455" t="s">
        <v>895</v>
      </c>
      <c r="I20" s="455" t="s">
        <v>1485</v>
      </c>
      <c r="J20" s="455" t="s">
        <v>1486</v>
      </c>
      <c r="M20" s="339" t="s">
        <v>553</v>
      </c>
      <c r="S20" s="343" t="s">
        <v>324</v>
      </c>
      <c r="T20" s="300" t="s">
        <v>546</v>
      </c>
      <c r="U20" s="237" t="s">
        <v>552</v>
      </c>
      <c r="V20" s="339"/>
      <c r="W20" s="339" t="s">
        <v>440</v>
      </c>
      <c r="X20" s="339" t="s">
        <v>1575</v>
      </c>
      <c r="AE20" s="344"/>
      <c r="AF20" s="236"/>
    </row>
    <row r="21" spans="5:46">
      <c r="E21" s="455" t="s">
        <v>899</v>
      </c>
      <c r="F21" s="455"/>
      <c r="G21" s="455"/>
      <c r="H21" s="455" t="s">
        <v>1501</v>
      </c>
      <c r="I21" s="455" t="s">
        <v>1483</v>
      </c>
      <c r="J21" s="455" t="s">
        <v>1021</v>
      </c>
      <c r="M21" s="339" t="s">
        <v>556</v>
      </c>
      <c r="S21" s="343" t="s">
        <v>204</v>
      </c>
      <c r="T21" s="300" t="s">
        <v>551</v>
      </c>
      <c r="U21" s="237" t="s">
        <v>555</v>
      </c>
      <c r="V21" s="339"/>
      <c r="W21" s="339" t="s">
        <v>426</v>
      </c>
      <c r="X21" s="339" t="s">
        <v>462</v>
      </c>
      <c r="AE21" s="347"/>
      <c r="AF21"/>
    </row>
    <row r="22" spans="5:46">
      <c r="E22" s="455" t="s">
        <v>896</v>
      </c>
      <c r="F22" s="455"/>
      <c r="G22" s="455"/>
      <c r="H22" s="455" t="s">
        <v>1021</v>
      </c>
      <c r="I22" s="455" t="s">
        <v>1021</v>
      </c>
      <c r="J22" s="455"/>
      <c r="M22" s="339" t="s">
        <v>559</v>
      </c>
      <c r="S22" s="343" t="s">
        <v>249</v>
      </c>
      <c r="T22" s="300" t="s">
        <v>554</v>
      </c>
      <c r="U22" s="237" t="s">
        <v>558</v>
      </c>
      <c r="V22" s="339"/>
      <c r="W22" s="339" t="s">
        <v>439</v>
      </c>
      <c r="X22" s="339" t="s">
        <v>1576</v>
      </c>
      <c r="AE22" s="344"/>
      <c r="AF22" s="236"/>
    </row>
    <row r="23" spans="5:46">
      <c r="E23" s="455" t="s">
        <v>1067</v>
      </c>
      <c r="F23" s="455"/>
      <c r="G23" s="455"/>
      <c r="H23" s="455" t="s">
        <v>913</v>
      </c>
      <c r="I23" s="455" t="s">
        <v>916</v>
      </c>
      <c r="J23" s="455"/>
      <c r="M23" s="339" t="s">
        <v>562</v>
      </c>
      <c r="S23" s="343" t="s">
        <v>210</v>
      </c>
      <c r="T23" s="300" t="s">
        <v>557</v>
      </c>
      <c r="U23" s="237" t="s">
        <v>561</v>
      </c>
      <c r="V23" s="339"/>
      <c r="W23" s="339" t="s">
        <v>489</v>
      </c>
      <c r="X23" s="339" t="s">
        <v>1577</v>
      </c>
      <c r="AE23" s="344"/>
      <c r="AF23" s="236"/>
    </row>
    <row r="24" spans="5:46">
      <c r="E24" s="455" t="s">
        <v>1503</v>
      </c>
      <c r="F24" s="455"/>
      <c r="G24" s="455"/>
      <c r="H24" s="455" t="s">
        <v>901</v>
      </c>
      <c r="I24" s="455" t="s">
        <v>1486</v>
      </c>
      <c r="J24" s="455"/>
      <c r="M24" s="339" t="s">
        <v>565</v>
      </c>
      <c r="S24" s="343" t="s">
        <v>849</v>
      </c>
      <c r="T24" s="300" t="s">
        <v>560</v>
      </c>
      <c r="U24" s="237" t="s">
        <v>564</v>
      </c>
      <c r="V24" s="339"/>
      <c r="W24" s="339" t="s">
        <v>498</v>
      </c>
      <c r="X24" s="339" t="s">
        <v>1578</v>
      </c>
      <c r="AE24" s="347"/>
      <c r="AF24"/>
    </row>
    <row r="25" spans="5:46">
      <c r="E25" s="455" t="s">
        <v>900</v>
      </c>
      <c r="F25" s="159"/>
      <c r="G25" s="455"/>
      <c r="H25" s="455" t="s">
        <v>1487</v>
      </c>
      <c r="I25" s="455"/>
      <c r="J25" s="455"/>
      <c r="L25" s="348"/>
      <c r="M25" s="339" t="s">
        <v>3130</v>
      </c>
      <c r="S25" s="343" t="s">
        <v>201</v>
      </c>
      <c r="T25" s="300" t="s">
        <v>563</v>
      </c>
      <c r="U25" s="237" t="s">
        <v>567</v>
      </c>
      <c r="V25" s="339"/>
      <c r="W25" s="339" t="s">
        <v>533</v>
      </c>
      <c r="X25" s="339" t="s">
        <v>1579</v>
      </c>
      <c r="AE25" s="344"/>
      <c r="AF25" s="236"/>
    </row>
    <row r="26" spans="5:46">
      <c r="E26" s="455" t="s">
        <v>884</v>
      </c>
      <c r="F26" s="159"/>
      <c r="G26" s="455"/>
      <c r="H26" s="455" t="s">
        <v>808</v>
      </c>
      <c r="I26" s="455"/>
      <c r="J26" s="455"/>
      <c r="M26" s="339" t="s">
        <v>260</v>
      </c>
      <c r="S26" s="343" t="s">
        <v>224</v>
      </c>
      <c r="T26" s="300" t="s">
        <v>566</v>
      </c>
      <c r="U26" s="237" t="s">
        <v>569</v>
      </c>
      <c r="V26" s="339"/>
      <c r="W26" s="339" t="s">
        <v>541</v>
      </c>
      <c r="X26" s="339" t="s">
        <v>1580</v>
      </c>
      <c r="AE26" s="344"/>
      <c r="AF26" s="236"/>
    </row>
    <row r="27" spans="5:46">
      <c r="E27" s="455" t="s">
        <v>914</v>
      </c>
      <c r="F27" s="159"/>
      <c r="G27" s="159"/>
      <c r="H27" s="455" t="s">
        <v>1488</v>
      </c>
      <c r="I27" s="455"/>
      <c r="J27" s="455"/>
      <c r="M27" s="339" t="s">
        <v>495</v>
      </c>
      <c r="S27" s="343" t="s">
        <v>215</v>
      </c>
      <c r="T27" s="300" t="s">
        <v>568</v>
      </c>
      <c r="U27" s="237" t="s">
        <v>571</v>
      </c>
      <c r="V27" s="339"/>
      <c r="W27" s="339" t="s">
        <v>1581</v>
      </c>
      <c r="X27" s="339" t="s">
        <v>1061</v>
      </c>
      <c r="AE27" s="344"/>
      <c r="AF27" s="236"/>
    </row>
    <row r="28" spans="5:46">
      <c r="E28" s="455" t="s">
        <v>915</v>
      </c>
      <c r="F28" s="159"/>
      <c r="G28" s="159"/>
      <c r="H28" s="455" t="s">
        <v>916</v>
      </c>
      <c r="I28" s="455"/>
      <c r="J28" s="455"/>
      <c r="M28" s="339" t="s">
        <v>574</v>
      </c>
      <c r="S28" s="343" t="s">
        <v>220</v>
      </c>
      <c r="T28" s="300" t="s">
        <v>570</v>
      </c>
      <c r="U28" s="237" t="s">
        <v>573</v>
      </c>
      <c r="V28" s="339"/>
      <c r="W28" s="339" t="s">
        <v>1582</v>
      </c>
      <c r="X28" s="339" t="s">
        <v>1062</v>
      </c>
      <c r="AE28" s="344"/>
      <c r="AF28" s="236"/>
    </row>
    <row r="29" spans="5:46">
      <c r="E29" s="455" t="s">
        <v>1514</v>
      </c>
      <c r="F29" s="159"/>
      <c r="G29" s="159"/>
      <c r="H29" s="455" t="s">
        <v>904</v>
      </c>
      <c r="I29" s="455"/>
      <c r="J29" s="159"/>
      <c r="M29" s="339" t="s">
        <v>457</v>
      </c>
      <c r="S29" s="343" t="s">
        <v>296</v>
      </c>
      <c r="T29" s="300" t="s">
        <v>572</v>
      </c>
      <c r="U29" s="237" t="s">
        <v>576</v>
      </c>
      <c r="V29" s="348"/>
      <c r="W29" s="348"/>
      <c r="AE29" s="344"/>
      <c r="AF29" s="236"/>
    </row>
    <row r="30" spans="5:46">
      <c r="E30" s="455" t="s">
        <v>1511</v>
      </c>
      <c r="F30" s="159"/>
      <c r="G30" s="159"/>
      <c r="H30" s="455"/>
      <c r="I30" s="455"/>
      <c r="J30" s="159"/>
      <c r="M30" s="339" t="s">
        <v>579</v>
      </c>
      <c r="S30" s="343" t="s">
        <v>334</v>
      </c>
      <c r="T30" s="300" t="s">
        <v>575</v>
      </c>
      <c r="U30" s="237" t="s">
        <v>578</v>
      </c>
      <c r="V30" s="348"/>
      <c r="W30" s="348"/>
      <c r="AE30" s="344"/>
      <c r="AF30" s="236"/>
    </row>
    <row r="31" spans="5:46">
      <c r="E31" s="455" t="s">
        <v>886</v>
      </c>
      <c r="F31" s="159"/>
      <c r="G31" s="159"/>
      <c r="H31" s="455"/>
      <c r="I31" s="455"/>
      <c r="J31" s="159"/>
      <c r="M31" s="339" t="s">
        <v>582</v>
      </c>
      <c r="S31" s="343" t="s">
        <v>221</v>
      </c>
      <c r="T31" s="300" t="s">
        <v>577</v>
      </c>
      <c r="U31" s="237" t="s">
        <v>581</v>
      </c>
      <c r="V31" s="348"/>
      <c r="W31" s="348"/>
      <c r="AE31" s="344"/>
      <c r="AF31" s="236"/>
    </row>
    <row r="32" spans="5:46">
      <c r="E32" s="455"/>
      <c r="F32" s="159"/>
      <c r="G32" s="159"/>
      <c r="H32" s="455"/>
      <c r="I32" s="455"/>
      <c r="J32" s="159"/>
      <c r="M32" s="350" t="s">
        <v>500</v>
      </c>
      <c r="S32" s="343" t="s">
        <v>303</v>
      </c>
      <c r="T32" s="300" t="s">
        <v>580</v>
      </c>
      <c r="U32" s="237" t="s">
        <v>585</v>
      </c>
      <c r="V32" s="348"/>
      <c r="W32" s="348"/>
      <c r="AE32" s="344"/>
      <c r="AF32"/>
    </row>
    <row r="33" spans="5:32">
      <c r="E33" s="455"/>
      <c r="F33" s="159"/>
      <c r="G33" s="159"/>
      <c r="H33" s="455"/>
      <c r="I33" s="455"/>
      <c r="J33" s="159"/>
      <c r="M33" s="339" t="s">
        <v>588</v>
      </c>
      <c r="S33" s="343" t="s">
        <v>223</v>
      </c>
      <c r="T33" s="300" t="s">
        <v>584</v>
      </c>
      <c r="U33" s="237" t="s">
        <v>587</v>
      </c>
      <c r="V33" s="348"/>
      <c r="W33" s="348"/>
      <c r="AE33" s="344"/>
      <c r="AF33" s="236"/>
    </row>
    <row r="34" spans="5:32">
      <c r="E34" s="455"/>
      <c r="F34" s="159"/>
      <c r="G34" s="159"/>
      <c r="H34" s="455"/>
      <c r="I34" s="455"/>
      <c r="J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1553</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1639</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9" t="s">
        <v>1595</v>
      </c>
      <c r="AB1" s="649" t="s">
        <v>1596</v>
      </c>
      <c r="AC1" s="649" t="s">
        <v>1597</v>
      </c>
      <c r="AD1" s="649" t="s">
        <v>1598</v>
      </c>
      <c r="AE1" s="649" t="s">
        <v>1599</v>
      </c>
      <c r="AF1" s="649" t="s">
        <v>1600</v>
      </c>
      <c r="AG1" s="649" t="s">
        <v>1601</v>
      </c>
      <c r="AH1" s="646" t="s">
        <v>1602</v>
      </c>
      <c r="AI1" s="641" t="s">
        <v>1603</v>
      </c>
      <c r="AJ1" s="641" t="s">
        <v>1604</v>
      </c>
      <c r="AK1" s="641"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1031</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1026</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1032</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1033</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1034</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1035</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1036</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1037</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1038</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1039</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1040</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1041</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1042</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1043</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1044</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1045</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1045</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1027</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1046</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1028</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1047</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1048</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1048</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1049</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1050</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1051</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1051</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1547</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1547</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1548</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1052</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1"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1614</v>
      </c>
      <c r="C35" s="673" t="s">
        <v>1613</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1613</v>
      </c>
      <c r="M35" s="679"/>
      <c r="N35" s="680"/>
      <c r="O35" s="678"/>
      <c r="P35" s="679" t="s">
        <v>1613</v>
      </c>
      <c r="Q35" s="679"/>
      <c r="R35" s="680"/>
      <c r="S35" s="678"/>
      <c r="T35" s="679" t="s">
        <v>1613</v>
      </c>
      <c r="U35" s="679"/>
      <c r="V35" s="680"/>
      <c r="W35" s="678"/>
      <c r="X35" s="679" t="s">
        <v>1613</v>
      </c>
      <c r="Y35" s="681"/>
      <c r="Z35" s="709" t="str">
        <f>IFERROR(VLOOKUP(C35, 條件!$A:$L, 3, 0), "")</f>
        <v/>
      </c>
      <c r="AA35" s="710" t="str">
        <f>IF(OR(L35={"改紡","檢修","了機","清車","FINAL","停機","SAMPLE","TEST","絲開發"}), L35, IFERROR(IF(C35="", "", (SUM(J35, N35, R35, V35)/3 * AG35) * IF(AND(AF35="S", AS35="雙"), 0.5, 1)), ""))</f>
        <v>絲開發</v>
      </c>
      <c r="AB35" s="801"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1615</v>
      </c>
      <c r="C38" s="673" t="s">
        <v>1652</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1617</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1618</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703" priority="34" operator="containsText" text="×2">
      <formula>NOT(ISERROR(SEARCH("×2",F1)))</formula>
    </cfRule>
  </conditionalFormatting>
  <conditionalFormatting sqref="L1:L1048576">
    <cfRule type="containsText" dxfId="702" priority="33" operator="containsText" text="了機">
      <formula>NOT(ISERROR(SEARCH("了機",L1)))</formula>
    </cfRule>
  </conditionalFormatting>
  <conditionalFormatting sqref="L2:L43">
    <cfRule type="containsText" dxfId="701" priority="31" operator="containsText" text="清車">
      <formula>NOT(ISERROR(SEARCH("清車",L2)))</formula>
    </cfRule>
    <cfRule type="containsText" dxfId="700" priority="32" operator="containsText" text="改紡">
      <formula>NOT(ISERROR(SEARCH("改紡",L2)))</formula>
    </cfRule>
  </conditionalFormatting>
  <conditionalFormatting sqref="M2:M43">
    <cfRule type="containsText" dxfId="699" priority="30" operator="containsText" text="了機">
      <formula>NOT(ISERROR(SEARCH("了機",M2)))</formula>
    </cfRule>
  </conditionalFormatting>
  <conditionalFormatting sqref="M2:M43">
    <cfRule type="containsText" dxfId="698" priority="28" operator="containsText" text="清車">
      <formula>NOT(ISERROR(SEARCH("清車",M2)))</formula>
    </cfRule>
    <cfRule type="containsText" dxfId="697" priority="29" operator="containsText" text="改紡">
      <formula>NOT(ISERROR(SEARCH("改紡",M2)))</formula>
    </cfRule>
  </conditionalFormatting>
  <conditionalFormatting sqref="P2:P34">
    <cfRule type="containsText" dxfId="696" priority="27" operator="containsText" text="了機">
      <formula>NOT(ISERROR(SEARCH("了機",P2)))</formula>
    </cfRule>
  </conditionalFormatting>
  <conditionalFormatting sqref="P2:P34">
    <cfRule type="containsText" dxfId="695" priority="25" operator="containsText" text="清車">
      <formula>NOT(ISERROR(SEARCH("清車",P2)))</formula>
    </cfRule>
    <cfRule type="containsText" dxfId="694" priority="26" operator="containsText" text="改紡">
      <formula>NOT(ISERROR(SEARCH("改紡",P2)))</formula>
    </cfRule>
  </conditionalFormatting>
  <conditionalFormatting sqref="Q2:Q43">
    <cfRule type="containsText" dxfId="693" priority="24" operator="containsText" text="了機">
      <formula>NOT(ISERROR(SEARCH("了機",Q2)))</formula>
    </cfRule>
  </conditionalFormatting>
  <conditionalFormatting sqref="Q2:Q43">
    <cfRule type="containsText" dxfId="692" priority="22" operator="containsText" text="清車">
      <formula>NOT(ISERROR(SEARCH("清車",Q2)))</formula>
    </cfRule>
    <cfRule type="containsText" dxfId="691" priority="23" operator="containsText" text="改紡">
      <formula>NOT(ISERROR(SEARCH("改紡",Q2)))</formula>
    </cfRule>
  </conditionalFormatting>
  <conditionalFormatting sqref="T2:T34">
    <cfRule type="containsText" dxfId="690" priority="21" operator="containsText" text="了機">
      <formula>NOT(ISERROR(SEARCH("了機",T2)))</formula>
    </cfRule>
  </conditionalFormatting>
  <conditionalFormatting sqref="T2:T34">
    <cfRule type="containsText" dxfId="689" priority="19" operator="containsText" text="清車">
      <formula>NOT(ISERROR(SEARCH("清車",T2)))</formula>
    </cfRule>
    <cfRule type="containsText" dxfId="688" priority="20" operator="containsText" text="改紡">
      <formula>NOT(ISERROR(SEARCH("改紡",T2)))</formula>
    </cfRule>
  </conditionalFormatting>
  <conditionalFormatting sqref="U2:U43">
    <cfRule type="containsText" dxfId="687" priority="18" operator="containsText" text="了機">
      <formula>NOT(ISERROR(SEARCH("了機",U2)))</formula>
    </cfRule>
  </conditionalFormatting>
  <conditionalFormatting sqref="U2:U43">
    <cfRule type="containsText" dxfId="686" priority="16" operator="containsText" text="清車">
      <formula>NOT(ISERROR(SEARCH("清車",U2)))</formula>
    </cfRule>
    <cfRule type="containsText" dxfId="685" priority="17" operator="containsText" text="改紡">
      <formula>NOT(ISERROR(SEARCH("改紡",U2)))</formula>
    </cfRule>
  </conditionalFormatting>
  <conditionalFormatting sqref="X2:X34">
    <cfRule type="containsText" dxfId="684" priority="15" operator="containsText" text="了機">
      <formula>NOT(ISERROR(SEARCH("了機",X2)))</formula>
    </cfRule>
  </conditionalFormatting>
  <conditionalFormatting sqref="X2:X34">
    <cfRule type="containsText" dxfId="683" priority="13" operator="containsText" text="清車">
      <formula>NOT(ISERROR(SEARCH("清車",X2)))</formula>
    </cfRule>
    <cfRule type="containsText" dxfId="682" priority="14" operator="containsText" text="改紡">
      <formula>NOT(ISERROR(SEARCH("改紡",X2)))</formula>
    </cfRule>
  </conditionalFormatting>
  <conditionalFormatting sqref="Y2:Y43">
    <cfRule type="containsText" dxfId="681" priority="12" operator="containsText" text="了機">
      <formula>NOT(ISERROR(SEARCH("了機",Y2)))</formula>
    </cfRule>
  </conditionalFormatting>
  <conditionalFormatting sqref="Y2:Y43">
    <cfRule type="containsText" dxfId="680" priority="10" operator="containsText" text="清車">
      <formula>NOT(ISERROR(SEARCH("清車",Y2)))</formula>
    </cfRule>
    <cfRule type="containsText" dxfId="679" priority="11" operator="containsText" text="改紡">
      <formula>NOT(ISERROR(SEARCH("改紡",Y2)))</formula>
    </cfRule>
  </conditionalFormatting>
  <conditionalFormatting sqref="P35:P43">
    <cfRule type="containsText" dxfId="678" priority="9" operator="containsText" text="了機">
      <formula>NOT(ISERROR(SEARCH("了機",P35)))</formula>
    </cfRule>
  </conditionalFormatting>
  <conditionalFormatting sqref="P35:P43">
    <cfRule type="containsText" dxfId="677" priority="7" operator="containsText" text="清車">
      <formula>NOT(ISERROR(SEARCH("清車",P35)))</formula>
    </cfRule>
    <cfRule type="containsText" dxfId="676" priority="8" operator="containsText" text="改紡">
      <formula>NOT(ISERROR(SEARCH("改紡",P35)))</formula>
    </cfRule>
  </conditionalFormatting>
  <conditionalFormatting sqref="T35:T43">
    <cfRule type="containsText" dxfId="675" priority="6" operator="containsText" text="了機">
      <formula>NOT(ISERROR(SEARCH("了機",T35)))</formula>
    </cfRule>
  </conditionalFormatting>
  <conditionalFormatting sqref="T35:T43">
    <cfRule type="containsText" dxfId="674" priority="4" operator="containsText" text="清車">
      <formula>NOT(ISERROR(SEARCH("清車",T35)))</formula>
    </cfRule>
    <cfRule type="containsText" dxfId="673" priority="5" operator="containsText" text="改紡">
      <formula>NOT(ISERROR(SEARCH("改紡",T35)))</formula>
    </cfRule>
  </conditionalFormatting>
  <conditionalFormatting sqref="X35:X43">
    <cfRule type="containsText" dxfId="672" priority="3" operator="containsText" text="了機">
      <formula>NOT(ISERROR(SEARCH("了機",X35)))</formula>
    </cfRule>
  </conditionalFormatting>
  <conditionalFormatting sqref="X35:X43">
    <cfRule type="containsText" dxfId="671" priority="1" operator="containsText" text="清車">
      <formula>NOT(ISERROR(SEARCH("清車",X35)))</formula>
    </cfRule>
    <cfRule type="containsText" dxfId="670"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69" t="s">
        <v>103</v>
      </c>
      <c r="C1" s="970"/>
      <c r="D1" s="970"/>
      <c r="E1" s="970"/>
      <c r="F1" s="971"/>
      <c r="G1" s="972" t="s">
        <v>104</v>
      </c>
      <c r="H1" s="973"/>
      <c r="I1" s="973"/>
      <c r="J1" s="973"/>
      <c r="K1" s="974"/>
      <c r="L1" s="975" t="s">
        <v>105</v>
      </c>
      <c r="M1" s="976"/>
      <c r="N1" s="976"/>
      <c r="O1" s="976"/>
      <c r="P1" s="977"/>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78">
        <f>'１１直送'!A3</f>
        <v>46174</v>
      </c>
      <c r="B3" s="90" t="s">
        <v>113</v>
      </c>
      <c r="C3" s="926" t="s">
        <v>664</v>
      </c>
      <c r="D3" s="91" t="s">
        <v>114</v>
      </c>
      <c r="E3" s="92" t="s">
        <v>115</v>
      </c>
      <c r="F3" s="93"/>
      <c r="G3" s="90" t="s">
        <v>113</v>
      </c>
      <c r="H3" s="930" t="s">
        <v>163</v>
      </c>
      <c r="I3" s="91" t="s">
        <v>114</v>
      </c>
      <c r="J3" s="92" t="s">
        <v>115</v>
      </c>
      <c r="K3" s="93"/>
      <c r="L3" s="90" t="s">
        <v>113</v>
      </c>
      <c r="M3" s="933" t="s">
        <v>163</v>
      </c>
      <c r="N3" s="91" t="s">
        <v>114</v>
      </c>
      <c r="O3" s="92" t="s">
        <v>115</v>
      </c>
      <c r="P3" s="93"/>
    </row>
    <row r="4" spans="1:16" ht="16.5" customHeight="1">
      <c r="A4" s="944"/>
      <c r="B4" s="958"/>
      <c r="C4" s="927"/>
      <c r="D4" s="94" t="s">
        <v>116</v>
      </c>
      <c r="E4" s="95" t="s">
        <v>117</v>
      </c>
      <c r="F4" s="93"/>
      <c r="G4" s="958"/>
      <c r="H4" s="930"/>
      <c r="I4" s="94" t="s">
        <v>116</v>
      </c>
      <c r="J4" s="95" t="s">
        <v>117</v>
      </c>
      <c r="K4" s="93"/>
      <c r="L4" s="958"/>
      <c r="M4" s="933"/>
      <c r="N4" s="94" t="s">
        <v>116</v>
      </c>
      <c r="O4" s="95" t="s">
        <v>117</v>
      </c>
      <c r="P4" s="93"/>
    </row>
    <row r="5" spans="1:16" ht="17.25" thickBot="1">
      <c r="A5" s="944"/>
      <c r="B5" s="959"/>
      <c r="C5" s="927"/>
      <c r="D5" s="94" t="s">
        <v>118</v>
      </c>
      <c r="E5" s="96" t="s">
        <v>119</v>
      </c>
      <c r="F5" s="97"/>
      <c r="G5" s="959"/>
      <c r="H5" s="930"/>
      <c r="I5" s="94" t="s">
        <v>118</v>
      </c>
      <c r="J5" s="96" t="s">
        <v>119</v>
      </c>
      <c r="K5" s="97"/>
      <c r="L5" s="959"/>
      <c r="M5" s="933"/>
      <c r="N5" s="94" t="s">
        <v>120</v>
      </c>
      <c r="O5" s="96" t="s">
        <v>119</v>
      </c>
      <c r="P5" s="98"/>
    </row>
    <row r="6" spans="1:16" ht="17.25" thickBot="1">
      <c r="A6" s="944"/>
      <c r="B6" s="90" t="s">
        <v>121</v>
      </c>
      <c r="C6" s="927"/>
      <c r="D6" s="94"/>
      <c r="E6" s="96"/>
      <c r="F6" s="97"/>
      <c r="G6" s="90" t="s">
        <v>121</v>
      </c>
      <c r="H6" s="930"/>
      <c r="I6" s="94"/>
      <c r="J6" s="96"/>
      <c r="K6" s="97"/>
      <c r="L6" s="90" t="s">
        <v>121</v>
      </c>
      <c r="M6" s="933"/>
      <c r="N6" s="94"/>
      <c r="O6" s="96"/>
      <c r="P6" s="97"/>
    </row>
    <row r="7" spans="1:16">
      <c r="A7" s="944"/>
      <c r="B7" s="955"/>
      <c r="C7" s="927"/>
      <c r="D7" s="94"/>
      <c r="E7" s="96"/>
      <c r="F7" s="97"/>
      <c r="G7" s="955"/>
      <c r="H7" s="930"/>
      <c r="I7" s="94"/>
      <c r="J7" s="96"/>
      <c r="K7" s="97"/>
      <c r="L7" s="955"/>
      <c r="M7" s="933"/>
      <c r="N7" s="94"/>
      <c r="O7" s="96"/>
      <c r="P7" s="97"/>
    </row>
    <row r="8" spans="1:16">
      <c r="A8" s="944"/>
      <c r="B8" s="948"/>
      <c r="C8" s="927"/>
      <c r="D8" s="94"/>
      <c r="E8" s="96"/>
      <c r="F8" s="93"/>
      <c r="G8" s="948"/>
      <c r="H8" s="930"/>
      <c r="I8" s="94"/>
      <c r="J8" s="96"/>
      <c r="K8" s="93"/>
      <c r="L8" s="948"/>
      <c r="M8" s="933"/>
      <c r="N8" s="94"/>
      <c r="O8" s="96"/>
      <c r="P8" s="93"/>
    </row>
    <row r="9" spans="1:16">
      <c r="A9" s="944"/>
      <c r="B9" s="947"/>
      <c r="C9" s="927"/>
      <c r="D9" s="94"/>
      <c r="E9" s="96"/>
      <c r="F9" s="99"/>
      <c r="G9" s="947"/>
      <c r="H9" s="930"/>
      <c r="I9" s="94"/>
      <c r="J9" s="96"/>
      <c r="K9" s="99"/>
      <c r="L9" s="947"/>
      <c r="M9" s="933"/>
      <c r="N9" s="94"/>
      <c r="O9" s="96"/>
      <c r="P9" s="99"/>
    </row>
    <row r="10" spans="1:16">
      <c r="A10" s="944"/>
      <c r="B10" s="948"/>
      <c r="C10" s="927"/>
      <c r="D10" s="94"/>
      <c r="E10" s="96"/>
      <c r="F10" s="99"/>
      <c r="G10" s="948"/>
      <c r="H10" s="930"/>
      <c r="I10" s="94"/>
      <c r="J10" s="96"/>
      <c r="K10" s="99"/>
      <c r="L10" s="948"/>
      <c r="M10" s="933"/>
      <c r="N10" s="94"/>
      <c r="O10" s="96"/>
      <c r="P10" s="99"/>
    </row>
    <row r="11" spans="1:16">
      <c r="A11" s="944"/>
      <c r="B11" s="947"/>
      <c r="C11" s="927"/>
      <c r="D11" s="94"/>
      <c r="E11" s="96"/>
      <c r="F11" s="99"/>
      <c r="G11" s="947"/>
      <c r="H11" s="930"/>
      <c r="I11" s="94"/>
      <c r="J11" s="96"/>
      <c r="K11" s="99"/>
      <c r="L11" s="947"/>
      <c r="M11" s="933"/>
      <c r="N11" s="94"/>
      <c r="O11" s="96"/>
      <c r="P11" s="99"/>
    </row>
    <row r="12" spans="1:16" ht="17.25" thickBot="1">
      <c r="A12" s="944"/>
      <c r="B12" s="948"/>
      <c r="C12" s="927"/>
      <c r="D12" s="94"/>
      <c r="E12" s="96"/>
      <c r="F12" s="99"/>
      <c r="G12" s="948"/>
      <c r="H12" s="930"/>
      <c r="I12" s="94"/>
      <c r="J12" s="96"/>
      <c r="K12" s="99"/>
      <c r="L12" s="948"/>
      <c r="M12" s="933"/>
      <c r="N12" s="94"/>
      <c r="O12" s="96"/>
      <c r="P12" s="99"/>
    </row>
    <row r="13" spans="1:16" ht="17.25" thickBot="1">
      <c r="A13" s="944"/>
      <c r="B13" s="100" t="s">
        <v>122</v>
      </c>
      <c r="C13" s="927"/>
      <c r="D13" s="94"/>
      <c r="E13" s="96"/>
      <c r="F13" s="93"/>
      <c r="G13" s="100" t="s">
        <v>122</v>
      </c>
      <c r="H13" s="930"/>
      <c r="I13" s="94"/>
      <c r="J13" s="96"/>
      <c r="K13" s="93"/>
      <c r="L13" s="100" t="s">
        <v>122</v>
      </c>
      <c r="M13" s="933"/>
      <c r="N13" s="94"/>
      <c r="O13" s="96"/>
      <c r="P13" s="97"/>
    </row>
    <row r="14" spans="1:16">
      <c r="A14" s="944"/>
      <c r="B14" s="949"/>
      <c r="C14" s="927"/>
      <c r="D14" s="94"/>
      <c r="E14" s="96"/>
      <c r="F14" s="93"/>
      <c r="G14" s="949"/>
      <c r="H14" s="930"/>
      <c r="I14" s="94"/>
      <c r="J14" s="96"/>
      <c r="K14" s="97"/>
      <c r="L14" s="949"/>
      <c r="M14" s="933"/>
      <c r="N14" s="94"/>
      <c r="O14" s="96"/>
      <c r="P14" s="97"/>
    </row>
    <row r="15" spans="1:16">
      <c r="A15" s="944"/>
      <c r="B15" s="950"/>
      <c r="C15" s="927"/>
      <c r="D15" s="94"/>
      <c r="E15" s="96"/>
      <c r="F15" s="97"/>
      <c r="G15" s="950"/>
      <c r="H15" s="930"/>
      <c r="I15" s="94"/>
      <c r="J15" s="96"/>
      <c r="K15" s="97"/>
      <c r="L15" s="950"/>
      <c r="M15" s="933"/>
      <c r="N15" s="94"/>
      <c r="O15" s="96"/>
      <c r="P15" s="97"/>
    </row>
    <row r="16" spans="1:16" ht="17.25" thickBot="1">
      <c r="A16" s="944"/>
      <c r="B16" s="951"/>
      <c r="C16" s="927"/>
      <c r="D16" s="94"/>
      <c r="E16" s="96"/>
      <c r="F16" s="97"/>
      <c r="G16" s="951"/>
      <c r="H16" s="930"/>
      <c r="I16" s="94"/>
      <c r="J16" s="96"/>
      <c r="K16" s="97"/>
      <c r="L16" s="951"/>
      <c r="M16" s="933"/>
      <c r="N16" s="94"/>
      <c r="O16" s="96"/>
      <c r="P16" s="97"/>
    </row>
    <row r="17" spans="1:16" ht="17.25" thickBot="1">
      <c r="A17" s="944"/>
      <c r="B17" s="100" t="s">
        <v>123</v>
      </c>
      <c r="C17" s="927"/>
      <c r="D17" s="94"/>
      <c r="E17" s="96"/>
      <c r="F17" s="97"/>
      <c r="G17" s="100" t="s">
        <v>123</v>
      </c>
      <c r="H17" s="930"/>
      <c r="I17" s="94"/>
      <c r="J17" s="96"/>
      <c r="K17" s="97"/>
      <c r="L17" s="100" t="s">
        <v>123</v>
      </c>
      <c r="M17" s="933"/>
      <c r="N17" s="94"/>
      <c r="O17" s="96"/>
      <c r="P17" s="97"/>
    </row>
    <row r="18" spans="1:16">
      <c r="A18" s="944"/>
      <c r="B18" s="962"/>
      <c r="C18" s="927"/>
      <c r="D18" s="94"/>
      <c r="E18" s="96"/>
      <c r="F18" s="97"/>
      <c r="G18" s="962"/>
      <c r="H18" s="930"/>
      <c r="I18" s="94"/>
      <c r="J18" s="96"/>
      <c r="K18" s="97"/>
      <c r="L18" s="962"/>
      <c r="M18" s="933"/>
      <c r="N18" s="94"/>
      <c r="O18" s="96"/>
      <c r="P18" s="97"/>
    </row>
    <row r="19" spans="1:16">
      <c r="A19" s="944"/>
      <c r="B19" s="963"/>
      <c r="C19" s="927"/>
      <c r="D19" s="94"/>
      <c r="E19" s="96"/>
      <c r="F19" s="97"/>
      <c r="G19" s="963"/>
      <c r="H19" s="930"/>
      <c r="I19" s="94"/>
      <c r="J19" s="96"/>
      <c r="K19" s="97"/>
      <c r="L19" s="963"/>
      <c r="M19" s="933"/>
      <c r="N19" s="94"/>
      <c r="O19" s="96"/>
      <c r="P19" s="93"/>
    </row>
    <row r="20" spans="1:16" ht="17.25" thickBot="1">
      <c r="A20" s="944"/>
      <c r="B20" s="964"/>
      <c r="C20" s="927"/>
      <c r="D20" s="94"/>
      <c r="E20" s="96"/>
      <c r="F20" s="97"/>
      <c r="G20" s="964"/>
      <c r="H20" s="930"/>
      <c r="I20" s="94"/>
      <c r="J20" s="96"/>
      <c r="K20" s="93"/>
      <c r="L20" s="964"/>
      <c r="M20" s="933"/>
      <c r="N20" s="94"/>
      <c r="O20" s="96"/>
      <c r="P20" s="93"/>
    </row>
    <row r="21" spans="1:16">
      <c r="A21" s="944"/>
      <c r="B21" s="945" t="s">
        <v>124</v>
      </c>
      <c r="C21" s="927"/>
      <c r="D21" s="94"/>
      <c r="E21" s="96"/>
      <c r="F21" s="93"/>
      <c r="G21" s="945" t="s">
        <v>124</v>
      </c>
      <c r="H21" s="930"/>
      <c r="I21" s="94"/>
      <c r="J21" s="96"/>
      <c r="K21" s="93"/>
      <c r="L21" s="945" t="s">
        <v>124</v>
      </c>
      <c r="M21" s="933"/>
      <c r="N21" s="94"/>
      <c r="O21" s="96"/>
      <c r="P21" s="97"/>
    </row>
    <row r="22" spans="1:16" ht="17.25" thickBot="1">
      <c r="A22" s="944"/>
      <c r="B22" s="946"/>
      <c r="C22" s="927"/>
      <c r="D22" s="94"/>
      <c r="E22" s="96"/>
      <c r="F22" s="93"/>
      <c r="G22" s="946"/>
      <c r="H22" s="930"/>
      <c r="I22" s="94"/>
      <c r="J22" s="96"/>
      <c r="K22" s="97"/>
      <c r="L22" s="946"/>
      <c r="M22" s="933"/>
      <c r="N22" s="94"/>
      <c r="O22" s="96"/>
      <c r="P22" s="97"/>
    </row>
    <row r="23" spans="1:16" ht="17.25" thickTop="1">
      <c r="A23" s="944"/>
      <c r="B23" s="960" t="s">
        <v>125</v>
      </c>
      <c r="C23" s="927"/>
      <c r="D23" s="94"/>
      <c r="E23" s="96"/>
      <c r="F23" s="97"/>
      <c r="G23" s="960" t="s">
        <v>125</v>
      </c>
      <c r="H23" s="930"/>
      <c r="I23" s="94"/>
      <c r="J23" s="96"/>
      <c r="K23" s="97"/>
      <c r="L23" s="960" t="s">
        <v>125</v>
      </c>
      <c r="M23" s="933"/>
      <c r="N23" s="94"/>
      <c r="O23" s="96"/>
      <c r="P23" s="93"/>
    </row>
    <row r="24" spans="1:16" ht="17.25" thickBot="1">
      <c r="A24" s="944"/>
      <c r="B24" s="943"/>
      <c r="C24" s="927"/>
      <c r="D24" s="94"/>
      <c r="E24" s="96"/>
      <c r="F24" s="97"/>
      <c r="G24" s="943"/>
      <c r="H24" s="930"/>
      <c r="I24" s="94"/>
      <c r="J24" s="96"/>
      <c r="K24" s="93"/>
      <c r="L24" s="943"/>
      <c r="M24" s="933"/>
      <c r="N24" s="94"/>
      <c r="O24" s="96"/>
      <c r="P24" s="101"/>
    </row>
    <row r="25" spans="1:16">
      <c r="A25" s="944"/>
      <c r="B25" s="953"/>
      <c r="C25" s="927"/>
      <c r="D25" s="94"/>
      <c r="E25" s="96"/>
      <c r="F25" s="93"/>
      <c r="G25" s="953"/>
      <c r="H25" s="930"/>
      <c r="I25" s="94"/>
      <c r="J25" s="96"/>
      <c r="K25" s="101"/>
      <c r="L25" s="953"/>
      <c r="M25" s="933"/>
      <c r="N25" s="94"/>
      <c r="O25" s="96"/>
      <c r="P25" s="102"/>
    </row>
    <row r="26" spans="1:16" ht="17.25" thickBot="1">
      <c r="A26" s="944"/>
      <c r="B26" s="961"/>
      <c r="C26" s="927"/>
      <c r="D26" s="94"/>
      <c r="E26" s="96"/>
      <c r="F26" s="101"/>
      <c r="G26" s="961"/>
      <c r="H26" s="930"/>
      <c r="I26" s="94"/>
      <c r="J26" s="96"/>
      <c r="K26" s="102"/>
      <c r="L26" s="961"/>
      <c r="M26" s="933"/>
      <c r="N26" s="94"/>
      <c r="O26" s="96"/>
      <c r="P26" s="99"/>
    </row>
    <row r="27" spans="1:16">
      <c r="A27" s="944"/>
      <c r="B27" s="942" t="s">
        <v>126</v>
      </c>
      <c r="C27" s="927"/>
      <c r="D27" s="94"/>
      <c r="E27" s="96"/>
      <c r="F27" s="102"/>
      <c r="G27" s="942" t="s">
        <v>126</v>
      </c>
      <c r="H27" s="930"/>
      <c r="I27" s="94"/>
      <c r="J27" s="96"/>
      <c r="K27" s="99"/>
      <c r="L27" s="942" t="s">
        <v>126</v>
      </c>
      <c r="M27" s="933"/>
      <c r="N27" s="94"/>
      <c r="O27" s="96"/>
      <c r="P27" s="103"/>
    </row>
    <row r="28" spans="1:16" ht="17.25" thickBot="1">
      <c r="A28" s="944"/>
      <c r="B28" s="943"/>
      <c r="C28" s="927"/>
      <c r="D28" s="94"/>
      <c r="E28" s="96"/>
      <c r="F28" s="99"/>
      <c r="G28" s="943"/>
      <c r="H28" s="930"/>
      <c r="I28" s="94"/>
      <c r="J28" s="96"/>
      <c r="K28" s="103"/>
      <c r="L28" s="943"/>
      <c r="M28" s="933"/>
      <c r="N28" s="94"/>
      <c r="O28" s="96"/>
      <c r="P28" s="99"/>
    </row>
    <row r="29" spans="1:16">
      <c r="A29" s="944"/>
      <c r="B29" s="953"/>
      <c r="C29" s="927"/>
      <c r="D29" s="94"/>
      <c r="E29" s="96"/>
      <c r="F29" s="99"/>
      <c r="G29" s="953"/>
      <c r="H29" s="930"/>
      <c r="I29" s="94"/>
      <c r="J29" s="96"/>
      <c r="K29" s="99"/>
      <c r="L29" s="953"/>
      <c r="M29" s="933"/>
      <c r="N29" s="94"/>
      <c r="O29" s="96"/>
      <c r="P29" s="99"/>
    </row>
    <row r="30" spans="1:16" ht="17.25" thickBot="1">
      <c r="A30" s="944"/>
      <c r="B30" s="954"/>
      <c r="C30" s="927"/>
      <c r="D30" s="94"/>
      <c r="E30" s="96"/>
      <c r="F30" s="103"/>
      <c r="G30" s="954"/>
      <c r="H30" s="930"/>
      <c r="I30" s="94"/>
      <c r="J30" s="96"/>
      <c r="K30" s="99"/>
      <c r="L30" s="954"/>
      <c r="M30" s="933"/>
      <c r="N30" s="94"/>
      <c r="O30" s="96"/>
      <c r="P30" s="99"/>
    </row>
    <row r="31" spans="1:16">
      <c r="A31" s="944"/>
      <c r="B31" s="952" t="s">
        <v>127</v>
      </c>
      <c r="C31" s="927"/>
      <c r="D31" s="94"/>
      <c r="E31" s="96"/>
      <c r="F31" s="99"/>
      <c r="G31" s="952" t="s">
        <v>127</v>
      </c>
      <c r="H31" s="930"/>
      <c r="I31" s="94"/>
      <c r="J31" s="96"/>
      <c r="K31" s="99"/>
      <c r="L31" s="952" t="s">
        <v>127</v>
      </c>
      <c r="M31" s="933"/>
      <c r="N31" s="94"/>
      <c r="O31" s="96"/>
      <c r="P31" s="104"/>
    </row>
    <row r="32" spans="1:16" ht="17.25" thickBot="1">
      <c r="A32" s="944"/>
      <c r="B32" s="943"/>
      <c r="C32" s="927"/>
      <c r="D32" s="94"/>
      <c r="E32" s="96"/>
      <c r="F32" s="99"/>
      <c r="G32" s="943"/>
      <c r="H32" s="930"/>
      <c r="I32" s="94"/>
      <c r="J32" s="96"/>
      <c r="K32" s="99"/>
      <c r="L32" s="943"/>
      <c r="M32" s="933"/>
      <c r="N32" s="94"/>
      <c r="O32" s="96"/>
      <c r="P32" s="93"/>
    </row>
    <row r="33" spans="1:16">
      <c r="A33" s="944"/>
      <c r="B33" s="953"/>
      <c r="C33" s="927"/>
      <c r="D33" s="94"/>
      <c r="E33" s="96"/>
      <c r="F33" s="99"/>
      <c r="G33" s="953"/>
      <c r="H33" s="930"/>
      <c r="I33" s="94"/>
      <c r="J33" s="96"/>
      <c r="K33" s="99"/>
      <c r="L33" s="953"/>
      <c r="M33" s="933"/>
      <c r="N33" s="94"/>
      <c r="O33" s="96"/>
      <c r="P33" s="97"/>
    </row>
    <row r="34" spans="1:16" ht="17.25" customHeight="1" thickBot="1">
      <c r="A34" s="944"/>
      <c r="B34" s="954"/>
      <c r="C34" s="927"/>
      <c r="D34" s="94"/>
      <c r="E34" s="96"/>
      <c r="F34" s="99"/>
      <c r="G34" s="954"/>
      <c r="H34" s="930"/>
      <c r="I34" s="94"/>
      <c r="J34" s="96"/>
      <c r="K34" s="104"/>
      <c r="L34" s="954"/>
      <c r="M34" s="933"/>
      <c r="N34" s="94"/>
      <c r="O34" s="96"/>
      <c r="P34" s="93"/>
    </row>
    <row r="35" spans="1:16">
      <c r="A35" s="944"/>
      <c r="B35" s="952" t="s">
        <v>128</v>
      </c>
      <c r="C35" s="927"/>
      <c r="D35" s="94"/>
      <c r="E35" s="96"/>
      <c r="F35" s="99"/>
      <c r="G35" s="952" t="s">
        <v>128</v>
      </c>
      <c r="H35" s="930"/>
      <c r="I35" s="94"/>
      <c r="J35" s="96"/>
      <c r="K35" s="93"/>
      <c r="L35" s="952" t="s">
        <v>128</v>
      </c>
      <c r="M35" s="933"/>
      <c r="N35" s="94"/>
      <c r="O35" s="96"/>
      <c r="P35" s="93"/>
    </row>
    <row r="36" spans="1:16" ht="17.25" thickBot="1">
      <c r="A36" s="944"/>
      <c r="B36" s="943"/>
      <c r="C36" s="927"/>
      <c r="D36" s="94"/>
      <c r="E36" s="96"/>
      <c r="F36" s="99"/>
      <c r="G36" s="943"/>
      <c r="H36" s="930"/>
      <c r="I36" s="94"/>
      <c r="J36" s="96"/>
      <c r="K36" s="93"/>
      <c r="L36" s="943"/>
      <c r="M36" s="933"/>
      <c r="N36" s="94"/>
      <c r="O36" s="96"/>
      <c r="P36" s="93"/>
    </row>
    <row r="37" spans="1:16">
      <c r="A37" s="944"/>
      <c r="B37" s="953"/>
      <c r="C37" s="927"/>
      <c r="D37" s="94"/>
      <c r="E37" s="96"/>
      <c r="F37" s="99"/>
      <c r="G37" s="953"/>
      <c r="H37" s="930"/>
      <c r="I37" s="94"/>
      <c r="J37" s="96"/>
      <c r="K37" s="93"/>
      <c r="L37" s="953"/>
      <c r="M37" s="933"/>
      <c r="N37" s="94"/>
      <c r="O37" s="96"/>
      <c r="P37" s="97"/>
    </row>
    <row r="38" spans="1:16" ht="17.25" thickBot="1">
      <c r="A38" s="944"/>
      <c r="B38" s="954"/>
      <c r="C38" s="927"/>
      <c r="D38" s="94"/>
      <c r="E38" s="96"/>
      <c r="F38" s="104"/>
      <c r="G38" s="954"/>
      <c r="H38" s="930"/>
      <c r="I38" s="94"/>
      <c r="J38" s="96"/>
      <c r="K38" s="97"/>
      <c r="L38" s="954"/>
      <c r="M38" s="933"/>
      <c r="N38" s="94"/>
      <c r="O38" s="96"/>
      <c r="P38" s="93"/>
    </row>
    <row r="39" spans="1:16">
      <c r="A39" s="944"/>
      <c r="B39" s="942" t="s">
        <v>129</v>
      </c>
      <c r="C39" s="927"/>
      <c r="D39" s="94"/>
      <c r="E39" s="96"/>
      <c r="F39" s="93"/>
      <c r="G39" s="942" t="s">
        <v>129</v>
      </c>
      <c r="H39" s="930"/>
      <c r="I39" s="94"/>
      <c r="J39" s="96"/>
      <c r="K39" s="93"/>
      <c r="L39" s="942" t="s">
        <v>129</v>
      </c>
      <c r="M39" s="933"/>
      <c r="N39" s="94"/>
      <c r="O39" s="96"/>
      <c r="P39" s="93"/>
    </row>
    <row r="40" spans="1:16" ht="17.25" thickBot="1">
      <c r="A40" s="944"/>
      <c r="B40" s="943"/>
      <c r="C40" s="927"/>
      <c r="D40" s="94"/>
      <c r="E40" s="96"/>
      <c r="F40" s="93"/>
      <c r="G40" s="943"/>
      <c r="H40" s="930"/>
      <c r="I40" s="94"/>
      <c r="J40" s="96"/>
      <c r="K40" s="93"/>
      <c r="L40" s="943"/>
      <c r="M40" s="933"/>
      <c r="N40" s="94"/>
      <c r="O40" s="96"/>
      <c r="P40" s="93"/>
    </row>
    <row r="41" spans="1:16">
      <c r="A41" s="944"/>
      <c r="B41" s="106"/>
      <c r="C41" s="927"/>
      <c r="D41" s="94"/>
      <c r="E41" s="96"/>
      <c r="F41" s="93"/>
      <c r="G41" s="106"/>
      <c r="H41" s="930"/>
      <c r="I41" s="94"/>
      <c r="J41" s="96"/>
      <c r="K41" s="93"/>
      <c r="L41" s="106"/>
      <c r="M41" s="933"/>
      <c r="N41" s="94"/>
      <c r="O41" s="96"/>
      <c r="P41" s="93"/>
    </row>
    <row r="42" spans="1:16">
      <c r="A42" s="944"/>
      <c r="B42" s="107"/>
      <c r="C42" s="927"/>
      <c r="D42" s="94"/>
      <c r="E42" s="96"/>
      <c r="F42" s="97"/>
      <c r="G42" s="107"/>
      <c r="H42" s="930"/>
      <c r="I42" s="94"/>
      <c r="J42" s="96"/>
      <c r="K42" s="108"/>
      <c r="L42" s="107"/>
      <c r="M42" s="933"/>
      <c r="N42" s="94"/>
      <c r="O42" s="96"/>
      <c r="P42" s="108"/>
    </row>
    <row r="43" spans="1:16">
      <c r="A43" s="944"/>
      <c r="B43" s="109"/>
      <c r="C43" s="927"/>
      <c r="D43" s="94"/>
      <c r="E43" s="96"/>
      <c r="F43" s="93"/>
      <c r="G43" s="109"/>
      <c r="H43" s="930"/>
      <c r="I43" s="94"/>
      <c r="J43" s="96"/>
      <c r="K43" s="93"/>
      <c r="L43" s="109"/>
      <c r="M43" s="933"/>
      <c r="N43" s="94"/>
      <c r="O43" s="96"/>
      <c r="P43" s="93"/>
    </row>
    <row r="44" spans="1:16">
      <c r="A44" s="944"/>
      <c r="B44" s="110"/>
      <c r="C44" s="927"/>
      <c r="D44" s="94"/>
      <c r="E44" s="96"/>
      <c r="F44" s="93"/>
      <c r="G44" s="110"/>
      <c r="H44" s="930"/>
      <c r="I44" s="94"/>
      <c r="J44" s="96"/>
      <c r="K44" s="93"/>
      <c r="L44" s="110"/>
      <c r="M44" s="933"/>
      <c r="N44" s="94"/>
      <c r="O44" s="96"/>
      <c r="P44" s="93"/>
    </row>
    <row r="45" spans="1:16">
      <c r="A45" s="944"/>
      <c r="B45" s="109"/>
      <c r="C45" s="927"/>
      <c r="D45" s="94"/>
      <c r="E45" s="96"/>
      <c r="F45" s="93"/>
      <c r="G45" s="109"/>
      <c r="H45" s="930"/>
      <c r="I45" s="94"/>
      <c r="J45" s="96"/>
      <c r="K45" s="93"/>
      <c r="L45" s="109"/>
      <c r="M45" s="933"/>
      <c r="N45" s="111"/>
      <c r="O45" s="96"/>
      <c r="P45" s="97"/>
    </row>
    <row r="46" spans="1:16">
      <c r="A46" s="944"/>
      <c r="B46" s="110"/>
      <c r="C46" s="927"/>
      <c r="D46" s="94"/>
      <c r="E46" s="96"/>
      <c r="F46" s="108"/>
      <c r="G46" s="110"/>
      <c r="H46" s="930"/>
      <c r="I46" s="94"/>
      <c r="J46" s="96"/>
      <c r="K46" s="108"/>
      <c r="L46" s="110"/>
      <c r="M46" s="933"/>
      <c r="N46" s="94"/>
      <c r="O46" s="96"/>
      <c r="P46" s="112"/>
    </row>
    <row r="47" spans="1:16">
      <c r="A47" s="944"/>
      <c r="B47" s="109"/>
      <c r="C47" s="927"/>
      <c r="D47" s="94"/>
      <c r="E47" s="96"/>
      <c r="F47" s="97"/>
      <c r="G47" s="109"/>
      <c r="H47" s="930"/>
      <c r="I47" s="113"/>
      <c r="J47" s="114"/>
      <c r="K47" s="97"/>
      <c r="L47" s="109"/>
      <c r="M47" s="933"/>
      <c r="N47" s="113"/>
      <c r="O47" s="114"/>
      <c r="P47" s="97"/>
    </row>
    <row r="48" spans="1:16" ht="17.25" thickBot="1">
      <c r="A48" s="944"/>
      <c r="B48" s="110"/>
      <c r="C48" s="940"/>
      <c r="D48" s="115"/>
      <c r="E48" s="116"/>
      <c r="F48" s="117"/>
      <c r="G48" s="110"/>
      <c r="H48" s="930"/>
      <c r="I48" s="115"/>
      <c r="J48" s="116"/>
      <c r="K48" s="117"/>
      <c r="L48" s="110"/>
      <c r="M48" s="933"/>
      <c r="N48" s="115"/>
      <c r="O48" s="116"/>
      <c r="P48" s="117"/>
    </row>
    <row r="49" spans="1:16">
      <c r="A49" s="944" t="str">
        <f>TEXT(A3,"AAAA")</f>
        <v>星期一</v>
      </c>
      <c r="B49" s="109"/>
      <c r="C49" s="926" t="s">
        <v>665</v>
      </c>
      <c r="D49" s="118"/>
      <c r="E49" s="119"/>
      <c r="F49" s="97"/>
      <c r="G49" s="109"/>
      <c r="H49" s="929" t="s">
        <v>665</v>
      </c>
      <c r="I49" s="118"/>
      <c r="J49" s="119"/>
      <c r="K49" s="97"/>
      <c r="L49" s="109"/>
      <c r="M49" s="932" t="s">
        <v>665</v>
      </c>
      <c r="N49" s="118"/>
      <c r="O49" s="119"/>
      <c r="P49" s="97"/>
    </row>
    <row r="50" spans="1:16">
      <c r="A50" s="944"/>
      <c r="B50" s="110"/>
      <c r="C50" s="927"/>
      <c r="D50" s="120"/>
      <c r="E50" s="96"/>
      <c r="F50" s="97"/>
      <c r="G50" s="110"/>
      <c r="H50" s="930"/>
      <c r="I50" s="120"/>
      <c r="J50" s="96"/>
      <c r="K50" s="97"/>
      <c r="L50" s="110"/>
      <c r="M50" s="933"/>
      <c r="N50" s="120"/>
      <c r="O50" s="96"/>
      <c r="P50" s="97"/>
    </row>
    <row r="51" spans="1:16">
      <c r="A51" s="944"/>
      <c r="B51" s="109"/>
      <c r="C51" s="927"/>
      <c r="D51" s="120"/>
      <c r="E51" s="96"/>
      <c r="F51" s="97"/>
      <c r="G51" s="109"/>
      <c r="H51" s="930"/>
      <c r="I51" s="120"/>
      <c r="J51" s="96"/>
      <c r="K51" s="97"/>
      <c r="L51" s="109"/>
      <c r="M51" s="933"/>
      <c r="N51" s="120"/>
      <c r="O51" s="96"/>
      <c r="P51" s="97"/>
    </row>
    <row r="52" spans="1:16">
      <c r="A52" s="944"/>
      <c r="B52" s="110"/>
      <c r="C52" s="927"/>
      <c r="D52" s="120"/>
      <c r="E52" s="96"/>
      <c r="F52" s="97"/>
      <c r="G52" s="110"/>
      <c r="H52" s="930"/>
      <c r="I52" s="120"/>
      <c r="J52" s="96"/>
      <c r="K52" s="97"/>
      <c r="L52" s="110"/>
      <c r="M52" s="933"/>
      <c r="N52" s="120"/>
      <c r="O52" s="96"/>
      <c r="P52" s="97"/>
    </row>
    <row r="53" spans="1:16">
      <c r="A53" s="944"/>
      <c r="B53" s="109"/>
      <c r="C53" s="927"/>
      <c r="D53" s="120"/>
      <c r="E53" s="96"/>
      <c r="F53" s="97"/>
      <c r="G53" s="109"/>
      <c r="H53" s="930"/>
      <c r="I53" s="94"/>
      <c r="J53" s="96"/>
      <c r="K53" s="97"/>
      <c r="L53" s="109"/>
      <c r="M53" s="933"/>
      <c r="N53" s="94"/>
      <c r="O53" s="96"/>
      <c r="P53" s="97"/>
    </row>
    <row r="54" spans="1:16">
      <c r="A54" s="944"/>
      <c r="B54" s="110"/>
      <c r="C54" s="927"/>
      <c r="D54" s="120"/>
      <c r="E54" s="96"/>
      <c r="F54" s="97"/>
      <c r="G54" s="110"/>
      <c r="H54" s="930"/>
      <c r="I54" s="94"/>
      <c r="J54" s="96"/>
      <c r="K54" s="97"/>
      <c r="L54" s="110"/>
      <c r="M54" s="933"/>
      <c r="N54" s="94"/>
      <c r="O54" s="96"/>
      <c r="P54" s="97"/>
    </row>
    <row r="55" spans="1:16">
      <c r="A55" s="944"/>
      <c r="B55" s="109"/>
      <c r="C55" s="927"/>
      <c r="D55" s="120"/>
      <c r="E55" s="96"/>
      <c r="F55" s="97"/>
      <c r="G55" s="109"/>
      <c r="H55" s="930"/>
      <c r="I55" s="94"/>
      <c r="J55" s="96"/>
      <c r="K55" s="97"/>
      <c r="L55" s="109"/>
      <c r="M55" s="933"/>
      <c r="N55" s="94"/>
      <c r="O55" s="96"/>
      <c r="P55" s="97" t="s">
        <v>131</v>
      </c>
    </row>
    <row r="56" spans="1:16">
      <c r="A56" s="944"/>
      <c r="B56" s="110"/>
      <c r="C56" s="927"/>
      <c r="D56" s="120"/>
      <c r="E56" s="121"/>
      <c r="F56" s="97"/>
      <c r="G56" s="110"/>
      <c r="H56" s="930"/>
      <c r="I56" s="94"/>
      <c r="J56" s="96"/>
      <c r="K56" s="97"/>
      <c r="L56" s="110"/>
      <c r="M56" s="933"/>
      <c r="N56" s="94"/>
      <c r="O56" s="96"/>
      <c r="P56" s="97"/>
    </row>
    <row r="57" spans="1:16">
      <c r="A57" s="944"/>
      <c r="B57" s="109"/>
      <c r="C57" s="927"/>
      <c r="D57" s="94"/>
      <c r="E57" s="121"/>
      <c r="F57" s="97"/>
      <c r="G57" s="109"/>
      <c r="H57" s="930"/>
      <c r="I57" s="94"/>
      <c r="J57" s="96"/>
      <c r="K57" s="97"/>
      <c r="L57" s="109"/>
      <c r="M57" s="933"/>
      <c r="N57" s="94"/>
      <c r="O57" s="96"/>
      <c r="P57" s="97"/>
    </row>
    <row r="58" spans="1:16" ht="17.25" thickBot="1">
      <c r="A58" s="944"/>
      <c r="B58" s="110"/>
      <c r="C58" s="940"/>
      <c r="D58" s="122" t="s">
        <v>132</v>
      </c>
      <c r="E58" s="123" t="s">
        <v>133</v>
      </c>
      <c r="F58" s="124"/>
      <c r="G58" s="110"/>
      <c r="H58" s="941"/>
      <c r="I58" s="122" t="s">
        <v>132</v>
      </c>
      <c r="J58" s="123" t="s">
        <v>133</v>
      </c>
      <c r="K58" s="97"/>
      <c r="L58" s="110"/>
      <c r="M58" s="939"/>
      <c r="N58" s="122" t="s">
        <v>132</v>
      </c>
      <c r="O58" s="123" t="s">
        <v>133</v>
      </c>
      <c r="P58" s="97"/>
    </row>
    <row r="59" spans="1:16">
      <c r="A59" s="105"/>
      <c r="B59" s="109"/>
      <c r="C59" s="926" t="s">
        <v>666</v>
      </c>
      <c r="D59" s="118"/>
      <c r="E59" s="119"/>
      <c r="F59" s="125"/>
      <c r="G59" s="109"/>
      <c r="H59" s="929" t="s">
        <v>666</v>
      </c>
      <c r="I59" s="118"/>
      <c r="J59" s="119"/>
      <c r="K59" s="125"/>
      <c r="L59" s="109"/>
      <c r="M59" s="932" t="s">
        <v>666</v>
      </c>
      <c r="N59" s="118"/>
      <c r="O59" s="119"/>
      <c r="P59" s="125"/>
    </row>
    <row r="60" spans="1:16">
      <c r="A60" s="105"/>
      <c r="B60" s="110"/>
      <c r="C60" s="927"/>
      <c r="D60" s="94"/>
      <c r="E60" s="96"/>
      <c r="F60" s="97"/>
      <c r="G60" s="110"/>
      <c r="H60" s="930"/>
      <c r="I60" s="94"/>
      <c r="J60" s="96"/>
      <c r="K60" s="97"/>
      <c r="L60" s="110"/>
      <c r="M60" s="933"/>
      <c r="N60" s="94"/>
      <c r="O60" s="96"/>
      <c r="P60" s="97"/>
    </row>
    <row r="61" spans="1:16">
      <c r="A61" s="105"/>
      <c r="B61" s="126"/>
      <c r="C61" s="927"/>
      <c r="D61" s="94"/>
      <c r="E61" s="96"/>
      <c r="F61" s="97"/>
      <c r="G61" s="126"/>
      <c r="H61" s="930"/>
      <c r="I61" s="94"/>
      <c r="J61" s="96"/>
      <c r="K61" s="97"/>
      <c r="L61" s="126"/>
      <c r="M61" s="933"/>
      <c r="N61" s="94"/>
      <c r="O61" s="96"/>
      <c r="P61" s="97"/>
    </row>
    <row r="62" spans="1:16">
      <c r="A62" s="105"/>
      <c r="B62" s="107"/>
      <c r="C62" s="927"/>
      <c r="D62" s="94"/>
      <c r="E62" s="96"/>
      <c r="F62" s="97"/>
      <c r="G62" s="107"/>
      <c r="H62" s="930"/>
      <c r="I62" s="94"/>
      <c r="J62" s="96"/>
      <c r="K62" s="97"/>
      <c r="L62" s="107"/>
      <c r="M62" s="933"/>
      <c r="N62" s="94"/>
      <c r="O62" s="96"/>
      <c r="P62" s="97"/>
    </row>
    <row r="63" spans="1:16">
      <c r="A63" s="105"/>
      <c r="B63" s="126"/>
      <c r="C63" s="927"/>
      <c r="D63" s="94"/>
      <c r="E63" s="96"/>
      <c r="F63" s="97"/>
      <c r="G63" s="126"/>
      <c r="H63" s="930"/>
      <c r="I63" s="94"/>
      <c r="J63" s="96"/>
      <c r="K63" s="97"/>
      <c r="L63" s="126"/>
      <c r="M63" s="933"/>
      <c r="N63" s="94"/>
      <c r="O63" s="96"/>
      <c r="P63" s="97"/>
    </row>
    <row r="64" spans="1:16">
      <c r="A64" s="105"/>
      <c r="B64" s="107"/>
      <c r="C64" s="927"/>
      <c r="D64" s="94"/>
      <c r="E64" s="96"/>
      <c r="F64" s="97"/>
      <c r="G64" s="107"/>
      <c r="H64" s="930"/>
      <c r="I64" s="94"/>
      <c r="J64" s="96"/>
      <c r="K64" s="97"/>
      <c r="L64" s="107"/>
      <c r="M64" s="933"/>
      <c r="N64" s="94"/>
      <c r="O64" s="96"/>
      <c r="P64" s="97"/>
    </row>
    <row r="65" spans="1:16">
      <c r="A65" s="105"/>
      <c r="B65" s="109"/>
      <c r="C65" s="927"/>
      <c r="D65" s="94"/>
      <c r="E65" s="96"/>
      <c r="F65" s="97"/>
      <c r="G65" s="109"/>
      <c r="H65" s="930"/>
      <c r="I65" s="94"/>
      <c r="J65" s="96"/>
      <c r="K65" s="97"/>
      <c r="L65" s="109"/>
      <c r="M65" s="933"/>
      <c r="N65" s="94"/>
      <c r="O65" s="96"/>
      <c r="P65" s="97"/>
    </row>
    <row r="66" spans="1:16">
      <c r="A66" s="105"/>
      <c r="B66" s="110"/>
      <c r="C66" s="927"/>
      <c r="D66" s="94"/>
      <c r="E66" s="96"/>
      <c r="F66" s="127"/>
      <c r="G66" s="110"/>
      <c r="H66" s="930"/>
      <c r="I66" s="94"/>
      <c r="J66" s="96"/>
      <c r="K66" s="127"/>
      <c r="L66" s="110"/>
      <c r="M66" s="933"/>
      <c r="N66" s="94"/>
      <c r="O66" s="96"/>
      <c r="P66" s="127"/>
    </row>
    <row r="67" spans="1:16">
      <c r="A67" s="105"/>
      <c r="B67" s="126"/>
      <c r="C67" s="927"/>
      <c r="D67" s="94"/>
      <c r="E67" s="96"/>
      <c r="F67" s="97"/>
      <c r="G67" s="126"/>
      <c r="H67" s="930"/>
      <c r="I67" s="94"/>
      <c r="J67" s="96"/>
      <c r="K67" s="128"/>
      <c r="L67" s="126"/>
      <c r="M67" s="933"/>
      <c r="N67" s="94"/>
      <c r="O67" s="96"/>
      <c r="P67" s="128"/>
    </row>
    <row r="68" spans="1:16" ht="17.25" thickBot="1">
      <c r="A68" s="105"/>
      <c r="B68" s="107"/>
      <c r="C68" s="940"/>
      <c r="D68" s="129"/>
      <c r="E68" s="130"/>
      <c r="F68" s="104"/>
      <c r="G68" s="107"/>
      <c r="H68" s="941"/>
      <c r="I68" s="113"/>
      <c r="J68" s="131"/>
      <c r="K68" s="127"/>
      <c r="L68" s="107"/>
      <c r="M68" s="939"/>
      <c r="N68" s="113"/>
      <c r="O68" s="131"/>
      <c r="P68" s="127"/>
    </row>
    <row r="69" spans="1:16">
      <c r="A69" s="132"/>
      <c r="B69" s="109"/>
      <c r="C69" s="926" t="s">
        <v>667</v>
      </c>
      <c r="D69" s="118" t="s">
        <v>136</v>
      </c>
      <c r="E69" s="133" t="s">
        <v>844</v>
      </c>
      <c r="F69" s="125" t="s">
        <v>138</v>
      </c>
      <c r="G69" s="109"/>
      <c r="H69" s="929" t="s">
        <v>667</v>
      </c>
      <c r="I69" s="118" t="s">
        <v>136</v>
      </c>
      <c r="J69" s="133" t="s">
        <v>137</v>
      </c>
      <c r="K69" s="125" t="s">
        <v>139</v>
      </c>
      <c r="L69" s="109"/>
      <c r="M69" s="932" t="s">
        <v>667</v>
      </c>
      <c r="N69" s="118" t="s">
        <v>136</v>
      </c>
      <c r="O69" s="133" t="s">
        <v>137</v>
      </c>
      <c r="P69" s="125" t="s">
        <v>140</v>
      </c>
    </row>
    <row r="70" spans="1:16">
      <c r="A70" s="132"/>
      <c r="B70" s="110"/>
      <c r="C70" s="927"/>
      <c r="D70" s="94" t="s">
        <v>141</v>
      </c>
      <c r="E70" s="96" t="s">
        <v>142</v>
      </c>
      <c r="F70" s="134" t="s">
        <v>143</v>
      </c>
      <c r="G70" s="110"/>
      <c r="H70" s="930"/>
      <c r="I70" s="94" t="s">
        <v>141</v>
      </c>
      <c r="J70" s="96" t="s">
        <v>142</v>
      </c>
      <c r="K70" s="134" t="s">
        <v>144</v>
      </c>
      <c r="L70" s="110"/>
      <c r="M70" s="933"/>
      <c r="N70" s="94" t="s">
        <v>141</v>
      </c>
      <c r="O70" s="96" t="s">
        <v>142</v>
      </c>
      <c r="P70" s="134" t="s">
        <v>144</v>
      </c>
    </row>
    <row r="71" spans="1:16">
      <c r="A71" s="132"/>
      <c r="B71" s="135"/>
      <c r="C71" s="927"/>
      <c r="D71" s="94" t="s">
        <v>145</v>
      </c>
      <c r="E71" s="96" t="s">
        <v>146</v>
      </c>
      <c r="F71" s="97"/>
      <c r="G71" s="135"/>
      <c r="H71" s="930"/>
      <c r="I71" s="94" t="s">
        <v>145</v>
      </c>
      <c r="J71" s="96" t="s">
        <v>146</v>
      </c>
      <c r="K71" s="97"/>
      <c r="L71" s="135"/>
      <c r="M71" s="933"/>
      <c r="N71" s="94" t="s">
        <v>145</v>
      </c>
      <c r="O71" s="96" t="s">
        <v>146</v>
      </c>
      <c r="P71" s="97"/>
    </row>
    <row r="72" spans="1:16">
      <c r="A72" s="132"/>
      <c r="B72" s="110"/>
      <c r="C72" s="927"/>
      <c r="D72" s="94" t="s">
        <v>147</v>
      </c>
      <c r="E72" s="96" t="s">
        <v>148</v>
      </c>
      <c r="F72" s="104"/>
      <c r="G72" s="110"/>
      <c r="H72" s="930"/>
      <c r="I72" s="94" t="s">
        <v>147</v>
      </c>
      <c r="J72" s="96" t="s">
        <v>148</v>
      </c>
      <c r="K72" s="104"/>
      <c r="L72" s="110"/>
      <c r="M72" s="933"/>
      <c r="N72" s="94" t="s">
        <v>147</v>
      </c>
      <c r="O72" s="96" t="s">
        <v>148</v>
      </c>
      <c r="P72" s="104"/>
    </row>
    <row r="73" spans="1:16">
      <c r="A73" s="132"/>
      <c r="B73" s="135"/>
      <c r="C73" s="927"/>
      <c r="D73" s="94"/>
      <c r="E73" s="114"/>
      <c r="F73" s="97"/>
      <c r="G73" s="135"/>
      <c r="H73" s="930"/>
      <c r="I73" s="94"/>
      <c r="J73" s="114"/>
      <c r="K73" s="136"/>
      <c r="L73" s="135"/>
      <c r="M73" s="933"/>
      <c r="N73" s="94"/>
      <c r="O73" s="114"/>
      <c r="P73" s="136"/>
    </row>
    <row r="74" spans="1:16">
      <c r="A74" s="132"/>
      <c r="B74" s="110"/>
      <c r="C74" s="927"/>
      <c r="D74" s="94"/>
      <c r="E74" s="96"/>
      <c r="F74" s="97"/>
      <c r="G74" s="110"/>
      <c r="H74" s="930"/>
      <c r="I74" s="94"/>
      <c r="J74" s="96"/>
      <c r="K74" s="97"/>
      <c r="L74" s="110"/>
      <c r="M74" s="933"/>
      <c r="N74" s="94"/>
      <c r="O74" s="96"/>
      <c r="P74" s="97"/>
    </row>
    <row r="75" spans="1:16">
      <c r="A75" s="132"/>
      <c r="B75" s="135"/>
      <c r="C75" s="927"/>
      <c r="D75" s="94"/>
      <c r="E75" s="114"/>
      <c r="F75" s="97"/>
      <c r="G75" s="135"/>
      <c r="H75" s="930"/>
      <c r="I75" s="94"/>
      <c r="J75" s="114"/>
      <c r="K75" s="136"/>
      <c r="L75" s="135"/>
      <c r="M75" s="933"/>
      <c r="N75" s="94"/>
      <c r="O75" s="114"/>
      <c r="P75" s="136"/>
    </row>
    <row r="76" spans="1:16">
      <c r="A76" s="132"/>
      <c r="B76" s="110"/>
      <c r="C76" s="927"/>
      <c r="D76" s="94"/>
      <c r="E76" s="96"/>
      <c r="F76" s="97"/>
      <c r="G76" s="110"/>
      <c r="H76" s="930"/>
      <c r="I76" s="94"/>
      <c r="J76" s="96"/>
      <c r="K76" s="97"/>
      <c r="L76" s="110"/>
      <c r="M76" s="933"/>
      <c r="N76" s="94"/>
      <c r="O76" s="96"/>
      <c r="P76" s="97"/>
    </row>
    <row r="77" spans="1:16">
      <c r="A77" s="132"/>
      <c r="B77" s="135"/>
      <c r="C77" s="927"/>
      <c r="D77" s="94"/>
      <c r="E77" s="96"/>
      <c r="F77" s="97"/>
      <c r="G77" s="135"/>
      <c r="H77" s="930"/>
      <c r="I77" s="94"/>
      <c r="J77" s="96"/>
      <c r="K77" s="97"/>
      <c r="L77" s="135"/>
      <c r="M77" s="933"/>
      <c r="N77" s="94"/>
      <c r="O77" s="96"/>
      <c r="P77" s="97"/>
    </row>
    <row r="78" spans="1:16" ht="17.25" thickBot="1">
      <c r="A78" s="132"/>
      <c r="B78" s="110"/>
      <c r="C78" s="940"/>
      <c r="D78" s="115"/>
      <c r="E78" s="116"/>
      <c r="F78" s="117"/>
      <c r="G78" s="110"/>
      <c r="H78" s="941"/>
      <c r="I78" s="115"/>
      <c r="J78" s="130"/>
      <c r="K78" s="104"/>
      <c r="L78" s="110"/>
      <c r="M78" s="939"/>
      <c r="N78" s="115"/>
      <c r="O78" s="130"/>
      <c r="P78" s="104"/>
    </row>
    <row r="79" spans="1:16">
      <c r="A79" s="132"/>
      <c r="B79" s="135"/>
      <c r="C79" s="926" t="s">
        <v>668</v>
      </c>
      <c r="D79" s="137" t="s">
        <v>150</v>
      </c>
      <c r="E79" s="138"/>
      <c r="F79" s="139" t="s">
        <v>151</v>
      </c>
      <c r="G79" s="135"/>
      <c r="H79" s="929" t="s">
        <v>668</v>
      </c>
      <c r="I79" s="137" t="s">
        <v>150</v>
      </c>
      <c r="J79" s="138"/>
      <c r="K79" s="139" t="s">
        <v>151</v>
      </c>
      <c r="L79" s="135"/>
      <c r="M79" s="932" t="s">
        <v>668</v>
      </c>
      <c r="N79" s="137" t="s">
        <v>150</v>
      </c>
      <c r="O79" s="138"/>
      <c r="P79" s="139" t="s">
        <v>151</v>
      </c>
    </row>
    <row r="80" spans="1:16">
      <c r="A80" s="132"/>
      <c r="B80" s="110"/>
      <c r="C80" s="927"/>
      <c r="D80" s="120"/>
      <c r="E80" s="121"/>
      <c r="F80" s="140"/>
      <c r="G80" s="110"/>
      <c r="H80" s="930"/>
      <c r="I80" s="94"/>
      <c r="J80" s="96"/>
      <c r="K80" s="97"/>
      <c r="L80" s="110"/>
      <c r="M80" s="933"/>
      <c r="N80" s="94"/>
      <c r="O80" s="96"/>
      <c r="P80" s="97"/>
    </row>
    <row r="81" spans="1:16">
      <c r="A81" s="132"/>
      <c r="B81" s="135"/>
      <c r="C81" s="927"/>
      <c r="D81" s="94"/>
      <c r="E81" s="96"/>
      <c r="F81" s="97"/>
      <c r="G81" s="135"/>
      <c r="H81" s="930"/>
      <c r="I81" s="94"/>
      <c r="J81" s="96"/>
      <c r="K81" s="97"/>
      <c r="L81" s="135"/>
      <c r="M81" s="933"/>
      <c r="N81" s="94"/>
      <c r="O81" s="96"/>
      <c r="P81" s="97"/>
    </row>
    <row r="82" spans="1:16">
      <c r="A82" s="132"/>
      <c r="B82" s="110"/>
      <c r="C82" s="927"/>
      <c r="D82" s="113"/>
      <c r="E82" s="114"/>
      <c r="F82" s="104"/>
      <c r="G82" s="110"/>
      <c r="H82" s="930"/>
      <c r="I82" s="113"/>
      <c r="J82" s="114"/>
      <c r="K82" s="104"/>
      <c r="L82" s="110"/>
      <c r="M82" s="933"/>
      <c r="N82" s="113"/>
      <c r="O82" s="114"/>
      <c r="P82" s="104"/>
    </row>
    <row r="83" spans="1:16">
      <c r="A83" s="935"/>
      <c r="B83" s="135"/>
      <c r="C83" s="927"/>
      <c r="D83" s="94"/>
      <c r="E83" s="96"/>
      <c r="F83" s="97"/>
      <c r="G83" s="135"/>
      <c r="H83" s="930"/>
      <c r="I83" s="94"/>
      <c r="J83" s="96"/>
      <c r="K83" s="97"/>
      <c r="L83" s="135"/>
      <c r="M83" s="933"/>
      <c r="N83" s="94"/>
      <c r="O83" s="96"/>
      <c r="P83" s="97"/>
    </row>
    <row r="84" spans="1:16">
      <c r="A84" s="935"/>
      <c r="B84" s="110"/>
      <c r="C84" s="927"/>
      <c r="D84" s="94"/>
      <c r="E84" s="96"/>
      <c r="F84" s="97"/>
      <c r="G84" s="110"/>
      <c r="H84" s="930"/>
      <c r="I84" s="94"/>
      <c r="J84" s="96"/>
      <c r="K84" s="97"/>
      <c r="L84" s="110"/>
      <c r="M84" s="933"/>
      <c r="N84" s="94"/>
      <c r="O84" s="96"/>
      <c r="P84" s="97"/>
    </row>
    <row r="85" spans="1:16">
      <c r="A85" s="935"/>
      <c r="B85" s="135"/>
      <c r="C85" s="927"/>
      <c r="D85" s="113"/>
      <c r="E85" s="114"/>
      <c r="F85" s="104"/>
      <c r="G85" s="135"/>
      <c r="H85" s="930"/>
      <c r="I85" s="113"/>
      <c r="J85" s="114"/>
      <c r="K85" s="104"/>
      <c r="L85" s="135"/>
      <c r="M85" s="933"/>
      <c r="N85" s="113"/>
      <c r="O85" s="114"/>
      <c r="P85" s="104"/>
    </row>
    <row r="86" spans="1:16" ht="17.25" thickBot="1">
      <c r="A86" s="936"/>
      <c r="B86" s="141"/>
      <c r="C86" s="928"/>
      <c r="D86" s="142"/>
      <c r="E86" s="143"/>
      <c r="F86" s="144"/>
      <c r="G86" s="141"/>
      <c r="H86" s="931"/>
      <c r="I86" s="142"/>
      <c r="J86" s="143"/>
      <c r="K86" s="144"/>
      <c r="L86" s="141"/>
      <c r="M86" s="934"/>
      <c r="N86" s="142"/>
      <c r="O86" s="143"/>
      <c r="P86" s="144"/>
    </row>
    <row r="87" spans="1:16" s="146" customFormat="1" ht="27" customHeight="1" thickTop="1" thickBot="1">
      <c r="A87" s="145"/>
      <c r="B87" s="937" t="s">
        <v>152</v>
      </c>
      <c r="C87" s="937"/>
      <c r="D87" s="937"/>
      <c r="E87" s="937"/>
      <c r="F87" s="937"/>
      <c r="G87" s="938" t="s">
        <v>153</v>
      </c>
      <c r="H87" s="938"/>
      <c r="I87" s="938"/>
      <c r="J87" s="938"/>
      <c r="K87" s="938"/>
      <c r="L87" s="938"/>
      <c r="M87" s="938"/>
      <c r="N87" s="919" t="s">
        <v>154</v>
      </c>
      <c r="O87" s="919"/>
      <c r="P87" s="919"/>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66">
        <f>A3</f>
        <v>46174</v>
      </c>
      <c r="B89" s="923" t="s">
        <v>669</v>
      </c>
      <c r="C89" s="160"/>
      <c r="D89" s="161"/>
      <c r="E89" s="162"/>
      <c r="F89" s="163"/>
      <c r="G89" s="164"/>
      <c r="H89" s="165"/>
      <c r="I89" s="166"/>
      <c r="J89" s="166"/>
      <c r="K89" s="167"/>
      <c r="L89" s="168"/>
      <c r="M89" s="354"/>
      <c r="N89" s="170"/>
      <c r="O89" s="166"/>
      <c r="P89" s="171"/>
    </row>
    <row r="90" spans="1:16" s="172" customFormat="1">
      <c r="A90" s="967"/>
      <c r="B90" s="924"/>
      <c r="C90" s="173"/>
      <c r="D90" s="174"/>
      <c r="E90" s="175"/>
      <c r="F90" s="176"/>
      <c r="G90" s="173"/>
      <c r="H90" s="177"/>
      <c r="I90" s="175"/>
      <c r="J90" s="175"/>
      <c r="K90" s="178"/>
      <c r="L90" s="179"/>
      <c r="M90" s="355"/>
      <c r="N90" s="181"/>
      <c r="O90" s="175"/>
      <c r="P90" s="182"/>
    </row>
    <row r="91" spans="1:16" s="172" customFormat="1">
      <c r="A91" s="967"/>
      <c r="B91" s="924"/>
      <c r="C91" s="173"/>
      <c r="D91" s="174"/>
      <c r="E91" s="175"/>
      <c r="F91" s="176"/>
      <c r="G91" s="173"/>
      <c r="H91" s="183"/>
      <c r="I91" s="175"/>
      <c r="J91" s="175"/>
      <c r="K91" s="178"/>
      <c r="L91" s="179"/>
      <c r="M91" s="355"/>
      <c r="N91" s="181"/>
      <c r="O91" s="175"/>
      <c r="P91" s="182"/>
    </row>
    <row r="92" spans="1:16" s="172" customFormat="1">
      <c r="A92" s="967"/>
      <c r="B92" s="924"/>
      <c r="C92" s="173"/>
      <c r="D92" s="174"/>
      <c r="E92" s="175"/>
      <c r="F92" s="176"/>
      <c r="G92" s="173"/>
      <c r="H92" s="183"/>
      <c r="I92" s="175"/>
      <c r="J92" s="175"/>
      <c r="K92" s="178"/>
      <c r="L92" s="184"/>
      <c r="M92" s="355"/>
      <c r="N92" s="181"/>
      <c r="O92" s="175"/>
      <c r="P92" s="182"/>
    </row>
    <row r="93" spans="1:16" s="172" customFormat="1">
      <c r="A93" s="967"/>
      <c r="B93" s="924"/>
      <c r="C93" s="173"/>
      <c r="D93" s="185"/>
      <c r="E93" s="175"/>
      <c r="F93" s="182"/>
      <c r="G93" s="173"/>
      <c r="H93" s="186"/>
      <c r="I93" s="175"/>
      <c r="J93" s="175"/>
      <c r="K93" s="187"/>
      <c r="L93" s="184"/>
      <c r="M93" s="355"/>
      <c r="N93" s="181"/>
      <c r="O93" s="175"/>
      <c r="P93" s="182"/>
    </row>
    <row r="94" spans="1:16" s="172" customFormat="1">
      <c r="A94" s="967"/>
      <c r="B94" s="924"/>
      <c r="C94" s="173"/>
      <c r="D94" s="174"/>
      <c r="E94" s="175"/>
      <c r="F94" s="188"/>
      <c r="G94" s="173"/>
      <c r="H94" s="183"/>
      <c r="I94" s="175"/>
      <c r="J94" s="175"/>
      <c r="K94" s="187"/>
      <c r="L94" s="189"/>
      <c r="M94" s="356"/>
      <c r="N94" s="181"/>
      <c r="O94" s="175"/>
      <c r="P94" s="182"/>
    </row>
    <row r="95" spans="1:16" s="172" customFormat="1">
      <c r="A95" s="967"/>
      <c r="B95" s="924"/>
      <c r="C95" s="173"/>
      <c r="D95" s="174"/>
      <c r="E95" s="175"/>
      <c r="F95" s="182"/>
      <c r="G95" s="173"/>
      <c r="H95" s="183"/>
      <c r="I95" s="175"/>
      <c r="J95" s="175"/>
      <c r="K95" s="178"/>
      <c r="L95" s="184"/>
      <c r="M95" s="355"/>
      <c r="N95" s="181"/>
      <c r="O95" s="175"/>
      <c r="P95" s="182"/>
    </row>
    <row r="96" spans="1:16" s="172" customFormat="1">
      <c r="A96" s="967"/>
      <c r="B96" s="924"/>
      <c r="C96" s="173"/>
      <c r="D96" s="174"/>
      <c r="E96" s="175"/>
      <c r="F96" s="182"/>
      <c r="G96" s="173"/>
      <c r="H96" s="183"/>
      <c r="I96" s="175"/>
      <c r="J96" s="175"/>
      <c r="K96" s="178"/>
      <c r="L96" s="184"/>
      <c r="M96" s="355"/>
      <c r="N96" s="181"/>
      <c r="O96" s="175"/>
      <c r="P96" s="182"/>
    </row>
    <row r="97" spans="1:16" s="172" customFormat="1">
      <c r="A97" s="967"/>
      <c r="B97" s="924"/>
      <c r="C97" s="173"/>
      <c r="D97" s="174"/>
      <c r="E97" s="175"/>
      <c r="F97" s="188"/>
      <c r="G97" s="173"/>
      <c r="H97" s="183"/>
      <c r="I97" s="175"/>
      <c r="J97" s="175"/>
      <c r="K97" s="178"/>
      <c r="L97" s="184"/>
      <c r="M97" s="355"/>
      <c r="N97" s="181"/>
      <c r="O97" s="175"/>
      <c r="P97" s="182"/>
    </row>
    <row r="98" spans="1:16" s="172" customFormat="1">
      <c r="A98" s="967"/>
      <c r="B98" s="924"/>
      <c r="C98" s="173"/>
      <c r="D98" s="174"/>
      <c r="E98" s="175"/>
      <c r="F98" s="182"/>
      <c r="G98" s="173"/>
      <c r="H98" s="183"/>
      <c r="I98" s="191"/>
      <c r="J98" s="175"/>
      <c r="K98" s="178"/>
      <c r="L98" s="184"/>
      <c r="M98" s="355"/>
      <c r="N98" s="181"/>
      <c r="O98" s="175"/>
      <c r="P98" s="182"/>
    </row>
    <row r="99" spans="1:16" s="172" customFormat="1">
      <c r="A99" s="967"/>
      <c r="B99" s="924"/>
      <c r="C99" s="192"/>
      <c r="D99" s="193"/>
      <c r="E99" s="194"/>
      <c r="F99" s="195"/>
      <c r="G99" s="173"/>
      <c r="H99" s="183"/>
      <c r="I99" s="191"/>
      <c r="J99" s="175"/>
      <c r="K99" s="178"/>
      <c r="L99" s="184"/>
      <c r="M99" s="355"/>
      <c r="N99" s="196"/>
      <c r="O99" s="194"/>
      <c r="P99" s="195"/>
    </row>
    <row r="100" spans="1:16" s="172" customFormat="1">
      <c r="A100" s="967"/>
      <c r="B100" s="924"/>
      <c r="C100" s="192"/>
      <c r="D100" s="193"/>
      <c r="E100" s="194"/>
      <c r="F100" s="195"/>
      <c r="G100" s="173"/>
      <c r="H100" s="177"/>
      <c r="I100" s="175"/>
      <c r="J100" s="175"/>
      <c r="K100" s="197"/>
      <c r="L100" s="184"/>
      <c r="M100" s="355"/>
      <c r="N100" s="196"/>
      <c r="O100" s="194"/>
      <c r="P100" s="195"/>
    </row>
    <row r="101" spans="1:16" s="172" customFormat="1">
      <c r="A101" s="967"/>
      <c r="B101" s="924"/>
      <c r="C101" s="192"/>
      <c r="D101" s="193"/>
      <c r="E101" s="194"/>
      <c r="F101" s="195"/>
      <c r="G101" s="198"/>
      <c r="H101" s="199"/>
      <c r="I101" s="200"/>
      <c r="J101" s="200"/>
      <c r="K101" s="197"/>
      <c r="L101" s="184"/>
      <c r="M101" s="355"/>
      <c r="N101" s="196"/>
      <c r="O101" s="194"/>
      <c r="P101" s="195"/>
    </row>
    <row r="102" spans="1:16" s="172" customFormat="1">
      <c r="A102" s="967"/>
      <c r="B102" s="924"/>
      <c r="C102" s="192"/>
      <c r="D102" s="193"/>
      <c r="E102" s="194"/>
      <c r="F102" s="195"/>
      <c r="G102" s="173"/>
      <c r="H102" s="201"/>
      <c r="I102" s="175"/>
      <c r="J102" s="175"/>
      <c r="K102" s="178"/>
      <c r="L102" s="184"/>
      <c r="M102" s="355"/>
      <c r="N102" s="196"/>
      <c r="O102" s="194"/>
      <c r="P102" s="195"/>
    </row>
    <row r="103" spans="1:16" s="172" customFormat="1">
      <c r="A103" s="967"/>
      <c r="B103" s="924"/>
      <c r="C103" s="192"/>
      <c r="D103" s="193"/>
      <c r="E103" s="194"/>
      <c r="F103" s="195"/>
      <c r="G103" s="198"/>
      <c r="H103" s="183"/>
      <c r="I103" s="200"/>
      <c r="J103" s="200"/>
      <c r="K103" s="197"/>
      <c r="L103" s="184"/>
      <c r="M103" s="355"/>
      <c r="N103" s="196"/>
      <c r="O103" s="194"/>
      <c r="P103" s="195"/>
    </row>
    <row r="104" spans="1:16" s="172" customFormat="1">
      <c r="A104" s="967"/>
      <c r="B104" s="924"/>
      <c r="C104" s="192"/>
      <c r="D104" s="193"/>
      <c r="E104" s="194"/>
      <c r="F104" s="195"/>
      <c r="G104" s="173"/>
      <c r="H104" s="183"/>
      <c r="I104" s="200"/>
      <c r="J104" s="200"/>
      <c r="K104" s="197"/>
      <c r="L104" s="179"/>
      <c r="M104" s="355"/>
      <c r="N104" s="196"/>
      <c r="O104" s="194"/>
      <c r="P104" s="195"/>
    </row>
    <row r="105" spans="1:16" s="172" customFormat="1">
      <c r="A105" s="967"/>
      <c r="B105" s="924"/>
      <c r="C105" s="192"/>
      <c r="D105" s="193"/>
      <c r="E105" s="194"/>
      <c r="F105" s="195"/>
      <c r="G105" s="192"/>
      <c r="H105" s="201"/>
      <c r="I105" s="202"/>
      <c r="J105" s="202"/>
      <c r="K105" s="203"/>
      <c r="L105" s="204"/>
      <c r="M105" s="356"/>
      <c r="N105" s="196"/>
      <c r="O105" s="194"/>
      <c r="P105" s="195"/>
    </row>
    <row r="106" spans="1:16" s="172" customFormat="1">
      <c r="A106" s="967"/>
      <c r="B106" s="924"/>
      <c r="C106" s="192"/>
      <c r="D106" s="193"/>
      <c r="E106" s="194"/>
      <c r="F106" s="195"/>
      <c r="G106" s="192"/>
      <c r="H106" s="201"/>
      <c r="I106" s="202"/>
      <c r="J106" s="202"/>
      <c r="K106" s="203"/>
      <c r="L106" s="204"/>
      <c r="M106" s="356"/>
      <c r="N106" s="196"/>
      <c r="O106" s="194"/>
      <c r="P106" s="195"/>
    </row>
    <row r="107" spans="1:16" s="172" customFormat="1">
      <c r="A107" s="967"/>
      <c r="B107" s="924"/>
      <c r="C107" s="192"/>
      <c r="D107" s="193"/>
      <c r="E107" s="194"/>
      <c r="F107" s="195"/>
      <c r="G107" s="192"/>
      <c r="H107" s="201"/>
      <c r="I107" s="202"/>
      <c r="J107" s="202"/>
      <c r="K107" s="203"/>
      <c r="L107" s="204"/>
      <c r="M107" s="356"/>
      <c r="N107" s="196"/>
      <c r="O107" s="194"/>
      <c r="P107" s="195"/>
    </row>
    <row r="108" spans="1:16" s="172" customFormat="1" ht="17.25" thickBot="1">
      <c r="A108" s="968"/>
      <c r="B108" s="925"/>
      <c r="C108" s="205"/>
      <c r="D108" s="206"/>
      <c r="E108" s="207"/>
      <c r="F108" s="208"/>
      <c r="G108" s="209"/>
      <c r="H108" s="210"/>
      <c r="I108" s="211"/>
      <c r="J108" s="211"/>
      <c r="K108" s="212"/>
      <c r="L108" s="213"/>
      <c r="M108" s="357"/>
      <c r="N108" s="215"/>
      <c r="O108" s="207"/>
      <c r="P108" s="208"/>
    </row>
    <row r="109" spans="1:16" s="71" customFormat="1" ht="18" customHeight="1" thickTop="1" thickBot="1">
      <c r="A109" s="956">
        <f>A3+1</f>
        <v>46175</v>
      </c>
      <c r="B109" s="90" t="s">
        <v>162</v>
      </c>
      <c r="C109" s="926" t="s">
        <v>664</v>
      </c>
      <c r="D109" s="91" t="s">
        <v>114</v>
      </c>
      <c r="E109" s="92" t="s">
        <v>164</v>
      </c>
      <c r="F109" s="93"/>
      <c r="G109" s="90" t="s">
        <v>162</v>
      </c>
      <c r="H109" s="930" t="s">
        <v>163</v>
      </c>
      <c r="I109" s="91" t="s">
        <v>114</v>
      </c>
      <c r="J109" s="92" t="s">
        <v>164</v>
      </c>
      <c r="K109" s="93"/>
      <c r="L109" s="90" t="s">
        <v>162</v>
      </c>
      <c r="M109" s="933" t="s">
        <v>163</v>
      </c>
      <c r="N109" s="91" t="s">
        <v>114</v>
      </c>
      <c r="O109" s="92" t="s">
        <v>164</v>
      </c>
      <c r="P109" s="93"/>
    </row>
    <row r="110" spans="1:16" ht="18" customHeight="1">
      <c r="A110" s="957"/>
      <c r="B110" s="958"/>
      <c r="C110" s="927"/>
      <c r="D110" s="94" t="s">
        <v>116</v>
      </c>
      <c r="E110" s="95" t="s">
        <v>142</v>
      </c>
      <c r="F110" s="93"/>
      <c r="G110" s="958"/>
      <c r="H110" s="930"/>
      <c r="I110" s="94" t="s">
        <v>116</v>
      </c>
      <c r="J110" s="95" t="s">
        <v>142</v>
      </c>
      <c r="K110" s="93"/>
      <c r="L110" s="958"/>
      <c r="M110" s="933"/>
      <c r="N110" s="94" t="s">
        <v>116</v>
      </c>
      <c r="O110" s="95" t="s">
        <v>142</v>
      </c>
      <c r="P110" s="93"/>
    </row>
    <row r="111" spans="1:16" ht="17.25" thickBot="1">
      <c r="A111" s="957"/>
      <c r="B111" s="959"/>
      <c r="C111" s="927"/>
      <c r="D111" s="94" t="s">
        <v>165</v>
      </c>
      <c r="E111" s="96" t="s">
        <v>166</v>
      </c>
      <c r="F111" s="98"/>
      <c r="G111" s="959"/>
      <c r="H111" s="930"/>
      <c r="I111" s="94" t="s">
        <v>165</v>
      </c>
      <c r="J111" s="96" t="s">
        <v>166</v>
      </c>
      <c r="K111" s="98"/>
      <c r="L111" s="959"/>
      <c r="M111" s="933"/>
      <c r="N111" s="94" t="s">
        <v>165</v>
      </c>
      <c r="O111" s="96" t="s">
        <v>166</v>
      </c>
      <c r="P111" s="98"/>
    </row>
    <row r="112" spans="1:16" ht="17.25" thickBot="1">
      <c r="A112" s="957"/>
      <c r="B112" s="90" t="s">
        <v>167</v>
      </c>
      <c r="C112" s="927"/>
      <c r="D112" s="94"/>
      <c r="E112" s="96"/>
      <c r="F112" s="97"/>
      <c r="G112" s="90" t="s">
        <v>167</v>
      </c>
      <c r="H112" s="930"/>
      <c r="I112" s="94" t="s">
        <v>120</v>
      </c>
      <c r="J112" s="96" t="s">
        <v>148</v>
      </c>
      <c r="K112" s="97"/>
      <c r="L112" s="90" t="s">
        <v>167</v>
      </c>
      <c r="M112" s="933"/>
      <c r="N112" s="94" t="s">
        <v>120</v>
      </c>
      <c r="O112" s="96" t="s">
        <v>148</v>
      </c>
      <c r="P112" s="97"/>
    </row>
    <row r="113" spans="1:16">
      <c r="A113" s="957"/>
      <c r="B113" s="955"/>
      <c r="C113" s="927"/>
      <c r="D113" s="94"/>
      <c r="E113" s="96"/>
      <c r="F113" s="97"/>
      <c r="G113" s="955"/>
      <c r="H113" s="930"/>
      <c r="I113" s="94"/>
      <c r="J113" s="96"/>
      <c r="K113" s="97"/>
      <c r="L113" s="955"/>
      <c r="M113" s="933"/>
      <c r="N113" s="94"/>
      <c r="O113" s="96"/>
      <c r="P113" s="97"/>
    </row>
    <row r="114" spans="1:16">
      <c r="A114" s="957"/>
      <c r="B114" s="948"/>
      <c r="C114" s="927"/>
      <c r="D114" s="94"/>
      <c r="E114" s="96"/>
      <c r="F114" s="97"/>
      <c r="G114" s="948"/>
      <c r="H114" s="930"/>
      <c r="I114" s="94"/>
      <c r="J114" s="96"/>
      <c r="K114" s="97"/>
      <c r="L114" s="948"/>
      <c r="M114" s="933"/>
      <c r="N114" s="94"/>
      <c r="O114" s="96"/>
      <c r="P114" s="97"/>
    </row>
    <row r="115" spans="1:16">
      <c r="A115" s="957"/>
      <c r="B115" s="947"/>
      <c r="C115" s="927"/>
      <c r="D115" s="94"/>
      <c r="E115" s="96"/>
      <c r="F115" s="93"/>
      <c r="G115" s="947"/>
      <c r="H115" s="930"/>
      <c r="I115" s="94"/>
      <c r="J115" s="96"/>
      <c r="K115" s="93"/>
      <c r="L115" s="947"/>
      <c r="M115" s="933"/>
      <c r="N115" s="94"/>
      <c r="O115" s="96"/>
      <c r="P115" s="93"/>
    </row>
    <row r="116" spans="1:16">
      <c r="A116" s="957"/>
      <c r="B116" s="948"/>
      <c r="C116" s="927"/>
      <c r="D116" s="94"/>
      <c r="E116" s="96"/>
      <c r="F116" s="99"/>
      <c r="G116" s="948"/>
      <c r="H116" s="930"/>
      <c r="I116" s="94"/>
      <c r="J116" s="96"/>
      <c r="K116" s="99"/>
      <c r="L116" s="948"/>
      <c r="M116" s="933"/>
      <c r="N116" s="94"/>
      <c r="O116" s="96"/>
      <c r="P116" s="93"/>
    </row>
    <row r="117" spans="1:16">
      <c r="A117" s="957"/>
      <c r="B117" s="947"/>
      <c r="C117" s="927"/>
      <c r="D117" s="94"/>
      <c r="E117" s="96"/>
      <c r="F117" s="102"/>
      <c r="G117" s="947"/>
      <c r="H117" s="930"/>
      <c r="I117" s="94"/>
      <c r="J117" s="96"/>
      <c r="K117" s="102"/>
      <c r="L117" s="947"/>
      <c r="M117" s="933"/>
      <c r="N117" s="94"/>
      <c r="O117" s="96"/>
      <c r="P117" s="99"/>
    </row>
    <row r="118" spans="1:16" ht="17.25" thickBot="1">
      <c r="A118" s="957"/>
      <c r="B118" s="948"/>
      <c r="C118" s="927"/>
      <c r="D118" s="94"/>
      <c r="E118" s="96"/>
      <c r="F118" s="99"/>
      <c r="G118" s="948"/>
      <c r="H118" s="930"/>
      <c r="I118" s="94"/>
      <c r="J118" s="96"/>
      <c r="K118" s="99"/>
      <c r="L118" s="948"/>
      <c r="M118" s="933"/>
      <c r="N118" s="94"/>
      <c r="O118" s="96"/>
      <c r="P118" s="99"/>
    </row>
    <row r="119" spans="1:16" ht="17.25" thickBot="1">
      <c r="A119" s="957"/>
      <c r="B119" s="100" t="s">
        <v>168</v>
      </c>
      <c r="C119" s="927"/>
      <c r="D119" s="94"/>
      <c r="E119" s="96"/>
      <c r="F119" s="99"/>
      <c r="G119" s="100" t="s">
        <v>168</v>
      </c>
      <c r="H119" s="930"/>
      <c r="I119" s="94"/>
      <c r="J119" s="96"/>
      <c r="K119" s="99"/>
      <c r="L119" s="100" t="s">
        <v>168</v>
      </c>
      <c r="M119" s="933"/>
      <c r="N119" s="94"/>
      <c r="O119" s="96"/>
      <c r="P119" s="99"/>
    </row>
    <row r="120" spans="1:16">
      <c r="A120" s="957"/>
      <c r="B120" s="949"/>
      <c r="C120" s="927"/>
      <c r="D120" s="94"/>
      <c r="E120" s="96"/>
      <c r="F120" s="99"/>
      <c r="G120" s="949"/>
      <c r="H120" s="930"/>
      <c r="I120" s="94"/>
      <c r="J120" s="96"/>
      <c r="K120" s="99"/>
      <c r="L120" s="949"/>
      <c r="M120" s="933"/>
      <c r="N120" s="94"/>
      <c r="O120" s="96"/>
      <c r="P120" s="99"/>
    </row>
    <row r="121" spans="1:16">
      <c r="A121" s="957"/>
      <c r="B121" s="950"/>
      <c r="C121" s="927"/>
      <c r="D121" s="94"/>
      <c r="E121" s="96"/>
      <c r="F121" s="99"/>
      <c r="G121" s="950"/>
      <c r="H121" s="930"/>
      <c r="I121" s="94"/>
      <c r="J121" s="96"/>
      <c r="K121" s="99"/>
      <c r="L121" s="950"/>
      <c r="M121" s="933"/>
      <c r="N121" s="94"/>
      <c r="O121" s="96"/>
      <c r="P121" s="97"/>
    </row>
    <row r="122" spans="1:16" ht="17.25" thickBot="1">
      <c r="A122" s="957"/>
      <c r="B122" s="951"/>
      <c r="C122" s="927"/>
      <c r="D122" s="94"/>
      <c r="E122" s="96"/>
      <c r="F122" s="97"/>
      <c r="G122" s="951"/>
      <c r="H122" s="930"/>
      <c r="I122" s="94"/>
      <c r="J122" s="96"/>
      <c r="K122" s="97"/>
      <c r="L122" s="951"/>
      <c r="M122" s="933"/>
      <c r="N122" s="94"/>
      <c r="O122" s="96"/>
      <c r="P122" s="97"/>
    </row>
    <row r="123" spans="1:16" ht="17.25" thickBot="1">
      <c r="A123" s="957"/>
      <c r="B123" s="100" t="s">
        <v>123</v>
      </c>
      <c r="C123" s="927"/>
      <c r="D123" s="94"/>
      <c r="E123" s="96"/>
      <c r="F123" s="97"/>
      <c r="G123" s="100" t="s">
        <v>123</v>
      </c>
      <c r="H123" s="930"/>
      <c r="I123" s="94"/>
      <c r="J123" s="96"/>
      <c r="K123" s="97"/>
      <c r="L123" s="100" t="s">
        <v>123</v>
      </c>
      <c r="M123" s="933"/>
      <c r="N123" s="94"/>
      <c r="O123" s="96"/>
      <c r="P123" s="97"/>
    </row>
    <row r="124" spans="1:16">
      <c r="A124" s="957"/>
      <c r="B124" s="962"/>
      <c r="C124" s="927"/>
      <c r="D124" s="94"/>
      <c r="E124" s="96"/>
      <c r="F124" s="97"/>
      <c r="G124" s="962"/>
      <c r="H124" s="930"/>
      <c r="I124" s="94"/>
      <c r="J124" s="96"/>
      <c r="K124" s="97"/>
      <c r="L124" s="962"/>
      <c r="M124" s="933"/>
      <c r="N124" s="94"/>
      <c r="O124" s="96"/>
      <c r="P124" s="97"/>
    </row>
    <row r="125" spans="1:16">
      <c r="A125" s="957"/>
      <c r="B125" s="963"/>
      <c r="C125" s="927"/>
      <c r="D125" s="94"/>
      <c r="E125" s="96"/>
      <c r="F125" s="97"/>
      <c r="G125" s="963"/>
      <c r="H125" s="930"/>
      <c r="I125" s="94"/>
      <c r="J125" s="96"/>
      <c r="K125" s="97"/>
      <c r="L125" s="963"/>
      <c r="M125" s="933"/>
      <c r="N125" s="94"/>
      <c r="O125" s="96"/>
      <c r="P125" s="97"/>
    </row>
    <row r="126" spans="1:16" ht="17.25" thickBot="1">
      <c r="A126" s="957"/>
      <c r="B126" s="964"/>
      <c r="C126" s="927"/>
      <c r="D126" s="94"/>
      <c r="E126" s="96"/>
      <c r="F126" s="97"/>
      <c r="G126" s="964"/>
      <c r="H126" s="930"/>
      <c r="I126" s="94"/>
      <c r="J126" s="96"/>
      <c r="K126" s="97"/>
      <c r="L126" s="964"/>
      <c r="M126" s="933"/>
      <c r="N126" s="94"/>
      <c r="O126" s="96"/>
      <c r="P126" s="97"/>
    </row>
    <row r="127" spans="1:16">
      <c r="A127" s="957"/>
      <c r="B127" s="945" t="s">
        <v>124</v>
      </c>
      <c r="C127" s="927"/>
      <c r="D127" s="94"/>
      <c r="E127" s="96"/>
      <c r="F127" s="97"/>
      <c r="G127" s="945" t="s">
        <v>124</v>
      </c>
      <c r="H127" s="930"/>
      <c r="I127" s="94"/>
      <c r="J127" s="96"/>
      <c r="K127" s="97"/>
      <c r="L127" s="945" t="s">
        <v>124</v>
      </c>
      <c r="M127" s="933"/>
      <c r="N127" s="94"/>
      <c r="O127" s="96"/>
      <c r="P127" s="97"/>
    </row>
    <row r="128" spans="1:16" ht="17.25" thickBot="1">
      <c r="A128" s="957"/>
      <c r="B128" s="946"/>
      <c r="C128" s="927"/>
      <c r="D128" s="94"/>
      <c r="E128" s="96"/>
      <c r="F128" s="97"/>
      <c r="G128" s="946"/>
      <c r="H128" s="930"/>
      <c r="I128" s="94"/>
      <c r="J128" s="96"/>
      <c r="K128" s="97"/>
      <c r="L128" s="946"/>
      <c r="M128" s="933"/>
      <c r="N128" s="94"/>
      <c r="O128" s="96"/>
      <c r="P128" s="93"/>
    </row>
    <row r="129" spans="1:16" ht="17.25" thickTop="1">
      <c r="A129" s="957"/>
      <c r="B129" s="960" t="s">
        <v>125</v>
      </c>
      <c r="C129" s="927"/>
      <c r="D129" s="94"/>
      <c r="E129" s="96"/>
      <c r="F129" s="93"/>
      <c r="G129" s="960" t="s">
        <v>125</v>
      </c>
      <c r="H129" s="930"/>
      <c r="I129" s="94"/>
      <c r="J129" s="96"/>
      <c r="K129" s="93"/>
      <c r="L129" s="960" t="s">
        <v>125</v>
      </c>
      <c r="M129" s="933"/>
      <c r="N129" s="94"/>
      <c r="O129" s="96"/>
      <c r="P129" s="97"/>
    </row>
    <row r="130" spans="1:16" ht="17.25" thickBot="1">
      <c r="A130" s="957"/>
      <c r="B130" s="943"/>
      <c r="C130" s="927"/>
      <c r="D130" s="94"/>
      <c r="E130" s="96"/>
      <c r="F130" s="93"/>
      <c r="G130" s="943"/>
      <c r="H130" s="930"/>
      <c r="I130" s="94"/>
      <c r="J130" s="96"/>
      <c r="K130" s="93"/>
      <c r="L130" s="943"/>
      <c r="M130" s="933"/>
      <c r="N130" s="94"/>
      <c r="O130" s="96"/>
      <c r="P130" s="101"/>
    </row>
    <row r="131" spans="1:16">
      <c r="A131" s="957"/>
      <c r="B131" s="953"/>
      <c r="C131" s="927"/>
      <c r="D131" s="94"/>
      <c r="E131" s="96"/>
      <c r="F131" s="97"/>
      <c r="G131" s="953"/>
      <c r="H131" s="930"/>
      <c r="I131" s="94"/>
      <c r="J131" s="96"/>
      <c r="K131" s="97"/>
      <c r="L131" s="953"/>
      <c r="M131" s="933"/>
      <c r="N131" s="94"/>
      <c r="O131" s="96"/>
      <c r="P131" s="103"/>
    </row>
    <row r="132" spans="1:16" ht="17.25" thickBot="1">
      <c r="A132" s="957"/>
      <c r="B132" s="961"/>
      <c r="C132" s="927"/>
      <c r="D132" s="94"/>
      <c r="E132" s="96"/>
      <c r="F132" s="97"/>
      <c r="G132" s="961"/>
      <c r="H132" s="930"/>
      <c r="I132" s="94"/>
      <c r="J132" s="96"/>
      <c r="K132" s="97"/>
      <c r="L132" s="961"/>
      <c r="M132" s="933"/>
      <c r="N132" s="94"/>
      <c r="O132" s="96"/>
      <c r="P132" s="104"/>
    </row>
    <row r="133" spans="1:16">
      <c r="A133" s="957"/>
      <c r="B133" s="942" t="s">
        <v>126</v>
      </c>
      <c r="C133" s="927"/>
      <c r="D133" s="94"/>
      <c r="E133" s="96"/>
      <c r="F133" s="93"/>
      <c r="G133" s="942" t="s">
        <v>126</v>
      </c>
      <c r="H133" s="930"/>
      <c r="I133" s="94"/>
      <c r="J133" s="96"/>
      <c r="K133" s="93"/>
      <c r="L133" s="942" t="s">
        <v>126</v>
      </c>
      <c r="M133" s="933"/>
      <c r="N133" s="94"/>
      <c r="O133" s="96"/>
      <c r="P133" s="99"/>
    </row>
    <row r="134" spans="1:16" ht="17.25" thickBot="1">
      <c r="A134" s="957"/>
      <c r="B134" s="943"/>
      <c r="C134" s="927"/>
      <c r="D134" s="94"/>
      <c r="E134" s="96"/>
      <c r="F134" s="101"/>
      <c r="G134" s="943"/>
      <c r="H134" s="930"/>
      <c r="I134" s="94"/>
      <c r="J134" s="96"/>
      <c r="K134" s="101"/>
      <c r="L134" s="943"/>
      <c r="M134" s="933"/>
      <c r="N134" s="94"/>
      <c r="O134" s="96"/>
      <c r="P134" s="104"/>
    </row>
    <row r="135" spans="1:16">
      <c r="A135" s="957"/>
      <c r="B135" s="953"/>
      <c r="C135" s="927"/>
      <c r="D135" s="94"/>
      <c r="E135" s="96"/>
      <c r="F135" s="102"/>
      <c r="G135" s="953"/>
      <c r="H135" s="930"/>
      <c r="I135" s="94"/>
      <c r="J135" s="96"/>
      <c r="K135" s="103"/>
      <c r="L135" s="953"/>
      <c r="M135" s="933"/>
      <c r="N135" s="94"/>
      <c r="O135" s="96"/>
      <c r="P135" s="93"/>
    </row>
    <row r="136" spans="1:16" ht="17.25" thickBot="1">
      <c r="A136" s="957"/>
      <c r="B136" s="954"/>
      <c r="C136" s="927"/>
      <c r="D136" s="94"/>
      <c r="E136" s="96"/>
      <c r="F136" s="99"/>
      <c r="G136" s="954"/>
      <c r="H136" s="930"/>
      <c r="I136" s="94"/>
      <c r="J136" s="96"/>
      <c r="K136" s="104"/>
      <c r="L136" s="954"/>
      <c r="M136" s="933"/>
      <c r="N136" s="94"/>
      <c r="O136" s="96"/>
      <c r="P136" s="97"/>
    </row>
    <row r="137" spans="1:16">
      <c r="A137" s="957"/>
      <c r="B137" s="952" t="s">
        <v>127</v>
      </c>
      <c r="C137" s="927"/>
      <c r="D137" s="94"/>
      <c r="E137" s="96"/>
      <c r="F137" s="103"/>
      <c r="G137" s="952" t="s">
        <v>127</v>
      </c>
      <c r="H137" s="930"/>
      <c r="I137" s="94"/>
      <c r="J137" s="96"/>
      <c r="K137" s="104"/>
      <c r="L137" s="952" t="s">
        <v>127</v>
      </c>
      <c r="M137" s="933"/>
      <c r="N137" s="94"/>
      <c r="O137" s="114"/>
      <c r="P137" s="97"/>
    </row>
    <row r="138" spans="1:16" ht="17.25" thickBot="1">
      <c r="A138" s="957"/>
      <c r="B138" s="943"/>
      <c r="C138" s="927"/>
      <c r="D138" s="94"/>
      <c r="E138" s="96"/>
      <c r="F138" s="104"/>
      <c r="G138" s="943"/>
      <c r="H138" s="930"/>
      <c r="I138" s="94"/>
      <c r="J138" s="96"/>
      <c r="K138" s="99"/>
      <c r="L138" s="943"/>
      <c r="M138" s="933"/>
      <c r="N138" s="113"/>
      <c r="O138" s="96"/>
      <c r="P138" s="112"/>
    </row>
    <row r="139" spans="1:16">
      <c r="A139" s="957"/>
      <c r="B139" s="953"/>
      <c r="C139" s="927"/>
      <c r="D139" s="94"/>
      <c r="E139" s="96"/>
      <c r="F139" s="104"/>
      <c r="G139" s="953"/>
      <c r="H139" s="930"/>
      <c r="I139" s="94"/>
      <c r="J139" s="96"/>
      <c r="K139" s="104"/>
      <c r="L139" s="953"/>
      <c r="M139" s="933"/>
      <c r="N139" s="113"/>
      <c r="O139" s="114"/>
      <c r="P139" s="97"/>
    </row>
    <row r="140" spans="1:16" ht="17.25" thickBot="1">
      <c r="A140" s="957"/>
      <c r="B140" s="954"/>
      <c r="C140" s="927"/>
      <c r="D140" s="94"/>
      <c r="E140" s="96"/>
      <c r="F140" s="99"/>
      <c r="G140" s="954"/>
      <c r="H140" s="930"/>
      <c r="I140" s="94"/>
      <c r="J140" s="96"/>
      <c r="K140" s="93"/>
      <c r="L140" s="954"/>
      <c r="M140" s="933"/>
      <c r="N140" s="94"/>
      <c r="O140" s="114"/>
      <c r="P140" s="104"/>
    </row>
    <row r="141" spans="1:16">
      <c r="A141" s="957"/>
      <c r="B141" s="952" t="s">
        <v>128</v>
      </c>
      <c r="C141" s="927"/>
      <c r="D141" s="94"/>
      <c r="E141" s="96"/>
      <c r="F141" s="104"/>
      <c r="G141" s="952" t="s">
        <v>128</v>
      </c>
      <c r="H141" s="930"/>
      <c r="I141" s="94"/>
      <c r="J141" s="96"/>
      <c r="K141" s="97"/>
      <c r="L141" s="952" t="s">
        <v>128</v>
      </c>
      <c r="M141" s="933"/>
      <c r="N141" s="94"/>
      <c r="O141" s="96"/>
      <c r="P141" s="97"/>
    </row>
    <row r="142" spans="1:16" ht="17.25" thickBot="1">
      <c r="A142" s="957"/>
      <c r="B142" s="943"/>
      <c r="C142" s="927"/>
      <c r="D142" s="94"/>
      <c r="E142" s="96"/>
      <c r="F142" s="93"/>
      <c r="G142" s="943"/>
      <c r="H142" s="930"/>
      <c r="I142" s="94"/>
      <c r="J142" s="114"/>
      <c r="K142" s="97"/>
      <c r="L142" s="943"/>
      <c r="M142" s="933"/>
      <c r="N142" s="113"/>
      <c r="O142" s="114"/>
      <c r="P142" s="97"/>
    </row>
    <row r="143" spans="1:16">
      <c r="A143" s="957"/>
      <c r="B143" s="953"/>
      <c r="C143" s="927"/>
      <c r="D143" s="94"/>
      <c r="E143" s="96"/>
      <c r="F143" s="97"/>
      <c r="G143" s="953"/>
      <c r="H143" s="930"/>
      <c r="I143" s="94"/>
      <c r="J143" s="96"/>
      <c r="K143" s="97"/>
      <c r="L143" s="953"/>
      <c r="M143" s="933"/>
      <c r="N143" s="113"/>
      <c r="O143" s="114"/>
      <c r="P143" s="97"/>
    </row>
    <row r="144" spans="1:16" ht="17.25" thickBot="1">
      <c r="A144" s="957"/>
      <c r="B144" s="954"/>
      <c r="C144" s="927"/>
      <c r="D144" s="94"/>
      <c r="E144" s="96"/>
      <c r="F144" s="93"/>
      <c r="G144" s="954"/>
      <c r="H144" s="930"/>
      <c r="I144" s="94"/>
      <c r="J144" s="114"/>
      <c r="K144" s="97"/>
      <c r="L144" s="954"/>
      <c r="M144" s="933"/>
      <c r="N144" s="94"/>
      <c r="O144" s="114"/>
      <c r="P144" s="97"/>
    </row>
    <row r="145" spans="1:16">
      <c r="A145" s="957"/>
      <c r="B145" s="942" t="s">
        <v>129</v>
      </c>
      <c r="C145" s="927"/>
      <c r="D145" s="94"/>
      <c r="E145" s="96"/>
      <c r="F145" s="93"/>
      <c r="G145" s="942" t="s">
        <v>129</v>
      </c>
      <c r="H145" s="930"/>
      <c r="I145" s="94"/>
      <c r="J145" s="114"/>
      <c r="K145" s="97"/>
      <c r="L145" s="942" t="s">
        <v>129</v>
      </c>
      <c r="M145" s="933"/>
      <c r="N145" s="113"/>
      <c r="O145" s="114"/>
      <c r="P145" s="97"/>
    </row>
    <row r="146" spans="1:16" ht="17.25" thickBot="1">
      <c r="A146" s="957"/>
      <c r="B146" s="943"/>
      <c r="C146" s="927"/>
      <c r="D146" s="94"/>
      <c r="E146" s="96"/>
      <c r="F146" s="93"/>
      <c r="G146" s="943"/>
      <c r="H146" s="930"/>
      <c r="I146" s="94"/>
      <c r="J146" s="114"/>
      <c r="K146" s="97"/>
      <c r="L146" s="943"/>
      <c r="M146" s="933"/>
      <c r="N146" s="94"/>
      <c r="O146" s="114"/>
      <c r="P146" s="97"/>
    </row>
    <row r="147" spans="1:16">
      <c r="A147" s="957"/>
      <c r="B147" s="106"/>
      <c r="C147" s="927"/>
      <c r="D147" s="94"/>
      <c r="E147" s="96"/>
      <c r="F147" s="97"/>
      <c r="G147" s="106"/>
      <c r="H147" s="930"/>
      <c r="I147" s="94"/>
      <c r="J147" s="96"/>
      <c r="K147" s="112"/>
      <c r="L147" s="106"/>
      <c r="M147" s="933"/>
      <c r="N147" s="113"/>
      <c r="O147" s="96"/>
      <c r="P147" s="112"/>
    </row>
    <row r="148" spans="1:16">
      <c r="A148" s="957"/>
      <c r="B148" s="107"/>
      <c r="C148" s="927"/>
      <c r="D148" s="94"/>
      <c r="E148" s="96"/>
      <c r="F148" s="93"/>
      <c r="G148" s="107"/>
      <c r="H148" s="930"/>
      <c r="I148" s="94"/>
      <c r="J148" s="96"/>
      <c r="K148" s="97"/>
      <c r="L148" s="107"/>
      <c r="M148" s="933"/>
      <c r="N148" s="113"/>
      <c r="O148" s="114"/>
      <c r="P148" s="97"/>
    </row>
    <row r="149" spans="1:16">
      <c r="A149" s="957"/>
      <c r="B149" s="109"/>
      <c r="C149" s="927"/>
      <c r="D149" s="94"/>
      <c r="E149" s="96"/>
      <c r="F149" s="93"/>
      <c r="G149" s="109"/>
      <c r="H149" s="930"/>
      <c r="I149" s="113"/>
      <c r="J149" s="114"/>
      <c r="K149" s="97"/>
      <c r="L149" s="109"/>
      <c r="M149" s="933"/>
      <c r="N149" s="113"/>
      <c r="O149" s="114"/>
      <c r="P149" s="104"/>
    </row>
    <row r="150" spans="1:16">
      <c r="A150" s="957"/>
      <c r="B150" s="110"/>
      <c r="C150" s="927"/>
      <c r="D150" s="94"/>
      <c r="E150" s="96"/>
      <c r="F150" s="93"/>
      <c r="G150" s="110"/>
      <c r="H150" s="930"/>
      <c r="I150" s="113"/>
      <c r="J150" s="114"/>
      <c r="K150" s="104"/>
      <c r="L150" s="110"/>
      <c r="M150" s="933"/>
      <c r="N150" s="111"/>
      <c r="O150" s="96"/>
      <c r="P150" s="97"/>
    </row>
    <row r="151" spans="1:16">
      <c r="A151" s="957"/>
      <c r="B151" s="109"/>
      <c r="C151" s="927"/>
      <c r="D151" s="111"/>
      <c r="E151" s="96"/>
      <c r="F151" s="97"/>
      <c r="G151" s="109"/>
      <c r="H151" s="930"/>
      <c r="I151" s="111"/>
      <c r="J151" s="96"/>
      <c r="K151" s="112"/>
      <c r="L151" s="109"/>
      <c r="M151" s="933"/>
      <c r="N151" s="94"/>
      <c r="O151" s="96"/>
      <c r="P151" s="112"/>
    </row>
    <row r="152" spans="1:16">
      <c r="A152" s="957"/>
      <c r="B152" s="110"/>
      <c r="C152" s="927"/>
      <c r="D152" s="94"/>
      <c r="E152" s="96"/>
      <c r="F152" s="108"/>
      <c r="G152" s="110"/>
      <c r="H152" s="930"/>
      <c r="I152" s="94"/>
      <c r="J152" s="96"/>
      <c r="K152" s="97"/>
      <c r="L152" s="110"/>
      <c r="M152" s="933"/>
      <c r="N152" s="113"/>
      <c r="O152" s="114"/>
      <c r="P152" s="97"/>
    </row>
    <row r="153" spans="1:16">
      <c r="A153" s="957"/>
      <c r="B153" s="109"/>
      <c r="C153" s="927"/>
      <c r="D153" s="94"/>
      <c r="E153" s="96"/>
      <c r="F153" s="97"/>
      <c r="G153" s="109"/>
      <c r="H153" s="930"/>
      <c r="I153" s="113"/>
      <c r="J153" s="114"/>
      <c r="K153" s="97"/>
      <c r="L153" s="109"/>
      <c r="M153" s="933"/>
      <c r="N153" s="113"/>
      <c r="O153" s="114"/>
      <c r="P153" s="97"/>
    </row>
    <row r="154" spans="1:16" ht="17.25" thickBot="1">
      <c r="A154" s="957"/>
      <c r="B154" s="110"/>
      <c r="C154" s="940"/>
      <c r="D154" s="115"/>
      <c r="E154" s="116"/>
      <c r="F154" s="117"/>
      <c r="G154" s="110"/>
      <c r="H154" s="930"/>
      <c r="I154" s="115"/>
      <c r="J154" s="116"/>
      <c r="K154" s="117"/>
      <c r="L154" s="110"/>
      <c r="M154" s="933"/>
      <c r="N154" s="115"/>
      <c r="O154" s="116"/>
      <c r="P154" s="117"/>
    </row>
    <row r="155" spans="1:16">
      <c r="A155" s="944" t="str">
        <f>TEXT(A109,"AAAA")</f>
        <v>星期二</v>
      </c>
      <c r="B155" s="109"/>
      <c r="C155" s="926" t="s">
        <v>665</v>
      </c>
      <c r="D155" s="118"/>
      <c r="E155" s="119"/>
      <c r="F155" s="97"/>
      <c r="G155" s="109"/>
      <c r="H155" s="929" t="s">
        <v>130</v>
      </c>
      <c r="I155" s="118"/>
      <c r="J155" s="119"/>
      <c r="K155" s="97"/>
      <c r="L155" s="109"/>
      <c r="M155" s="932" t="s">
        <v>130</v>
      </c>
      <c r="N155" s="118"/>
      <c r="O155" s="119"/>
      <c r="P155" s="97"/>
    </row>
    <row r="156" spans="1:16">
      <c r="A156" s="944"/>
      <c r="B156" s="110"/>
      <c r="C156" s="927"/>
      <c r="D156" s="120"/>
      <c r="E156" s="96"/>
      <c r="F156" s="97"/>
      <c r="G156" s="110"/>
      <c r="H156" s="930"/>
      <c r="I156" s="94"/>
      <c r="J156" s="96"/>
      <c r="K156" s="97"/>
      <c r="L156" s="110"/>
      <c r="M156" s="933"/>
      <c r="N156" s="94"/>
      <c r="O156" s="96"/>
      <c r="P156" s="97"/>
    </row>
    <row r="157" spans="1:16">
      <c r="A157" s="944"/>
      <c r="B157" s="109"/>
      <c r="C157" s="927"/>
      <c r="D157" s="120"/>
      <c r="E157" s="96"/>
      <c r="F157" s="97"/>
      <c r="G157" s="109"/>
      <c r="H157" s="930"/>
      <c r="I157" s="94"/>
      <c r="J157" s="96"/>
      <c r="K157" s="97"/>
      <c r="L157" s="109"/>
      <c r="M157" s="933"/>
      <c r="N157" s="94"/>
      <c r="O157" s="96"/>
      <c r="P157" s="97"/>
    </row>
    <row r="158" spans="1:16">
      <c r="A158" s="944"/>
      <c r="B158" s="110"/>
      <c r="C158" s="927"/>
      <c r="D158" s="120"/>
      <c r="E158" s="96"/>
      <c r="F158" s="97"/>
      <c r="G158" s="110"/>
      <c r="H158" s="930"/>
      <c r="I158" s="94"/>
      <c r="J158" s="96"/>
      <c r="K158" s="97"/>
      <c r="L158" s="110"/>
      <c r="M158" s="933"/>
      <c r="N158" s="94"/>
      <c r="O158" s="96"/>
      <c r="P158" s="97"/>
    </row>
    <row r="159" spans="1:16">
      <c r="A159" s="944"/>
      <c r="B159" s="109"/>
      <c r="C159" s="927"/>
      <c r="D159" s="120"/>
      <c r="E159" s="96"/>
      <c r="F159" s="97"/>
      <c r="G159" s="109"/>
      <c r="H159" s="930"/>
      <c r="I159" s="94"/>
      <c r="J159" s="96"/>
      <c r="K159" s="97"/>
      <c r="L159" s="109"/>
      <c r="M159" s="933"/>
      <c r="N159" s="94"/>
      <c r="O159" s="96"/>
      <c r="P159" s="97"/>
    </row>
    <row r="160" spans="1:16">
      <c r="A160" s="944"/>
      <c r="B160" s="110"/>
      <c r="C160" s="927"/>
      <c r="D160" s="120"/>
      <c r="E160" s="96"/>
      <c r="F160" s="97"/>
      <c r="G160" s="110"/>
      <c r="H160" s="930"/>
      <c r="I160" s="94"/>
      <c r="J160" s="96"/>
      <c r="K160" s="97"/>
      <c r="L160" s="110"/>
      <c r="M160" s="933"/>
      <c r="N160" s="94"/>
      <c r="O160" s="96"/>
      <c r="P160" s="97"/>
    </row>
    <row r="161" spans="1:16">
      <c r="A161" s="944"/>
      <c r="B161" s="109"/>
      <c r="C161" s="927"/>
      <c r="D161" s="120"/>
      <c r="E161" s="96"/>
      <c r="F161" s="97"/>
      <c r="G161" s="109"/>
      <c r="H161" s="930"/>
      <c r="I161" s="94"/>
      <c r="J161" s="96"/>
      <c r="K161" s="97"/>
      <c r="L161" s="109"/>
      <c r="M161" s="933"/>
      <c r="N161" s="94"/>
      <c r="O161" s="96"/>
      <c r="P161" s="97"/>
    </row>
    <row r="162" spans="1:16">
      <c r="A162" s="944"/>
      <c r="B162" s="110"/>
      <c r="C162" s="927"/>
      <c r="D162" s="94"/>
      <c r="E162" s="96"/>
      <c r="F162" s="97"/>
      <c r="G162" s="110"/>
      <c r="H162" s="930"/>
      <c r="I162" s="94"/>
      <c r="J162" s="96"/>
      <c r="K162" s="97"/>
      <c r="L162" s="110"/>
      <c r="M162" s="933"/>
      <c r="N162" s="94"/>
      <c r="O162" s="96"/>
      <c r="P162" s="97"/>
    </row>
    <row r="163" spans="1:16">
      <c r="A163" s="944"/>
      <c r="B163" s="107"/>
      <c r="C163" s="927"/>
      <c r="D163" s="113"/>
      <c r="E163" s="114"/>
      <c r="F163" s="104"/>
      <c r="G163" s="107"/>
      <c r="H163" s="930"/>
      <c r="I163" s="113"/>
      <c r="J163" s="114"/>
      <c r="K163" s="97"/>
      <c r="L163" s="107"/>
      <c r="M163" s="933"/>
      <c r="N163" s="113"/>
      <c r="O163" s="114"/>
      <c r="P163" s="97"/>
    </row>
    <row r="164" spans="1:16" ht="17.25" thickBot="1">
      <c r="A164" s="944"/>
      <c r="B164" s="107"/>
      <c r="C164" s="940"/>
      <c r="D164" s="122" t="s">
        <v>132</v>
      </c>
      <c r="E164" s="123" t="s">
        <v>133</v>
      </c>
      <c r="F164" s="124"/>
      <c r="G164" s="107"/>
      <c r="H164" s="941"/>
      <c r="I164" s="122" t="s">
        <v>132</v>
      </c>
      <c r="J164" s="123" t="s">
        <v>133</v>
      </c>
      <c r="K164" s="97"/>
      <c r="L164" s="107"/>
      <c r="M164" s="939"/>
      <c r="N164" s="122" t="s">
        <v>132</v>
      </c>
      <c r="O164" s="123" t="s">
        <v>133</v>
      </c>
      <c r="P164" s="97"/>
    </row>
    <row r="165" spans="1:16">
      <c r="A165" s="105"/>
      <c r="B165" s="109"/>
      <c r="C165" s="926" t="s">
        <v>666</v>
      </c>
      <c r="D165" s="118"/>
      <c r="E165" s="119"/>
      <c r="F165" s="125"/>
      <c r="G165" s="109"/>
      <c r="H165" s="929" t="s">
        <v>134</v>
      </c>
      <c r="I165" s="118"/>
      <c r="J165" s="119"/>
      <c r="K165" s="125"/>
      <c r="L165" s="109"/>
      <c r="M165" s="932" t="s">
        <v>134</v>
      </c>
      <c r="N165" s="118"/>
      <c r="O165" s="119"/>
      <c r="P165" s="125"/>
    </row>
    <row r="166" spans="1:16">
      <c r="A166" s="105"/>
      <c r="B166" s="110"/>
      <c r="C166" s="927"/>
      <c r="D166" s="94"/>
      <c r="E166" s="96"/>
      <c r="F166" s="97"/>
      <c r="G166" s="110"/>
      <c r="H166" s="930"/>
      <c r="I166" s="94"/>
      <c r="J166" s="96"/>
      <c r="K166" s="97"/>
      <c r="L166" s="110"/>
      <c r="M166" s="933"/>
      <c r="N166" s="94"/>
      <c r="O166" s="96"/>
      <c r="P166" s="97"/>
    </row>
    <row r="167" spans="1:16">
      <c r="A167" s="105"/>
      <c r="B167" s="126"/>
      <c r="C167" s="927"/>
      <c r="D167" s="94"/>
      <c r="E167" s="96"/>
      <c r="F167" s="97"/>
      <c r="G167" s="126"/>
      <c r="H167" s="930"/>
      <c r="I167" s="94"/>
      <c r="J167" s="96"/>
      <c r="K167" s="97"/>
      <c r="L167" s="126"/>
      <c r="M167" s="933"/>
      <c r="N167" s="94"/>
      <c r="O167" s="96"/>
      <c r="P167" s="128"/>
    </row>
    <row r="168" spans="1:16">
      <c r="A168" s="105"/>
      <c r="B168" s="107"/>
      <c r="C168" s="927"/>
      <c r="D168" s="94"/>
      <c r="E168" s="96"/>
      <c r="F168" s="97"/>
      <c r="G168" s="107"/>
      <c r="H168" s="930"/>
      <c r="I168" s="94"/>
      <c r="J168" s="96"/>
      <c r="K168" s="97"/>
      <c r="L168" s="107"/>
      <c r="M168" s="933"/>
      <c r="N168" s="94"/>
      <c r="O168" s="96"/>
      <c r="P168" s="216"/>
    </row>
    <row r="169" spans="1:16">
      <c r="A169" s="105"/>
      <c r="B169" s="109"/>
      <c r="C169" s="927"/>
      <c r="D169" s="94"/>
      <c r="E169" s="96"/>
      <c r="F169" s="97"/>
      <c r="G169" s="109"/>
      <c r="H169" s="930"/>
      <c r="I169" s="94"/>
      <c r="J169" s="96"/>
      <c r="K169" s="97"/>
      <c r="L169" s="109"/>
      <c r="M169" s="933"/>
      <c r="N169" s="94"/>
      <c r="O169" s="96"/>
      <c r="P169" s="97"/>
    </row>
    <row r="170" spans="1:16">
      <c r="A170" s="105"/>
      <c r="B170" s="110"/>
      <c r="C170" s="927"/>
      <c r="D170" s="94"/>
      <c r="E170" s="96"/>
      <c r="F170" s="127"/>
      <c r="G170" s="110"/>
      <c r="H170" s="930"/>
      <c r="I170" s="94"/>
      <c r="J170" s="96"/>
      <c r="K170" s="127"/>
      <c r="L170" s="110"/>
      <c r="M170" s="933"/>
      <c r="N170" s="94"/>
      <c r="O170" s="96"/>
      <c r="P170" s="127"/>
    </row>
    <row r="171" spans="1:16">
      <c r="A171" s="105"/>
      <c r="B171" s="109"/>
      <c r="C171" s="927"/>
      <c r="D171" s="94"/>
      <c r="E171" s="96"/>
      <c r="F171" s="128"/>
      <c r="G171" s="109"/>
      <c r="H171" s="930"/>
      <c r="I171" s="94"/>
      <c r="J171" s="96"/>
      <c r="K171" s="128"/>
      <c r="L171" s="109"/>
      <c r="M171" s="933"/>
      <c r="N171" s="94"/>
      <c r="O171" s="96"/>
      <c r="P171" s="128"/>
    </row>
    <row r="172" spans="1:16">
      <c r="A172" s="105"/>
      <c r="B172" s="110"/>
      <c r="C172" s="927"/>
      <c r="D172" s="217"/>
      <c r="E172" s="114"/>
      <c r="F172" s="216"/>
      <c r="G172" s="110"/>
      <c r="H172" s="930"/>
      <c r="I172" s="113"/>
      <c r="J172" s="114"/>
      <c r="K172" s="216"/>
      <c r="L172" s="110"/>
      <c r="M172" s="933"/>
      <c r="N172" s="113"/>
      <c r="O172" s="114"/>
      <c r="P172" s="216"/>
    </row>
    <row r="173" spans="1:16">
      <c r="A173" s="105"/>
      <c r="B173" s="109"/>
      <c r="C173" s="927"/>
      <c r="D173" s="217"/>
      <c r="E173" s="114"/>
      <c r="F173" s="216"/>
      <c r="G173" s="109"/>
      <c r="H173" s="930"/>
      <c r="I173" s="113"/>
      <c r="J173" s="114"/>
      <c r="K173" s="216"/>
      <c r="L173" s="109"/>
      <c r="M173" s="933"/>
      <c r="N173" s="113"/>
      <c r="O173" s="114"/>
      <c r="P173" s="216"/>
    </row>
    <row r="174" spans="1:16" ht="17.25" thickBot="1">
      <c r="A174" s="105"/>
      <c r="B174" s="110"/>
      <c r="C174" s="940"/>
      <c r="D174" s="129"/>
      <c r="E174" s="130"/>
      <c r="F174" s="104"/>
      <c r="G174" s="110"/>
      <c r="H174" s="941"/>
      <c r="I174" s="113"/>
      <c r="J174" s="130"/>
      <c r="K174" s="104"/>
      <c r="L174" s="110"/>
      <c r="M174" s="939"/>
      <c r="N174" s="113"/>
      <c r="O174" s="131"/>
      <c r="P174" s="127"/>
    </row>
    <row r="175" spans="1:16">
      <c r="A175" s="132"/>
      <c r="B175" s="109"/>
      <c r="C175" s="926" t="s">
        <v>667</v>
      </c>
      <c r="D175" s="118" t="s">
        <v>136</v>
      </c>
      <c r="E175" s="133" t="s">
        <v>137</v>
      </c>
      <c r="F175" s="125"/>
      <c r="G175" s="109"/>
      <c r="H175" s="929" t="s">
        <v>135</v>
      </c>
      <c r="I175" s="118" t="s">
        <v>136</v>
      </c>
      <c r="J175" s="133" t="s">
        <v>137</v>
      </c>
      <c r="K175" s="125"/>
      <c r="L175" s="109"/>
      <c r="M175" s="932" t="s">
        <v>135</v>
      </c>
      <c r="N175" s="118" t="s">
        <v>136</v>
      </c>
      <c r="O175" s="133" t="s">
        <v>137</v>
      </c>
      <c r="P175" s="125"/>
    </row>
    <row r="176" spans="1:16">
      <c r="A176" s="132"/>
      <c r="B176" s="110"/>
      <c r="C176" s="927"/>
      <c r="D176" s="94" t="s">
        <v>141</v>
      </c>
      <c r="E176" s="96" t="s">
        <v>142</v>
      </c>
      <c r="F176" s="134"/>
      <c r="G176" s="110"/>
      <c r="H176" s="930"/>
      <c r="I176" s="94" t="s">
        <v>141</v>
      </c>
      <c r="J176" s="96" t="s">
        <v>142</v>
      </c>
      <c r="K176" s="134"/>
      <c r="L176" s="110"/>
      <c r="M176" s="933"/>
      <c r="N176" s="94" t="s">
        <v>141</v>
      </c>
      <c r="O176" s="96" t="s">
        <v>142</v>
      </c>
      <c r="P176" s="134"/>
    </row>
    <row r="177" spans="1:16">
      <c r="A177" s="132"/>
      <c r="B177" s="135"/>
      <c r="C177" s="927"/>
      <c r="D177" s="94" t="s">
        <v>145</v>
      </c>
      <c r="E177" s="96" t="s">
        <v>146</v>
      </c>
      <c r="F177" s="97"/>
      <c r="G177" s="135"/>
      <c r="H177" s="930"/>
      <c r="I177" s="94" t="s">
        <v>145</v>
      </c>
      <c r="J177" s="96" t="s">
        <v>146</v>
      </c>
      <c r="K177" s="97"/>
      <c r="L177" s="135"/>
      <c r="M177" s="933"/>
      <c r="N177" s="94" t="s">
        <v>145</v>
      </c>
      <c r="O177" s="96" t="s">
        <v>146</v>
      </c>
      <c r="P177" s="97"/>
    </row>
    <row r="178" spans="1:16">
      <c r="A178" s="132"/>
      <c r="B178" s="110"/>
      <c r="C178" s="927"/>
      <c r="D178" s="94" t="s">
        <v>147</v>
      </c>
      <c r="E178" s="96" t="s">
        <v>148</v>
      </c>
      <c r="F178" s="104"/>
      <c r="G178" s="110"/>
      <c r="H178" s="930"/>
      <c r="I178" s="94" t="s">
        <v>147</v>
      </c>
      <c r="J178" s="96" t="s">
        <v>148</v>
      </c>
      <c r="K178" s="104"/>
      <c r="L178" s="110"/>
      <c r="M178" s="933"/>
      <c r="N178" s="94" t="s">
        <v>147</v>
      </c>
      <c r="O178" s="96" t="s">
        <v>148</v>
      </c>
      <c r="P178" s="104"/>
    </row>
    <row r="179" spans="1:16">
      <c r="A179" s="132"/>
      <c r="B179" s="135"/>
      <c r="C179" s="927"/>
      <c r="D179" s="94"/>
      <c r="E179" s="114"/>
      <c r="F179" s="136"/>
      <c r="G179" s="135"/>
      <c r="H179" s="930"/>
      <c r="I179" s="94"/>
      <c r="J179" s="114"/>
      <c r="K179" s="136"/>
      <c r="L179" s="135"/>
      <c r="M179" s="933"/>
      <c r="N179" s="94"/>
      <c r="O179" s="114"/>
      <c r="P179" s="136"/>
    </row>
    <row r="180" spans="1:16">
      <c r="A180" s="132"/>
      <c r="B180" s="110"/>
      <c r="C180" s="927"/>
      <c r="D180" s="94"/>
      <c r="E180" s="96"/>
      <c r="F180" s="97"/>
      <c r="G180" s="110"/>
      <c r="H180" s="930"/>
      <c r="I180" s="94"/>
      <c r="J180" s="96"/>
      <c r="K180" s="97"/>
      <c r="L180" s="110"/>
      <c r="M180" s="933"/>
      <c r="N180" s="94"/>
      <c r="O180" s="96"/>
      <c r="P180" s="97"/>
    </row>
    <row r="181" spans="1:16">
      <c r="A181" s="132"/>
      <c r="B181" s="135"/>
      <c r="C181" s="927"/>
      <c r="D181" s="94"/>
      <c r="E181" s="114"/>
      <c r="F181" s="136"/>
      <c r="G181" s="135"/>
      <c r="H181" s="930"/>
      <c r="I181" s="94"/>
      <c r="J181" s="114"/>
      <c r="K181" s="136"/>
      <c r="L181" s="135"/>
      <c r="M181" s="933"/>
      <c r="N181" s="94"/>
      <c r="O181" s="114"/>
      <c r="P181" s="136"/>
    </row>
    <row r="182" spans="1:16">
      <c r="A182" s="132"/>
      <c r="B182" s="110"/>
      <c r="C182" s="927"/>
      <c r="D182" s="94"/>
      <c r="E182" s="96"/>
      <c r="F182" s="97"/>
      <c r="G182" s="110"/>
      <c r="H182" s="930"/>
      <c r="I182" s="94"/>
      <c r="J182" s="96"/>
      <c r="K182" s="97"/>
      <c r="L182" s="110"/>
      <c r="M182" s="933"/>
      <c r="N182" s="94"/>
      <c r="O182" s="96"/>
      <c r="P182" s="97"/>
    </row>
    <row r="183" spans="1:16">
      <c r="A183" s="132"/>
      <c r="B183" s="135"/>
      <c r="C183" s="927"/>
      <c r="D183" s="94"/>
      <c r="E183" s="96"/>
      <c r="F183" s="97"/>
      <c r="G183" s="135"/>
      <c r="H183" s="930"/>
      <c r="I183" s="94"/>
      <c r="J183" s="96"/>
      <c r="K183" s="97"/>
      <c r="L183" s="135"/>
      <c r="M183" s="933"/>
      <c r="N183" s="94"/>
      <c r="O183" s="96"/>
      <c r="P183" s="97"/>
    </row>
    <row r="184" spans="1:16" ht="17.25" thickBot="1">
      <c r="A184" s="132"/>
      <c r="B184" s="110"/>
      <c r="C184" s="940"/>
      <c r="D184" s="115"/>
      <c r="E184" s="116"/>
      <c r="F184" s="117"/>
      <c r="G184" s="110"/>
      <c r="H184" s="941"/>
      <c r="I184" s="115"/>
      <c r="J184" s="130"/>
      <c r="K184" s="104"/>
      <c r="L184" s="110"/>
      <c r="M184" s="939"/>
      <c r="N184" s="115"/>
      <c r="O184" s="130"/>
      <c r="P184" s="104"/>
    </row>
    <row r="185" spans="1:16">
      <c r="A185" s="132"/>
      <c r="B185" s="135"/>
      <c r="C185" s="926" t="s">
        <v>668</v>
      </c>
      <c r="D185" s="137" t="s">
        <v>150</v>
      </c>
      <c r="E185" s="138"/>
      <c r="F185" s="139" t="s">
        <v>151</v>
      </c>
      <c r="G185" s="135"/>
      <c r="H185" s="929" t="s">
        <v>149</v>
      </c>
      <c r="I185" s="137" t="s">
        <v>150</v>
      </c>
      <c r="J185" s="138"/>
      <c r="K185" s="139" t="s">
        <v>151</v>
      </c>
      <c r="L185" s="135"/>
      <c r="M185" s="932" t="s">
        <v>149</v>
      </c>
      <c r="N185" s="137" t="s">
        <v>150</v>
      </c>
      <c r="O185" s="138"/>
      <c r="P185" s="139" t="s">
        <v>151</v>
      </c>
    </row>
    <row r="186" spans="1:16">
      <c r="A186" s="132"/>
      <c r="B186" s="110"/>
      <c r="C186" s="927"/>
      <c r="D186" s="120"/>
      <c r="E186" s="121"/>
      <c r="F186" s="140"/>
      <c r="G186" s="110"/>
      <c r="H186" s="930"/>
      <c r="I186" s="94"/>
      <c r="J186" s="96"/>
      <c r="K186" s="97"/>
      <c r="L186" s="110"/>
      <c r="M186" s="933"/>
      <c r="N186" s="94"/>
      <c r="O186" s="96"/>
      <c r="P186" s="97"/>
    </row>
    <row r="187" spans="1:16">
      <c r="A187" s="132"/>
      <c r="B187" s="135"/>
      <c r="C187" s="927"/>
      <c r="D187" s="94"/>
      <c r="E187" s="96"/>
      <c r="F187" s="97"/>
      <c r="G187" s="135"/>
      <c r="H187" s="930"/>
      <c r="I187" s="94"/>
      <c r="J187" s="96"/>
      <c r="K187" s="97"/>
      <c r="L187" s="135"/>
      <c r="M187" s="933"/>
      <c r="N187" s="94"/>
      <c r="O187" s="96"/>
      <c r="P187" s="97"/>
    </row>
    <row r="188" spans="1:16">
      <c r="A188" s="132"/>
      <c r="B188" s="110"/>
      <c r="C188" s="927"/>
      <c r="D188" s="113"/>
      <c r="E188" s="114"/>
      <c r="F188" s="104"/>
      <c r="G188" s="110"/>
      <c r="H188" s="930"/>
      <c r="I188" s="113"/>
      <c r="J188" s="114"/>
      <c r="K188" s="104"/>
      <c r="L188" s="110"/>
      <c r="M188" s="933"/>
      <c r="N188" s="113"/>
      <c r="O188" s="114"/>
      <c r="P188" s="104"/>
    </row>
    <row r="189" spans="1:16">
      <c r="A189" s="935"/>
      <c r="B189" s="135"/>
      <c r="C189" s="927"/>
      <c r="D189" s="94"/>
      <c r="E189" s="96"/>
      <c r="F189" s="97"/>
      <c r="G189" s="135"/>
      <c r="H189" s="930"/>
      <c r="I189" s="94"/>
      <c r="J189" s="96"/>
      <c r="K189" s="97"/>
      <c r="L189" s="135"/>
      <c r="M189" s="933"/>
      <c r="N189" s="94"/>
      <c r="O189" s="96"/>
      <c r="P189" s="97"/>
    </row>
    <row r="190" spans="1:16">
      <c r="A190" s="935"/>
      <c r="B190" s="110"/>
      <c r="C190" s="927"/>
      <c r="D190" s="94"/>
      <c r="E190" s="96"/>
      <c r="F190" s="97"/>
      <c r="G190" s="110"/>
      <c r="H190" s="930"/>
      <c r="I190" s="94"/>
      <c r="J190" s="96"/>
      <c r="K190" s="97"/>
      <c r="L190" s="110"/>
      <c r="M190" s="933"/>
      <c r="N190" s="94"/>
      <c r="O190" s="96"/>
      <c r="P190" s="97"/>
    </row>
    <row r="191" spans="1:16">
      <c r="A191" s="935"/>
      <c r="B191" s="135"/>
      <c r="C191" s="927"/>
      <c r="D191" s="113"/>
      <c r="E191" s="114"/>
      <c r="F191" s="104"/>
      <c r="G191" s="135"/>
      <c r="H191" s="930"/>
      <c r="I191" s="113"/>
      <c r="J191" s="114"/>
      <c r="K191" s="104"/>
      <c r="L191" s="135"/>
      <c r="M191" s="933"/>
      <c r="N191" s="113"/>
      <c r="O191" s="114"/>
      <c r="P191" s="104"/>
    </row>
    <row r="192" spans="1:16" ht="17.25" thickBot="1">
      <c r="A192" s="936"/>
      <c r="B192" s="141"/>
      <c r="C192" s="928"/>
      <c r="D192" s="142"/>
      <c r="E192" s="143"/>
      <c r="F192" s="144"/>
      <c r="G192" s="141"/>
      <c r="H192" s="931"/>
      <c r="I192" s="142"/>
      <c r="J192" s="143"/>
      <c r="K192" s="144"/>
      <c r="L192" s="141"/>
      <c r="M192" s="934"/>
      <c r="N192" s="142"/>
      <c r="O192" s="143"/>
      <c r="P192" s="144"/>
    </row>
    <row r="193" spans="1:16" s="146" customFormat="1" ht="27" customHeight="1" thickTop="1" thickBot="1">
      <c r="A193" s="145"/>
      <c r="B193" s="937" t="s">
        <v>152</v>
      </c>
      <c r="C193" s="937"/>
      <c r="D193" s="937"/>
      <c r="E193" s="937"/>
      <c r="F193" s="937"/>
      <c r="G193" s="938" t="s">
        <v>153</v>
      </c>
      <c r="H193" s="938"/>
      <c r="I193" s="938"/>
      <c r="J193" s="938"/>
      <c r="K193" s="938"/>
      <c r="L193" s="938"/>
      <c r="M193" s="938"/>
      <c r="N193" s="919" t="s">
        <v>154</v>
      </c>
      <c r="O193" s="919"/>
      <c r="P193" s="919"/>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20">
        <f>A109</f>
        <v>46175</v>
      </c>
      <c r="B195" s="923" t="s">
        <v>669</v>
      </c>
      <c r="C195" s="160"/>
      <c r="D195" s="161"/>
      <c r="E195" s="162"/>
      <c r="F195" s="163"/>
      <c r="G195" s="164"/>
      <c r="H195" s="165"/>
      <c r="I195" s="166"/>
      <c r="J195" s="166"/>
      <c r="K195" s="167"/>
      <c r="L195" s="168"/>
      <c r="M195" s="169"/>
      <c r="N195" s="170"/>
      <c r="O195" s="166"/>
      <c r="P195" s="171"/>
    </row>
    <row r="196" spans="1:16" s="172" customFormat="1">
      <c r="A196" s="921"/>
      <c r="B196" s="924"/>
      <c r="C196" s="173"/>
      <c r="D196" s="174"/>
      <c r="E196" s="175"/>
      <c r="F196" s="176"/>
      <c r="G196" s="173"/>
      <c r="H196" s="177"/>
      <c r="I196" s="175"/>
      <c r="J196" s="175"/>
      <c r="K196" s="178"/>
      <c r="L196" s="179"/>
      <c r="M196" s="180"/>
      <c r="N196" s="181"/>
      <c r="O196" s="175"/>
      <c r="P196" s="182"/>
    </row>
    <row r="197" spans="1:16" s="172" customFormat="1">
      <c r="A197" s="921"/>
      <c r="B197" s="924"/>
      <c r="C197" s="173"/>
      <c r="D197" s="174"/>
      <c r="E197" s="175"/>
      <c r="F197" s="176"/>
      <c r="G197" s="173"/>
      <c r="H197" s="183"/>
      <c r="I197" s="175"/>
      <c r="J197" s="175"/>
      <c r="K197" s="178"/>
      <c r="L197" s="184"/>
      <c r="M197" s="180"/>
      <c r="N197" s="181"/>
      <c r="O197" s="175"/>
      <c r="P197" s="182"/>
    </row>
    <row r="198" spans="1:16" s="172" customFormat="1">
      <c r="A198" s="921"/>
      <c r="B198" s="924"/>
      <c r="C198" s="173"/>
      <c r="D198" s="218"/>
      <c r="E198" s="175"/>
      <c r="F198" s="176"/>
      <c r="G198" s="173"/>
      <c r="H198" s="183"/>
      <c r="I198" s="175"/>
      <c r="J198" s="175"/>
      <c r="K198" s="187"/>
      <c r="L198" s="184"/>
      <c r="M198" s="180"/>
      <c r="N198" s="181"/>
      <c r="O198" s="175"/>
      <c r="P198" s="182"/>
    </row>
    <row r="199" spans="1:16" s="172" customFormat="1">
      <c r="A199" s="921"/>
      <c r="B199" s="924"/>
      <c r="C199" s="173"/>
      <c r="D199" s="185"/>
      <c r="E199" s="175"/>
      <c r="F199" s="182"/>
      <c r="G199" s="173"/>
      <c r="H199" s="186"/>
      <c r="I199" s="175"/>
      <c r="J199" s="175"/>
      <c r="K199" s="187"/>
      <c r="L199" s="184"/>
      <c r="M199" s="180"/>
      <c r="N199" s="181"/>
      <c r="O199" s="175"/>
      <c r="P199" s="182"/>
    </row>
    <row r="200" spans="1:16" s="172" customFormat="1">
      <c r="A200" s="921"/>
      <c r="B200" s="924"/>
      <c r="C200" s="173"/>
      <c r="D200" s="174"/>
      <c r="E200" s="175"/>
      <c r="F200" s="188"/>
      <c r="G200" s="198"/>
      <c r="H200" s="183"/>
      <c r="I200" s="191"/>
      <c r="J200" s="175"/>
      <c r="K200" s="178"/>
      <c r="L200" s="189"/>
      <c r="M200" s="190"/>
      <c r="N200" s="181"/>
      <c r="O200" s="175"/>
      <c r="P200" s="182"/>
    </row>
    <row r="201" spans="1:16" s="172" customFormat="1">
      <c r="A201" s="921"/>
      <c r="B201" s="924"/>
      <c r="C201" s="173"/>
      <c r="D201" s="174"/>
      <c r="E201" s="175"/>
      <c r="F201" s="182"/>
      <c r="G201" s="173"/>
      <c r="H201" s="183"/>
      <c r="I201" s="191"/>
      <c r="J201" s="175"/>
      <c r="K201" s="178"/>
      <c r="L201" s="184"/>
      <c r="M201" s="180"/>
      <c r="N201" s="181"/>
      <c r="O201" s="175"/>
      <c r="P201" s="182"/>
    </row>
    <row r="202" spans="1:16" s="172" customFormat="1">
      <c r="A202" s="921"/>
      <c r="B202" s="924"/>
      <c r="C202" s="173"/>
      <c r="D202" s="174"/>
      <c r="E202" s="175"/>
      <c r="F202" s="182"/>
      <c r="G202" s="219"/>
      <c r="H202" s="183"/>
      <c r="I202" s="175"/>
      <c r="J202" s="175"/>
      <c r="K202" s="178"/>
      <c r="L202" s="184"/>
      <c r="M202" s="180"/>
      <c r="N202" s="181"/>
      <c r="O202" s="175"/>
      <c r="P202" s="182"/>
    </row>
    <row r="203" spans="1:16" s="172" customFormat="1">
      <c r="A203" s="921"/>
      <c r="B203" s="924"/>
      <c r="C203" s="173"/>
      <c r="D203" s="174"/>
      <c r="E203" s="175"/>
      <c r="F203" s="188"/>
      <c r="G203" s="173"/>
      <c r="H203" s="183"/>
      <c r="I203" s="191"/>
      <c r="J203" s="175"/>
      <c r="K203" s="178"/>
      <c r="L203" s="184"/>
      <c r="M203" s="180"/>
      <c r="N203" s="181"/>
      <c r="O203" s="175"/>
      <c r="P203" s="182"/>
    </row>
    <row r="204" spans="1:16" s="172" customFormat="1">
      <c r="A204" s="921"/>
      <c r="B204" s="924"/>
      <c r="C204" s="173"/>
      <c r="D204" s="174"/>
      <c r="E204" s="175"/>
      <c r="F204" s="182"/>
      <c r="G204" s="173"/>
      <c r="H204" s="183"/>
      <c r="I204" s="191"/>
      <c r="J204" s="175"/>
      <c r="K204" s="178"/>
      <c r="L204" s="184"/>
      <c r="M204" s="180"/>
      <c r="N204" s="181"/>
      <c r="O204" s="175"/>
      <c r="P204" s="182"/>
    </row>
    <row r="205" spans="1:16" s="172" customFormat="1">
      <c r="A205" s="921"/>
      <c r="B205" s="924"/>
      <c r="C205" s="192"/>
      <c r="D205" s="193"/>
      <c r="E205" s="194"/>
      <c r="F205" s="195"/>
      <c r="G205" s="173"/>
      <c r="H205" s="177"/>
      <c r="I205" s="175"/>
      <c r="J205" s="175"/>
      <c r="K205" s="178"/>
      <c r="L205" s="184"/>
      <c r="M205" s="180"/>
      <c r="N205" s="196"/>
      <c r="O205" s="194"/>
      <c r="P205" s="195"/>
    </row>
    <row r="206" spans="1:16" s="172" customFormat="1">
      <c r="A206" s="921"/>
      <c r="B206" s="924"/>
      <c r="C206" s="192"/>
      <c r="D206" s="193"/>
      <c r="E206" s="194"/>
      <c r="F206" s="195"/>
      <c r="G206" s="198"/>
      <c r="H206" s="183"/>
      <c r="I206" s="191"/>
      <c r="J206" s="175"/>
      <c r="K206" s="178"/>
      <c r="L206" s="184"/>
      <c r="M206" s="180"/>
      <c r="N206" s="196"/>
      <c r="O206" s="194"/>
      <c r="P206" s="195"/>
    </row>
    <row r="207" spans="1:16" s="172" customFormat="1">
      <c r="A207" s="921"/>
      <c r="B207" s="924"/>
      <c r="C207" s="192"/>
      <c r="D207" s="193"/>
      <c r="E207" s="194"/>
      <c r="F207" s="195"/>
      <c r="G207" s="173"/>
      <c r="H207" s="199"/>
      <c r="I207" s="191"/>
      <c r="J207" s="200"/>
      <c r="K207" s="197"/>
      <c r="L207" s="184"/>
      <c r="M207" s="180"/>
      <c r="N207" s="196"/>
      <c r="O207" s="194"/>
      <c r="P207" s="195"/>
    </row>
    <row r="208" spans="1:16" s="172" customFormat="1">
      <c r="A208" s="921"/>
      <c r="B208" s="924"/>
      <c r="C208" s="192"/>
      <c r="D208" s="193"/>
      <c r="E208" s="194"/>
      <c r="F208" s="195"/>
      <c r="G208" s="173"/>
      <c r="H208" s="201"/>
      <c r="I208" s="175"/>
      <c r="J208" s="175"/>
      <c r="K208" s="178"/>
      <c r="L208" s="184"/>
      <c r="M208" s="180"/>
      <c r="N208" s="196"/>
      <c r="O208" s="194"/>
      <c r="P208" s="195"/>
    </row>
    <row r="209" spans="1:16" s="172" customFormat="1">
      <c r="A209" s="921"/>
      <c r="B209" s="924"/>
      <c r="C209" s="192"/>
      <c r="D209" s="193"/>
      <c r="E209" s="194"/>
      <c r="F209" s="195"/>
      <c r="G209" s="198"/>
      <c r="H209" s="183"/>
      <c r="I209" s="200"/>
      <c r="J209" s="200"/>
      <c r="K209" s="197"/>
      <c r="L209" s="184"/>
      <c r="M209" s="180"/>
      <c r="N209" s="196"/>
      <c r="O209" s="194"/>
      <c r="P209" s="195"/>
    </row>
    <row r="210" spans="1:16" s="172" customFormat="1">
      <c r="A210" s="921"/>
      <c r="B210" s="924"/>
      <c r="C210" s="192"/>
      <c r="D210" s="193"/>
      <c r="E210" s="194"/>
      <c r="F210" s="195"/>
      <c r="G210" s="173"/>
      <c r="H210" s="183"/>
      <c r="I210" s="200"/>
      <c r="J210" s="200"/>
      <c r="K210" s="197"/>
      <c r="L210" s="179"/>
      <c r="M210" s="180"/>
      <c r="N210" s="196"/>
      <c r="O210" s="194"/>
      <c r="P210" s="195"/>
    </row>
    <row r="211" spans="1:16" s="172" customFormat="1">
      <c r="A211" s="921"/>
      <c r="B211" s="924"/>
      <c r="C211" s="192"/>
      <c r="D211" s="193"/>
      <c r="E211" s="194"/>
      <c r="F211" s="195"/>
      <c r="G211" s="192"/>
      <c r="H211" s="201"/>
      <c r="I211" s="202"/>
      <c r="J211" s="202"/>
      <c r="K211" s="203"/>
      <c r="L211" s="204"/>
      <c r="M211" s="190"/>
      <c r="N211" s="196"/>
      <c r="O211" s="194"/>
      <c r="P211" s="195"/>
    </row>
    <row r="212" spans="1:16" s="172" customFormat="1">
      <c r="A212" s="921"/>
      <c r="B212" s="924"/>
      <c r="C212" s="192"/>
      <c r="D212" s="193"/>
      <c r="E212" s="194"/>
      <c r="F212" s="195"/>
      <c r="G212" s="192"/>
      <c r="H212" s="201"/>
      <c r="I212" s="202"/>
      <c r="J212" s="202"/>
      <c r="K212" s="203"/>
      <c r="L212" s="204"/>
      <c r="M212" s="190"/>
      <c r="N212" s="196"/>
      <c r="O212" s="194"/>
      <c r="P212" s="195"/>
    </row>
    <row r="213" spans="1:16" s="172" customFormat="1">
      <c r="A213" s="921"/>
      <c r="B213" s="924"/>
      <c r="C213" s="192"/>
      <c r="D213" s="193"/>
      <c r="E213" s="194"/>
      <c r="F213" s="195"/>
      <c r="G213" s="192"/>
      <c r="H213" s="201"/>
      <c r="I213" s="202"/>
      <c r="J213" s="202"/>
      <c r="K213" s="203"/>
      <c r="L213" s="204"/>
      <c r="M213" s="190"/>
      <c r="N213" s="196"/>
      <c r="O213" s="194"/>
      <c r="P213" s="195"/>
    </row>
    <row r="214" spans="1:16" s="172" customFormat="1" ht="17.25" thickBot="1">
      <c r="A214" s="922"/>
      <c r="B214" s="925"/>
      <c r="C214" s="205"/>
      <c r="D214" s="206"/>
      <c r="E214" s="207"/>
      <c r="F214" s="208"/>
      <c r="G214" s="209"/>
      <c r="H214" s="210"/>
      <c r="I214" s="211"/>
      <c r="J214" s="211"/>
      <c r="K214" s="212"/>
      <c r="L214" s="213"/>
      <c r="M214" s="214"/>
      <c r="N214" s="215"/>
      <c r="O214" s="207"/>
      <c r="P214" s="208"/>
    </row>
    <row r="215" spans="1:16" s="71" customFormat="1" ht="18" customHeight="1" thickTop="1" thickBot="1">
      <c r="A215" s="956">
        <f>A109+1</f>
        <v>46176</v>
      </c>
      <c r="B215" s="90" t="s">
        <v>162</v>
      </c>
      <c r="C215" s="926" t="s">
        <v>664</v>
      </c>
      <c r="D215" s="91" t="s">
        <v>114</v>
      </c>
      <c r="E215" s="92" t="s">
        <v>164</v>
      </c>
      <c r="F215" s="93"/>
      <c r="G215" s="90" t="s">
        <v>162</v>
      </c>
      <c r="H215" s="930" t="s">
        <v>163</v>
      </c>
      <c r="I215" s="91" t="s">
        <v>114</v>
      </c>
      <c r="J215" s="92" t="s">
        <v>164</v>
      </c>
      <c r="K215" s="93"/>
      <c r="L215" s="90" t="s">
        <v>162</v>
      </c>
      <c r="M215" s="933" t="s">
        <v>163</v>
      </c>
      <c r="N215" s="91" t="s">
        <v>114</v>
      </c>
      <c r="O215" s="92" t="s">
        <v>164</v>
      </c>
      <c r="P215" s="93"/>
    </row>
    <row r="216" spans="1:16" ht="18" customHeight="1">
      <c r="A216" s="957"/>
      <c r="B216" s="958"/>
      <c r="C216" s="927"/>
      <c r="D216" s="94" t="s">
        <v>116</v>
      </c>
      <c r="E216" s="95" t="s">
        <v>142</v>
      </c>
      <c r="F216" s="93"/>
      <c r="G216" s="958"/>
      <c r="H216" s="930"/>
      <c r="I216" s="94" t="s">
        <v>116</v>
      </c>
      <c r="J216" s="95" t="s">
        <v>142</v>
      </c>
      <c r="K216" s="93"/>
      <c r="L216" s="958"/>
      <c r="M216" s="933"/>
      <c r="N216" s="94" t="s">
        <v>116</v>
      </c>
      <c r="O216" s="95" t="s">
        <v>142</v>
      </c>
      <c r="P216" s="93"/>
    </row>
    <row r="217" spans="1:16" ht="17.25" thickBot="1">
      <c r="A217" s="957"/>
      <c r="B217" s="959"/>
      <c r="C217" s="927"/>
      <c r="D217" s="94" t="s">
        <v>165</v>
      </c>
      <c r="E217" s="96" t="s">
        <v>166</v>
      </c>
      <c r="F217" s="98"/>
      <c r="G217" s="959"/>
      <c r="H217" s="930"/>
      <c r="I217" s="94" t="s">
        <v>165</v>
      </c>
      <c r="J217" s="96" t="s">
        <v>166</v>
      </c>
      <c r="K217" s="98"/>
      <c r="L217" s="959"/>
      <c r="M217" s="933"/>
      <c r="N217" s="94" t="s">
        <v>165</v>
      </c>
      <c r="O217" s="96" t="s">
        <v>166</v>
      </c>
      <c r="P217" s="98"/>
    </row>
    <row r="218" spans="1:16" ht="17.25" thickBot="1">
      <c r="A218" s="957"/>
      <c r="B218" s="90" t="s">
        <v>167</v>
      </c>
      <c r="C218" s="927"/>
      <c r="D218" s="94"/>
      <c r="E218" s="96"/>
      <c r="F218" s="97"/>
      <c r="G218" s="90" t="s">
        <v>167</v>
      </c>
      <c r="H218" s="930"/>
      <c r="I218" s="94" t="s">
        <v>120</v>
      </c>
      <c r="J218" s="96" t="s">
        <v>148</v>
      </c>
      <c r="K218" s="97"/>
      <c r="L218" s="90" t="s">
        <v>167</v>
      </c>
      <c r="M218" s="933"/>
      <c r="N218" s="94" t="s">
        <v>120</v>
      </c>
      <c r="O218" s="96" t="s">
        <v>148</v>
      </c>
      <c r="P218" s="97"/>
    </row>
    <row r="219" spans="1:16">
      <c r="A219" s="957"/>
      <c r="B219" s="955"/>
      <c r="C219" s="927"/>
      <c r="D219" s="94"/>
      <c r="E219" s="96"/>
      <c r="F219" s="97"/>
      <c r="G219" s="955"/>
      <c r="H219" s="930"/>
      <c r="I219" s="94"/>
      <c r="J219" s="96"/>
      <c r="K219" s="97"/>
      <c r="L219" s="955"/>
      <c r="M219" s="933"/>
      <c r="N219" s="94"/>
      <c r="O219" s="96"/>
      <c r="P219" s="97"/>
    </row>
    <row r="220" spans="1:16">
      <c r="A220" s="957"/>
      <c r="B220" s="948"/>
      <c r="C220" s="927"/>
      <c r="D220" s="94"/>
      <c r="E220" s="96"/>
      <c r="F220" s="97"/>
      <c r="G220" s="948"/>
      <c r="H220" s="930"/>
      <c r="I220" s="94"/>
      <c r="J220" s="96"/>
      <c r="K220" s="97"/>
      <c r="L220" s="948"/>
      <c r="M220" s="933"/>
      <c r="N220" s="94"/>
      <c r="O220" s="96"/>
      <c r="P220" s="97"/>
    </row>
    <row r="221" spans="1:16">
      <c r="A221" s="957"/>
      <c r="B221" s="947"/>
      <c r="C221" s="927"/>
      <c r="D221" s="94"/>
      <c r="E221" s="96"/>
      <c r="F221" s="93"/>
      <c r="G221" s="947"/>
      <c r="H221" s="930"/>
      <c r="I221" s="94"/>
      <c r="J221" s="96"/>
      <c r="K221" s="93"/>
      <c r="L221" s="947"/>
      <c r="M221" s="933"/>
      <c r="N221" s="94"/>
      <c r="O221" s="96"/>
      <c r="P221" s="93"/>
    </row>
    <row r="222" spans="1:16">
      <c r="A222" s="957"/>
      <c r="B222" s="948"/>
      <c r="C222" s="927"/>
      <c r="D222" s="94"/>
      <c r="E222" s="96"/>
      <c r="F222" s="99"/>
      <c r="G222" s="948"/>
      <c r="H222" s="930"/>
      <c r="I222" s="94"/>
      <c r="J222" s="96"/>
      <c r="K222" s="99"/>
      <c r="L222" s="948"/>
      <c r="M222" s="933"/>
      <c r="N222" s="94"/>
      <c r="O222" s="96"/>
      <c r="P222" s="93"/>
    </row>
    <row r="223" spans="1:16">
      <c r="A223" s="957"/>
      <c r="B223" s="947"/>
      <c r="C223" s="927"/>
      <c r="D223" s="94"/>
      <c r="E223" s="96"/>
      <c r="F223" s="102"/>
      <c r="G223" s="947"/>
      <c r="H223" s="930"/>
      <c r="I223" s="94"/>
      <c r="J223" s="96"/>
      <c r="K223" s="102"/>
      <c r="L223" s="947"/>
      <c r="M223" s="933"/>
      <c r="N223" s="94"/>
      <c r="O223" s="96"/>
      <c r="P223" s="99"/>
    </row>
    <row r="224" spans="1:16" ht="17.25" thickBot="1">
      <c r="A224" s="957"/>
      <c r="B224" s="948"/>
      <c r="C224" s="927"/>
      <c r="D224" s="94"/>
      <c r="E224" s="96"/>
      <c r="F224" s="99"/>
      <c r="G224" s="948"/>
      <c r="H224" s="930"/>
      <c r="I224" s="94"/>
      <c r="J224" s="96"/>
      <c r="K224" s="99"/>
      <c r="L224" s="948"/>
      <c r="M224" s="933"/>
      <c r="N224" s="94"/>
      <c r="O224" s="96"/>
      <c r="P224" s="99"/>
    </row>
    <row r="225" spans="1:16" ht="17.25" thickBot="1">
      <c r="A225" s="957"/>
      <c r="B225" s="100" t="s">
        <v>168</v>
      </c>
      <c r="C225" s="927"/>
      <c r="D225" s="94"/>
      <c r="E225" s="96"/>
      <c r="F225" s="99"/>
      <c r="G225" s="100" t="s">
        <v>168</v>
      </c>
      <c r="H225" s="930"/>
      <c r="I225" s="94"/>
      <c r="J225" s="96"/>
      <c r="K225" s="99"/>
      <c r="L225" s="100" t="s">
        <v>168</v>
      </c>
      <c r="M225" s="933"/>
      <c r="N225" s="94"/>
      <c r="O225" s="96"/>
      <c r="P225" s="99"/>
    </row>
    <row r="226" spans="1:16">
      <c r="A226" s="957"/>
      <c r="B226" s="949"/>
      <c r="C226" s="927"/>
      <c r="D226" s="94"/>
      <c r="E226" s="96"/>
      <c r="F226" s="99"/>
      <c r="G226" s="949"/>
      <c r="H226" s="930"/>
      <c r="I226" s="94"/>
      <c r="J226" s="96"/>
      <c r="K226" s="99"/>
      <c r="L226" s="949"/>
      <c r="M226" s="933"/>
      <c r="N226" s="94"/>
      <c r="O226" s="96"/>
      <c r="P226" s="99"/>
    </row>
    <row r="227" spans="1:16">
      <c r="A227" s="957"/>
      <c r="B227" s="950"/>
      <c r="C227" s="927"/>
      <c r="D227" s="94"/>
      <c r="E227" s="96"/>
      <c r="F227" s="99"/>
      <c r="G227" s="950"/>
      <c r="H227" s="930"/>
      <c r="I227" s="94"/>
      <c r="J227" s="96"/>
      <c r="K227" s="99"/>
      <c r="L227" s="950"/>
      <c r="M227" s="933"/>
      <c r="N227" s="94"/>
      <c r="O227" s="96"/>
      <c r="P227" s="97"/>
    </row>
    <row r="228" spans="1:16" ht="17.25" thickBot="1">
      <c r="A228" s="957"/>
      <c r="B228" s="951"/>
      <c r="C228" s="927"/>
      <c r="D228" s="94"/>
      <c r="E228" s="96"/>
      <c r="F228" s="97"/>
      <c r="G228" s="951"/>
      <c r="H228" s="930"/>
      <c r="I228" s="94"/>
      <c r="J228" s="96"/>
      <c r="K228" s="97"/>
      <c r="L228" s="951"/>
      <c r="M228" s="933"/>
      <c r="N228" s="94"/>
      <c r="O228" s="96"/>
      <c r="P228" s="97"/>
    </row>
    <row r="229" spans="1:16" ht="17.25" thickBot="1">
      <c r="A229" s="957"/>
      <c r="B229" s="100" t="s">
        <v>123</v>
      </c>
      <c r="C229" s="927"/>
      <c r="D229" s="94"/>
      <c r="E229" s="96"/>
      <c r="F229" s="97"/>
      <c r="G229" s="100" t="s">
        <v>123</v>
      </c>
      <c r="H229" s="930"/>
      <c r="I229" s="94"/>
      <c r="J229" s="96"/>
      <c r="K229" s="97"/>
      <c r="L229" s="100" t="s">
        <v>123</v>
      </c>
      <c r="M229" s="933"/>
      <c r="N229" s="94"/>
      <c r="O229" s="96"/>
      <c r="P229" s="97"/>
    </row>
    <row r="230" spans="1:16">
      <c r="A230" s="957"/>
      <c r="B230" s="962"/>
      <c r="C230" s="927"/>
      <c r="D230" s="94"/>
      <c r="E230" s="96"/>
      <c r="F230" s="97"/>
      <c r="G230" s="962"/>
      <c r="H230" s="930"/>
      <c r="I230" s="94"/>
      <c r="J230" s="96"/>
      <c r="K230" s="97"/>
      <c r="L230" s="962"/>
      <c r="M230" s="933"/>
      <c r="N230" s="94"/>
      <c r="O230" s="96"/>
      <c r="P230" s="97"/>
    </row>
    <row r="231" spans="1:16">
      <c r="A231" s="957"/>
      <c r="B231" s="963"/>
      <c r="C231" s="927"/>
      <c r="D231" s="94"/>
      <c r="E231" s="96"/>
      <c r="F231" s="97"/>
      <c r="G231" s="963"/>
      <c r="H231" s="930"/>
      <c r="I231" s="94"/>
      <c r="J231" s="96"/>
      <c r="K231" s="97"/>
      <c r="L231" s="963"/>
      <c r="M231" s="933"/>
      <c r="N231" s="94"/>
      <c r="O231" s="96"/>
      <c r="P231" s="97"/>
    </row>
    <row r="232" spans="1:16" ht="17.25" thickBot="1">
      <c r="A232" s="957"/>
      <c r="B232" s="964"/>
      <c r="C232" s="927"/>
      <c r="D232" s="94"/>
      <c r="E232" s="96"/>
      <c r="F232" s="97"/>
      <c r="G232" s="964"/>
      <c r="H232" s="930"/>
      <c r="I232" s="94"/>
      <c r="J232" s="96"/>
      <c r="K232" s="97"/>
      <c r="L232" s="964"/>
      <c r="M232" s="933"/>
      <c r="N232" s="94"/>
      <c r="O232" s="96"/>
      <c r="P232" s="97"/>
    </row>
    <row r="233" spans="1:16">
      <c r="A233" s="957"/>
      <c r="B233" s="945" t="s">
        <v>124</v>
      </c>
      <c r="C233" s="927"/>
      <c r="D233" s="94"/>
      <c r="E233" s="96"/>
      <c r="F233" s="97"/>
      <c r="G233" s="945" t="s">
        <v>124</v>
      </c>
      <c r="H233" s="930"/>
      <c r="I233" s="94"/>
      <c r="J233" s="96"/>
      <c r="K233" s="97"/>
      <c r="L233" s="945" t="s">
        <v>124</v>
      </c>
      <c r="M233" s="933"/>
      <c r="N233" s="94"/>
      <c r="O233" s="96"/>
      <c r="P233" s="97"/>
    </row>
    <row r="234" spans="1:16" ht="17.25" thickBot="1">
      <c r="A234" s="957"/>
      <c r="B234" s="946"/>
      <c r="C234" s="927"/>
      <c r="D234" s="94"/>
      <c r="E234" s="96"/>
      <c r="F234" s="97"/>
      <c r="G234" s="946"/>
      <c r="H234" s="930"/>
      <c r="I234" s="94"/>
      <c r="J234" s="96"/>
      <c r="K234" s="97"/>
      <c r="L234" s="946"/>
      <c r="M234" s="933"/>
      <c r="N234" s="94"/>
      <c r="O234" s="96"/>
      <c r="P234" s="93"/>
    </row>
    <row r="235" spans="1:16" ht="17.25" thickTop="1">
      <c r="A235" s="957"/>
      <c r="B235" s="960" t="s">
        <v>125</v>
      </c>
      <c r="C235" s="927"/>
      <c r="D235" s="94"/>
      <c r="E235" s="96"/>
      <c r="F235" s="93"/>
      <c r="G235" s="960" t="s">
        <v>125</v>
      </c>
      <c r="H235" s="930"/>
      <c r="I235" s="94"/>
      <c r="J235" s="96"/>
      <c r="K235" s="93"/>
      <c r="L235" s="960" t="s">
        <v>125</v>
      </c>
      <c r="M235" s="933"/>
      <c r="N235" s="94"/>
      <c r="O235" s="96"/>
      <c r="P235" s="97"/>
    </row>
    <row r="236" spans="1:16" ht="17.25" thickBot="1">
      <c r="A236" s="957"/>
      <c r="B236" s="943"/>
      <c r="C236" s="927"/>
      <c r="D236" s="94"/>
      <c r="E236" s="96"/>
      <c r="F236" s="93"/>
      <c r="G236" s="943"/>
      <c r="H236" s="930"/>
      <c r="I236" s="94"/>
      <c r="J236" s="96"/>
      <c r="K236" s="93"/>
      <c r="L236" s="943"/>
      <c r="M236" s="933"/>
      <c r="N236" s="94"/>
      <c r="O236" s="96"/>
      <c r="P236" s="101"/>
    </row>
    <row r="237" spans="1:16">
      <c r="A237" s="957"/>
      <c r="B237" s="953"/>
      <c r="C237" s="927"/>
      <c r="D237" s="94"/>
      <c r="E237" s="96"/>
      <c r="F237" s="97"/>
      <c r="G237" s="953"/>
      <c r="H237" s="930"/>
      <c r="I237" s="94"/>
      <c r="J237" s="96"/>
      <c r="K237" s="97"/>
      <c r="L237" s="953"/>
      <c r="M237" s="933"/>
      <c r="N237" s="94"/>
      <c r="O237" s="96"/>
      <c r="P237" s="103"/>
    </row>
    <row r="238" spans="1:16" ht="17.25" thickBot="1">
      <c r="A238" s="957"/>
      <c r="B238" s="961"/>
      <c r="C238" s="927"/>
      <c r="D238" s="94"/>
      <c r="E238" s="96"/>
      <c r="F238" s="97"/>
      <c r="G238" s="961"/>
      <c r="H238" s="930"/>
      <c r="I238" s="94"/>
      <c r="J238" s="96"/>
      <c r="K238" s="97"/>
      <c r="L238" s="961"/>
      <c r="M238" s="933"/>
      <c r="N238" s="94"/>
      <c r="O238" s="96"/>
      <c r="P238" s="104"/>
    </row>
    <row r="239" spans="1:16">
      <c r="A239" s="957"/>
      <c r="B239" s="942" t="s">
        <v>126</v>
      </c>
      <c r="C239" s="927"/>
      <c r="D239" s="94"/>
      <c r="E239" s="96"/>
      <c r="F239" s="93"/>
      <c r="G239" s="942" t="s">
        <v>126</v>
      </c>
      <c r="H239" s="930"/>
      <c r="I239" s="94"/>
      <c r="J239" s="96"/>
      <c r="K239" s="93"/>
      <c r="L239" s="942" t="s">
        <v>126</v>
      </c>
      <c r="M239" s="933"/>
      <c r="N239" s="94"/>
      <c r="O239" s="96"/>
      <c r="P239" s="99"/>
    </row>
    <row r="240" spans="1:16" ht="17.25" thickBot="1">
      <c r="A240" s="957"/>
      <c r="B240" s="943"/>
      <c r="C240" s="927"/>
      <c r="D240" s="94"/>
      <c r="E240" s="96"/>
      <c r="F240" s="101"/>
      <c r="G240" s="943"/>
      <c r="H240" s="930"/>
      <c r="I240" s="94"/>
      <c r="J240" s="96"/>
      <c r="K240" s="101"/>
      <c r="L240" s="943"/>
      <c r="M240" s="933"/>
      <c r="N240" s="94"/>
      <c r="O240" s="96"/>
      <c r="P240" s="104"/>
    </row>
    <row r="241" spans="1:16">
      <c r="A241" s="957"/>
      <c r="B241" s="953"/>
      <c r="C241" s="927"/>
      <c r="D241" s="94"/>
      <c r="E241" s="96"/>
      <c r="F241" s="102"/>
      <c r="G241" s="953"/>
      <c r="H241" s="930"/>
      <c r="I241" s="94"/>
      <c r="J241" s="96"/>
      <c r="K241" s="103"/>
      <c r="L241" s="953"/>
      <c r="M241" s="933"/>
      <c r="N241" s="94"/>
      <c r="O241" s="96"/>
      <c r="P241" s="93"/>
    </row>
    <row r="242" spans="1:16" ht="17.25" thickBot="1">
      <c r="A242" s="957"/>
      <c r="B242" s="954"/>
      <c r="C242" s="927"/>
      <c r="D242" s="94"/>
      <c r="E242" s="96"/>
      <c r="F242" s="99"/>
      <c r="G242" s="954"/>
      <c r="H242" s="930"/>
      <c r="I242" s="94"/>
      <c r="J242" s="96"/>
      <c r="K242" s="104"/>
      <c r="L242" s="954"/>
      <c r="M242" s="933"/>
      <c r="N242" s="94"/>
      <c r="O242" s="96"/>
      <c r="P242" s="97"/>
    </row>
    <row r="243" spans="1:16">
      <c r="A243" s="957"/>
      <c r="B243" s="952" t="s">
        <v>127</v>
      </c>
      <c r="C243" s="927"/>
      <c r="D243" s="94"/>
      <c r="E243" s="96"/>
      <c r="F243" s="103"/>
      <c r="G243" s="952" t="s">
        <v>127</v>
      </c>
      <c r="H243" s="930"/>
      <c r="I243" s="94"/>
      <c r="J243" s="96"/>
      <c r="K243" s="104"/>
      <c r="L243" s="952" t="s">
        <v>127</v>
      </c>
      <c r="M243" s="933"/>
      <c r="N243" s="94"/>
      <c r="O243" s="114"/>
      <c r="P243" s="97"/>
    </row>
    <row r="244" spans="1:16" ht="17.25" thickBot="1">
      <c r="A244" s="957"/>
      <c r="B244" s="943"/>
      <c r="C244" s="927"/>
      <c r="D244" s="94"/>
      <c r="E244" s="96"/>
      <c r="F244" s="104"/>
      <c r="G244" s="943"/>
      <c r="H244" s="930"/>
      <c r="I244" s="94"/>
      <c r="J244" s="96"/>
      <c r="K244" s="99"/>
      <c r="L244" s="943"/>
      <c r="M244" s="933"/>
      <c r="N244" s="113"/>
      <c r="O244" s="96"/>
      <c r="P244" s="112"/>
    </row>
    <row r="245" spans="1:16">
      <c r="A245" s="957"/>
      <c r="B245" s="953"/>
      <c r="C245" s="927"/>
      <c r="D245" s="94"/>
      <c r="E245" s="96"/>
      <c r="F245" s="104"/>
      <c r="G245" s="953"/>
      <c r="H245" s="930"/>
      <c r="I245" s="94"/>
      <c r="J245" s="96"/>
      <c r="K245" s="104"/>
      <c r="L245" s="953"/>
      <c r="M245" s="933"/>
      <c r="N245" s="113"/>
      <c r="O245" s="114"/>
      <c r="P245" s="97"/>
    </row>
    <row r="246" spans="1:16" ht="17.25" thickBot="1">
      <c r="A246" s="957"/>
      <c r="B246" s="954"/>
      <c r="C246" s="927"/>
      <c r="D246" s="94"/>
      <c r="E246" s="96"/>
      <c r="F246" s="99"/>
      <c r="G246" s="954"/>
      <c r="H246" s="930"/>
      <c r="I246" s="94"/>
      <c r="J246" s="96"/>
      <c r="K246" s="93"/>
      <c r="L246" s="954"/>
      <c r="M246" s="933"/>
      <c r="N246" s="94"/>
      <c r="O246" s="114"/>
      <c r="P246" s="104"/>
    </row>
    <row r="247" spans="1:16">
      <c r="A247" s="957"/>
      <c r="B247" s="952" t="s">
        <v>128</v>
      </c>
      <c r="C247" s="927"/>
      <c r="D247" s="94"/>
      <c r="E247" s="96"/>
      <c r="F247" s="104"/>
      <c r="G247" s="952" t="s">
        <v>128</v>
      </c>
      <c r="H247" s="930"/>
      <c r="I247" s="94"/>
      <c r="J247" s="96"/>
      <c r="K247" s="97"/>
      <c r="L247" s="952" t="s">
        <v>128</v>
      </c>
      <c r="M247" s="933"/>
      <c r="N247" s="94"/>
      <c r="O247" s="96"/>
      <c r="P247" s="97"/>
    </row>
    <row r="248" spans="1:16" ht="17.25" thickBot="1">
      <c r="A248" s="957"/>
      <c r="B248" s="943"/>
      <c r="C248" s="927"/>
      <c r="D248" s="94"/>
      <c r="E248" s="96"/>
      <c r="F248" s="93"/>
      <c r="G248" s="943"/>
      <c r="H248" s="930"/>
      <c r="I248" s="94"/>
      <c r="J248" s="114"/>
      <c r="K248" s="97"/>
      <c r="L248" s="943"/>
      <c r="M248" s="933"/>
      <c r="N248" s="113"/>
      <c r="O248" s="114"/>
      <c r="P248" s="97"/>
    </row>
    <row r="249" spans="1:16">
      <c r="A249" s="957"/>
      <c r="B249" s="953"/>
      <c r="C249" s="927"/>
      <c r="D249" s="94"/>
      <c r="E249" s="96"/>
      <c r="F249" s="97"/>
      <c r="G249" s="953"/>
      <c r="H249" s="930"/>
      <c r="I249" s="94"/>
      <c r="J249" s="96"/>
      <c r="K249" s="97"/>
      <c r="L249" s="953"/>
      <c r="M249" s="933"/>
      <c r="N249" s="113"/>
      <c r="O249" s="114"/>
      <c r="P249" s="97"/>
    </row>
    <row r="250" spans="1:16" ht="17.25" thickBot="1">
      <c r="A250" s="957"/>
      <c r="B250" s="954"/>
      <c r="C250" s="927"/>
      <c r="D250" s="94"/>
      <c r="E250" s="96"/>
      <c r="F250" s="93"/>
      <c r="G250" s="954"/>
      <c r="H250" s="930"/>
      <c r="I250" s="94"/>
      <c r="J250" s="114"/>
      <c r="K250" s="97"/>
      <c r="L250" s="954"/>
      <c r="M250" s="933"/>
      <c r="N250" s="94"/>
      <c r="O250" s="114"/>
      <c r="P250" s="97"/>
    </row>
    <row r="251" spans="1:16">
      <c r="A251" s="957"/>
      <c r="B251" s="942" t="s">
        <v>129</v>
      </c>
      <c r="C251" s="927"/>
      <c r="D251" s="94"/>
      <c r="E251" s="96"/>
      <c r="F251" s="93"/>
      <c r="G251" s="942" t="s">
        <v>129</v>
      </c>
      <c r="H251" s="930"/>
      <c r="I251" s="94"/>
      <c r="J251" s="114"/>
      <c r="K251" s="97"/>
      <c r="L251" s="942" t="s">
        <v>129</v>
      </c>
      <c r="M251" s="933"/>
      <c r="N251" s="113"/>
      <c r="O251" s="114"/>
      <c r="P251" s="97"/>
    </row>
    <row r="252" spans="1:16" ht="17.25" thickBot="1">
      <c r="A252" s="957"/>
      <c r="B252" s="943"/>
      <c r="C252" s="927"/>
      <c r="D252" s="94"/>
      <c r="E252" s="96"/>
      <c r="F252" s="93"/>
      <c r="G252" s="943"/>
      <c r="H252" s="930"/>
      <c r="I252" s="94"/>
      <c r="J252" s="114"/>
      <c r="K252" s="97"/>
      <c r="L252" s="943"/>
      <c r="M252" s="933"/>
      <c r="N252" s="94"/>
      <c r="O252" s="114"/>
      <c r="P252" s="97"/>
    </row>
    <row r="253" spans="1:16">
      <c r="A253" s="957"/>
      <c r="B253" s="106"/>
      <c r="C253" s="927"/>
      <c r="D253" s="94"/>
      <c r="E253" s="96"/>
      <c r="F253" s="97"/>
      <c r="G253" s="106"/>
      <c r="H253" s="930"/>
      <c r="I253" s="94"/>
      <c r="J253" s="96"/>
      <c r="K253" s="112"/>
      <c r="L253" s="106"/>
      <c r="M253" s="933"/>
      <c r="N253" s="113"/>
      <c r="O253" s="96"/>
      <c r="P253" s="112"/>
    </row>
    <row r="254" spans="1:16">
      <c r="A254" s="957"/>
      <c r="B254" s="107"/>
      <c r="C254" s="927"/>
      <c r="D254" s="94"/>
      <c r="E254" s="96"/>
      <c r="F254" s="93"/>
      <c r="G254" s="107"/>
      <c r="H254" s="930"/>
      <c r="I254" s="94"/>
      <c r="J254" s="96"/>
      <c r="K254" s="97"/>
      <c r="L254" s="107"/>
      <c r="M254" s="933"/>
      <c r="N254" s="113"/>
      <c r="O254" s="114"/>
      <c r="P254" s="97"/>
    </row>
    <row r="255" spans="1:16">
      <c r="A255" s="957"/>
      <c r="B255" s="109"/>
      <c r="C255" s="927"/>
      <c r="D255" s="94"/>
      <c r="E255" s="96"/>
      <c r="F255" s="93"/>
      <c r="G255" s="109"/>
      <c r="H255" s="930"/>
      <c r="I255" s="113"/>
      <c r="J255" s="114"/>
      <c r="K255" s="97"/>
      <c r="L255" s="109"/>
      <c r="M255" s="933"/>
      <c r="N255" s="113"/>
      <c r="O255" s="114"/>
      <c r="P255" s="104"/>
    </row>
    <row r="256" spans="1:16">
      <c r="A256" s="957"/>
      <c r="B256" s="110"/>
      <c r="C256" s="927"/>
      <c r="D256" s="94"/>
      <c r="E256" s="96"/>
      <c r="F256" s="93"/>
      <c r="G256" s="110"/>
      <c r="H256" s="930"/>
      <c r="I256" s="113"/>
      <c r="J256" s="114"/>
      <c r="K256" s="104"/>
      <c r="L256" s="110"/>
      <c r="M256" s="933"/>
      <c r="N256" s="111"/>
      <c r="O256" s="96"/>
      <c r="P256" s="97"/>
    </row>
    <row r="257" spans="1:16">
      <c r="A257" s="957"/>
      <c r="B257" s="109"/>
      <c r="C257" s="927"/>
      <c r="D257" s="111"/>
      <c r="E257" s="96"/>
      <c r="F257" s="97"/>
      <c r="G257" s="109"/>
      <c r="H257" s="930"/>
      <c r="I257" s="111"/>
      <c r="J257" s="96"/>
      <c r="K257" s="112"/>
      <c r="L257" s="109"/>
      <c r="M257" s="933"/>
      <c r="N257" s="94"/>
      <c r="O257" s="96"/>
      <c r="P257" s="112"/>
    </row>
    <row r="258" spans="1:16">
      <c r="A258" s="957"/>
      <c r="B258" s="110"/>
      <c r="C258" s="927"/>
      <c r="D258" s="94"/>
      <c r="E258" s="96"/>
      <c r="F258" s="108"/>
      <c r="G258" s="110"/>
      <c r="H258" s="930"/>
      <c r="I258" s="94"/>
      <c r="J258" s="96"/>
      <c r="K258" s="97"/>
      <c r="L258" s="110"/>
      <c r="M258" s="933"/>
      <c r="N258" s="113"/>
      <c r="O258" s="114"/>
      <c r="P258" s="97"/>
    </row>
    <row r="259" spans="1:16">
      <c r="A259" s="957"/>
      <c r="B259" s="109"/>
      <c r="C259" s="927"/>
      <c r="D259" s="94"/>
      <c r="E259" s="96"/>
      <c r="F259" s="97"/>
      <c r="G259" s="109"/>
      <c r="H259" s="930"/>
      <c r="I259" s="113"/>
      <c r="J259" s="114"/>
      <c r="K259" s="97"/>
      <c r="L259" s="109"/>
      <c r="M259" s="933"/>
      <c r="N259" s="113"/>
      <c r="O259" s="114"/>
      <c r="P259" s="97"/>
    </row>
    <row r="260" spans="1:16" ht="17.25" thickBot="1">
      <c r="A260" s="957"/>
      <c r="B260" s="110"/>
      <c r="C260" s="940"/>
      <c r="D260" s="115"/>
      <c r="E260" s="116"/>
      <c r="F260" s="117"/>
      <c r="G260" s="110"/>
      <c r="H260" s="930"/>
      <c r="I260" s="115"/>
      <c r="J260" s="116"/>
      <c r="K260" s="117"/>
      <c r="L260" s="110"/>
      <c r="M260" s="933"/>
      <c r="N260" s="115"/>
      <c r="O260" s="116"/>
      <c r="P260" s="117"/>
    </row>
    <row r="261" spans="1:16">
      <c r="A261" s="944" t="str">
        <f>TEXT(A215,"AAAA")</f>
        <v>星期三</v>
      </c>
      <c r="B261" s="109"/>
      <c r="C261" s="926" t="s">
        <v>665</v>
      </c>
      <c r="D261" s="118"/>
      <c r="E261" s="119"/>
      <c r="F261" s="97"/>
      <c r="G261" s="109"/>
      <c r="H261" s="929" t="s">
        <v>130</v>
      </c>
      <c r="I261" s="118"/>
      <c r="J261" s="119"/>
      <c r="K261" s="97"/>
      <c r="L261" s="109"/>
      <c r="M261" s="932" t="s">
        <v>130</v>
      </c>
      <c r="N261" s="118"/>
      <c r="O261" s="119"/>
      <c r="P261" s="97"/>
    </row>
    <row r="262" spans="1:16">
      <c r="A262" s="944"/>
      <c r="B262" s="110"/>
      <c r="C262" s="927"/>
      <c r="D262" s="120"/>
      <c r="E262" s="96"/>
      <c r="F262" s="97"/>
      <c r="G262" s="110"/>
      <c r="H262" s="930"/>
      <c r="I262" s="94"/>
      <c r="J262" s="96"/>
      <c r="K262" s="97"/>
      <c r="L262" s="110"/>
      <c r="M262" s="933"/>
      <c r="N262" s="94"/>
      <c r="O262" s="96"/>
      <c r="P262" s="97"/>
    </row>
    <row r="263" spans="1:16">
      <c r="A263" s="944"/>
      <c r="B263" s="109"/>
      <c r="C263" s="927"/>
      <c r="D263" s="120"/>
      <c r="E263" s="96"/>
      <c r="F263" s="97"/>
      <c r="G263" s="109"/>
      <c r="H263" s="930"/>
      <c r="I263" s="94"/>
      <c r="J263" s="96"/>
      <c r="K263" s="97"/>
      <c r="L263" s="109"/>
      <c r="M263" s="933"/>
      <c r="N263" s="94"/>
      <c r="O263" s="96"/>
      <c r="P263" s="97"/>
    </row>
    <row r="264" spans="1:16">
      <c r="A264" s="944"/>
      <c r="B264" s="110"/>
      <c r="C264" s="927"/>
      <c r="D264" s="120"/>
      <c r="E264" s="96"/>
      <c r="F264" s="97"/>
      <c r="G264" s="110"/>
      <c r="H264" s="930"/>
      <c r="I264" s="94"/>
      <c r="J264" s="96"/>
      <c r="K264" s="97"/>
      <c r="L264" s="110"/>
      <c r="M264" s="933"/>
      <c r="N264" s="94"/>
      <c r="O264" s="96"/>
      <c r="P264" s="97"/>
    </row>
    <row r="265" spans="1:16">
      <c r="A265" s="944"/>
      <c r="B265" s="109"/>
      <c r="C265" s="927"/>
      <c r="D265" s="120"/>
      <c r="E265" s="96"/>
      <c r="F265" s="97"/>
      <c r="G265" s="109"/>
      <c r="H265" s="930"/>
      <c r="I265" s="94"/>
      <c r="J265" s="96"/>
      <c r="K265" s="97"/>
      <c r="L265" s="109"/>
      <c r="M265" s="933"/>
      <c r="N265" s="94"/>
      <c r="O265" s="96"/>
      <c r="P265" s="97"/>
    </row>
    <row r="266" spans="1:16">
      <c r="A266" s="944"/>
      <c r="B266" s="110"/>
      <c r="C266" s="927"/>
      <c r="D266" s="120"/>
      <c r="E266" s="96"/>
      <c r="F266" s="97"/>
      <c r="G266" s="110"/>
      <c r="H266" s="930"/>
      <c r="I266" s="94"/>
      <c r="J266" s="96"/>
      <c r="K266" s="97"/>
      <c r="L266" s="110"/>
      <c r="M266" s="933"/>
      <c r="N266" s="94"/>
      <c r="O266" s="96"/>
      <c r="P266" s="97"/>
    </row>
    <row r="267" spans="1:16">
      <c r="A267" s="944"/>
      <c r="B267" s="109"/>
      <c r="C267" s="927"/>
      <c r="D267" s="120"/>
      <c r="E267" s="96"/>
      <c r="F267" s="97"/>
      <c r="G267" s="109"/>
      <c r="H267" s="930"/>
      <c r="I267" s="94"/>
      <c r="J267" s="96"/>
      <c r="K267" s="97"/>
      <c r="L267" s="109"/>
      <c r="M267" s="933"/>
      <c r="N267" s="94"/>
      <c r="O267" s="96"/>
      <c r="P267" s="97"/>
    </row>
    <row r="268" spans="1:16">
      <c r="A268" s="944"/>
      <c r="B268" s="110"/>
      <c r="C268" s="927"/>
      <c r="D268" s="94"/>
      <c r="E268" s="96"/>
      <c r="F268" s="97"/>
      <c r="G268" s="110"/>
      <c r="H268" s="930"/>
      <c r="I268" s="94"/>
      <c r="J268" s="96"/>
      <c r="K268" s="97"/>
      <c r="L268" s="110"/>
      <c r="M268" s="933"/>
      <c r="N268" s="94"/>
      <c r="O268" s="96"/>
      <c r="P268" s="97"/>
    </row>
    <row r="269" spans="1:16">
      <c r="A269" s="944"/>
      <c r="B269" s="107"/>
      <c r="C269" s="927"/>
      <c r="D269" s="113"/>
      <c r="E269" s="114"/>
      <c r="F269" s="104"/>
      <c r="G269" s="107"/>
      <c r="H269" s="930"/>
      <c r="I269" s="113"/>
      <c r="J269" s="114"/>
      <c r="K269" s="97"/>
      <c r="L269" s="107"/>
      <c r="M269" s="933"/>
      <c r="N269" s="113"/>
      <c r="O269" s="114"/>
      <c r="P269" s="97"/>
    </row>
    <row r="270" spans="1:16" ht="17.25" thickBot="1">
      <c r="A270" s="944"/>
      <c r="B270" s="107"/>
      <c r="C270" s="940"/>
      <c r="D270" s="122" t="s">
        <v>132</v>
      </c>
      <c r="E270" s="123" t="s">
        <v>133</v>
      </c>
      <c r="F270" s="124"/>
      <c r="G270" s="107"/>
      <c r="H270" s="941"/>
      <c r="I270" s="122" t="s">
        <v>132</v>
      </c>
      <c r="J270" s="123" t="s">
        <v>133</v>
      </c>
      <c r="K270" s="97"/>
      <c r="L270" s="107"/>
      <c r="M270" s="939"/>
      <c r="N270" s="122" t="s">
        <v>132</v>
      </c>
      <c r="O270" s="123" t="s">
        <v>133</v>
      </c>
      <c r="P270" s="97"/>
    </row>
    <row r="271" spans="1:16">
      <c r="A271" s="105"/>
      <c r="B271" s="109"/>
      <c r="C271" s="926" t="s">
        <v>666</v>
      </c>
      <c r="D271" s="118"/>
      <c r="E271" s="119"/>
      <c r="F271" s="125"/>
      <c r="G271" s="109"/>
      <c r="H271" s="929" t="s">
        <v>134</v>
      </c>
      <c r="I271" s="118"/>
      <c r="J271" s="119"/>
      <c r="K271" s="125"/>
      <c r="L271" s="109"/>
      <c r="M271" s="932" t="s">
        <v>134</v>
      </c>
      <c r="N271" s="118"/>
      <c r="O271" s="119"/>
      <c r="P271" s="125"/>
    </row>
    <row r="272" spans="1:16">
      <c r="A272" s="105"/>
      <c r="B272" s="110"/>
      <c r="C272" s="927"/>
      <c r="D272" s="94"/>
      <c r="E272" s="96"/>
      <c r="F272" s="97"/>
      <c r="G272" s="110"/>
      <c r="H272" s="930"/>
      <c r="I272" s="94"/>
      <c r="J272" s="96"/>
      <c r="K272" s="97"/>
      <c r="L272" s="110"/>
      <c r="M272" s="933"/>
      <c r="N272" s="94"/>
      <c r="O272" s="96"/>
      <c r="P272" s="97"/>
    </row>
    <row r="273" spans="1:16">
      <c r="A273" s="105"/>
      <c r="B273" s="126"/>
      <c r="C273" s="927"/>
      <c r="D273" s="94"/>
      <c r="E273" s="96"/>
      <c r="F273" s="97"/>
      <c r="G273" s="126"/>
      <c r="H273" s="930"/>
      <c r="I273" s="94"/>
      <c r="J273" s="96"/>
      <c r="K273" s="97"/>
      <c r="L273" s="126"/>
      <c r="M273" s="933"/>
      <c r="N273" s="94"/>
      <c r="O273" s="96"/>
      <c r="P273" s="128"/>
    </row>
    <row r="274" spans="1:16">
      <c r="A274" s="105"/>
      <c r="B274" s="107"/>
      <c r="C274" s="927"/>
      <c r="D274" s="94"/>
      <c r="E274" s="96"/>
      <c r="F274" s="97"/>
      <c r="G274" s="107"/>
      <c r="H274" s="930"/>
      <c r="I274" s="94"/>
      <c r="J274" s="96"/>
      <c r="K274" s="97"/>
      <c r="L274" s="107"/>
      <c r="M274" s="933"/>
      <c r="N274" s="94"/>
      <c r="O274" s="96"/>
      <c r="P274" s="216"/>
    </row>
    <row r="275" spans="1:16">
      <c r="A275" s="105"/>
      <c r="B275" s="109"/>
      <c r="C275" s="927"/>
      <c r="D275" s="94"/>
      <c r="E275" s="96"/>
      <c r="F275" s="97"/>
      <c r="G275" s="109"/>
      <c r="H275" s="930"/>
      <c r="I275" s="94"/>
      <c r="J275" s="96"/>
      <c r="K275" s="97"/>
      <c r="L275" s="109"/>
      <c r="M275" s="933"/>
      <c r="N275" s="94"/>
      <c r="O275" s="96"/>
      <c r="P275" s="97"/>
    </row>
    <row r="276" spans="1:16">
      <c r="A276" s="105"/>
      <c r="B276" s="110"/>
      <c r="C276" s="927"/>
      <c r="D276" s="94"/>
      <c r="E276" s="96"/>
      <c r="F276" s="127"/>
      <c r="G276" s="110"/>
      <c r="H276" s="930"/>
      <c r="I276" s="94"/>
      <c r="J276" s="96"/>
      <c r="K276" s="127"/>
      <c r="L276" s="110"/>
      <c r="M276" s="933"/>
      <c r="N276" s="94"/>
      <c r="O276" s="96"/>
      <c r="P276" s="127"/>
    </row>
    <row r="277" spans="1:16">
      <c r="A277" s="105"/>
      <c r="B277" s="109"/>
      <c r="C277" s="927"/>
      <c r="D277" s="94"/>
      <c r="E277" s="96"/>
      <c r="F277" s="128"/>
      <c r="G277" s="109"/>
      <c r="H277" s="930"/>
      <c r="I277" s="94"/>
      <c r="J277" s="96"/>
      <c r="K277" s="128"/>
      <c r="L277" s="109"/>
      <c r="M277" s="933"/>
      <c r="N277" s="94"/>
      <c r="O277" s="96"/>
      <c r="P277" s="128"/>
    </row>
    <row r="278" spans="1:16">
      <c r="A278" s="105"/>
      <c r="B278" s="110"/>
      <c r="C278" s="927"/>
      <c r="D278" s="217"/>
      <c r="E278" s="114"/>
      <c r="F278" s="216"/>
      <c r="G278" s="110"/>
      <c r="H278" s="930"/>
      <c r="I278" s="113"/>
      <c r="J278" s="114"/>
      <c r="K278" s="216"/>
      <c r="L278" s="110"/>
      <c r="M278" s="933"/>
      <c r="N278" s="113"/>
      <c r="O278" s="114"/>
      <c r="P278" s="216"/>
    </row>
    <row r="279" spans="1:16">
      <c r="A279" s="105"/>
      <c r="B279" s="109"/>
      <c r="C279" s="927"/>
      <c r="D279" s="217"/>
      <c r="E279" s="114"/>
      <c r="F279" s="216"/>
      <c r="G279" s="109"/>
      <c r="H279" s="930"/>
      <c r="I279" s="113"/>
      <c r="J279" s="114"/>
      <c r="K279" s="216"/>
      <c r="L279" s="109"/>
      <c r="M279" s="933"/>
      <c r="N279" s="113"/>
      <c r="O279" s="114"/>
      <c r="P279" s="216"/>
    </row>
    <row r="280" spans="1:16" ht="17.25" thickBot="1">
      <c r="A280" s="105"/>
      <c r="B280" s="110"/>
      <c r="C280" s="940"/>
      <c r="D280" s="129"/>
      <c r="E280" s="130"/>
      <c r="F280" s="104"/>
      <c r="G280" s="110"/>
      <c r="H280" s="941"/>
      <c r="I280" s="113"/>
      <c r="J280" s="130"/>
      <c r="K280" s="104"/>
      <c r="L280" s="110"/>
      <c r="M280" s="939"/>
      <c r="N280" s="113"/>
      <c r="O280" s="131"/>
      <c r="P280" s="127"/>
    </row>
    <row r="281" spans="1:16">
      <c r="A281" s="132"/>
      <c r="B281" s="109"/>
      <c r="C281" s="926" t="s">
        <v>667</v>
      </c>
      <c r="D281" s="118" t="s">
        <v>136</v>
      </c>
      <c r="E281" s="133" t="s">
        <v>137</v>
      </c>
      <c r="F281" s="125"/>
      <c r="G281" s="109"/>
      <c r="H281" s="929" t="s">
        <v>135</v>
      </c>
      <c r="I281" s="118" t="s">
        <v>136</v>
      </c>
      <c r="J281" s="133" t="s">
        <v>137</v>
      </c>
      <c r="K281" s="125"/>
      <c r="L281" s="109"/>
      <c r="M281" s="932" t="s">
        <v>135</v>
      </c>
      <c r="N281" s="118" t="s">
        <v>136</v>
      </c>
      <c r="O281" s="133" t="s">
        <v>137</v>
      </c>
      <c r="P281" s="125"/>
    </row>
    <row r="282" spans="1:16">
      <c r="A282" s="132"/>
      <c r="B282" s="110"/>
      <c r="C282" s="927"/>
      <c r="D282" s="94" t="s">
        <v>141</v>
      </c>
      <c r="E282" s="96" t="s">
        <v>142</v>
      </c>
      <c r="F282" s="134"/>
      <c r="G282" s="110"/>
      <c r="H282" s="930"/>
      <c r="I282" s="94" t="s">
        <v>141</v>
      </c>
      <c r="J282" s="96" t="s">
        <v>142</v>
      </c>
      <c r="K282" s="134"/>
      <c r="L282" s="110"/>
      <c r="M282" s="933"/>
      <c r="N282" s="94" t="s">
        <v>141</v>
      </c>
      <c r="O282" s="96" t="s">
        <v>142</v>
      </c>
      <c r="P282" s="134"/>
    </row>
    <row r="283" spans="1:16">
      <c r="A283" s="132"/>
      <c r="B283" s="135"/>
      <c r="C283" s="927"/>
      <c r="D283" s="94" t="s">
        <v>145</v>
      </c>
      <c r="E283" s="96" t="s">
        <v>146</v>
      </c>
      <c r="F283" s="97"/>
      <c r="G283" s="135"/>
      <c r="H283" s="930"/>
      <c r="I283" s="94" t="s">
        <v>145</v>
      </c>
      <c r="J283" s="96" t="s">
        <v>146</v>
      </c>
      <c r="K283" s="97"/>
      <c r="L283" s="135"/>
      <c r="M283" s="933"/>
      <c r="N283" s="94" t="s">
        <v>145</v>
      </c>
      <c r="O283" s="96" t="s">
        <v>146</v>
      </c>
      <c r="P283" s="97"/>
    </row>
    <row r="284" spans="1:16">
      <c r="A284" s="132"/>
      <c r="B284" s="110"/>
      <c r="C284" s="927"/>
      <c r="D284" s="94" t="s">
        <v>147</v>
      </c>
      <c r="E284" s="96" t="s">
        <v>148</v>
      </c>
      <c r="F284" s="104"/>
      <c r="G284" s="110"/>
      <c r="H284" s="930"/>
      <c r="I284" s="94" t="s">
        <v>147</v>
      </c>
      <c r="J284" s="96" t="s">
        <v>148</v>
      </c>
      <c r="K284" s="104"/>
      <c r="L284" s="110"/>
      <c r="M284" s="933"/>
      <c r="N284" s="94" t="s">
        <v>147</v>
      </c>
      <c r="O284" s="96" t="s">
        <v>148</v>
      </c>
      <c r="P284" s="104"/>
    </row>
    <row r="285" spans="1:16">
      <c r="A285" s="132"/>
      <c r="B285" s="135"/>
      <c r="C285" s="927"/>
      <c r="D285" s="94"/>
      <c r="E285" s="114"/>
      <c r="F285" s="136"/>
      <c r="G285" s="135"/>
      <c r="H285" s="930"/>
      <c r="I285" s="94"/>
      <c r="J285" s="114"/>
      <c r="K285" s="136"/>
      <c r="L285" s="135"/>
      <c r="M285" s="933"/>
      <c r="N285" s="94"/>
      <c r="O285" s="114"/>
      <c r="P285" s="136"/>
    </row>
    <row r="286" spans="1:16">
      <c r="A286" s="132"/>
      <c r="B286" s="110"/>
      <c r="C286" s="927"/>
      <c r="D286" s="94"/>
      <c r="E286" s="96"/>
      <c r="F286" s="97"/>
      <c r="G286" s="110"/>
      <c r="H286" s="930"/>
      <c r="I286" s="94"/>
      <c r="J286" s="96"/>
      <c r="K286" s="97"/>
      <c r="L286" s="110"/>
      <c r="M286" s="933"/>
      <c r="N286" s="94"/>
      <c r="O286" s="96"/>
      <c r="P286" s="97"/>
    </row>
    <row r="287" spans="1:16">
      <c r="A287" s="132"/>
      <c r="B287" s="135"/>
      <c r="C287" s="927"/>
      <c r="D287" s="94"/>
      <c r="E287" s="114"/>
      <c r="F287" s="136"/>
      <c r="G287" s="135"/>
      <c r="H287" s="930"/>
      <c r="I287" s="94"/>
      <c r="J287" s="114"/>
      <c r="K287" s="136"/>
      <c r="L287" s="135"/>
      <c r="M287" s="933"/>
      <c r="N287" s="94"/>
      <c r="O287" s="114"/>
      <c r="P287" s="136"/>
    </row>
    <row r="288" spans="1:16">
      <c r="A288" s="132"/>
      <c r="B288" s="110"/>
      <c r="C288" s="927"/>
      <c r="D288" s="94"/>
      <c r="E288" s="96"/>
      <c r="F288" s="97"/>
      <c r="G288" s="110"/>
      <c r="H288" s="930"/>
      <c r="I288" s="94"/>
      <c r="J288" s="96"/>
      <c r="K288" s="97"/>
      <c r="L288" s="110"/>
      <c r="M288" s="933"/>
      <c r="N288" s="94"/>
      <c r="O288" s="96"/>
      <c r="P288" s="97"/>
    </row>
    <row r="289" spans="1:16">
      <c r="A289" s="132"/>
      <c r="B289" s="135"/>
      <c r="C289" s="927"/>
      <c r="D289" s="94"/>
      <c r="E289" s="96"/>
      <c r="F289" s="97"/>
      <c r="G289" s="135"/>
      <c r="H289" s="930"/>
      <c r="I289" s="94"/>
      <c r="J289" s="96"/>
      <c r="K289" s="97"/>
      <c r="L289" s="135"/>
      <c r="M289" s="933"/>
      <c r="N289" s="94"/>
      <c r="O289" s="96"/>
      <c r="P289" s="97"/>
    </row>
    <row r="290" spans="1:16" ht="17.25" thickBot="1">
      <c r="A290" s="132"/>
      <c r="B290" s="110"/>
      <c r="C290" s="940"/>
      <c r="D290" s="115"/>
      <c r="E290" s="116"/>
      <c r="F290" s="117"/>
      <c r="G290" s="110"/>
      <c r="H290" s="941"/>
      <c r="I290" s="115"/>
      <c r="J290" s="130"/>
      <c r="K290" s="104"/>
      <c r="L290" s="110"/>
      <c r="M290" s="939"/>
      <c r="N290" s="115"/>
      <c r="O290" s="130"/>
      <c r="P290" s="104"/>
    </row>
    <row r="291" spans="1:16">
      <c r="A291" s="132"/>
      <c r="B291" s="135"/>
      <c r="C291" s="926" t="s">
        <v>668</v>
      </c>
      <c r="D291" s="137" t="s">
        <v>150</v>
      </c>
      <c r="E291" s="138"/>
      <c r="F291" s="139" t="s">
        <v>151</v>
      </c>
      <c r="G291" s="135"/>
      <c r="H291" s="929" t="s">
        <v>149</v>
      </c>
      <c r="I291" s="137" t="s">
        <v>150</v>
      </c>
      <c r="J291" s="138"/>
      <c r="K291" s="139" t="s">
        <v>151</v>
      </c>
      <c r="L291" s="135"/>
      <c r="M291" s="932" t="s">
        <v>149</v>
      </c>
      <c r="N291" s="137" t="s">
        <v>150</v>
      </c>
      <c r="O291" s="138"/>
      <c r="P291" s="139" t="s">
        <v>151</v>
      </c>
    </row>
    <row r="292" spans="1:16">
      <c r="A292" s="132"/>
      <c r="B292" s="110"/>
      <c r="C292" s="927"/>
      <c r="D292" s="120"/>
      <c r="E292" s="121"/>
      <c r="F292" s="140"/>
      <c r="G292" s="110"/>
      <c r="H292" s="930"/>
      <c r="I292" s="94"/>
      <c r="J292" s="96"/>
      <c r="K292" s="97"/>
      <c r="L292" s="110"/>
      <c r="M292" s="933"/>
      <c r="N292" s="94"/>
      <c r="O292" s="96"/>
      <c r="P292" s="97"/>
    </row>
    <row r="293" spans="1:16">
      <c r="A293" s="132"/>
      <c r="B293" s="135"/>
      <c r="C293" s="927"/>
      <c r="D293" s="94"/>
      <c r="E293" s="96"/>
      <c r="F293" s="97"/>
      <c r="G293" s="135"/>
      <c r="H293" s="930"/>
      <c r="I293" s="94"/>
      <c r="J293" s="96"/>
      <c r="K293" s="97"/>
      <c r="L293" s="135"/>
      <c r="M293" s="933"/>
      <c r="N293" s="94"/>
      <c r="O293" s="96"/>
      <c r="P293" s="97"/>
    </row>
    <row r="294" spans="1:16">
      <c r="A294" s="132"/>
      <c r="B294" s="110"/>
      <c r="C294" s="927"/>
      <c r="D294" s="113"/>
      <c r="E294" s="114"/>
      <c r="F294" s="104"/>
      <c r="G294" s="110"/>
      <c r="H294" s="930"/>
      <c r="I294" s="113"/>
      <c r="J294" s="114"/>
      <c r="K294" s="104"/>
      <c r="L294" s="110"/>
      <c r="M294" s="933"/>
      <c r="N294" s="113"/>
      <c r="O294" s="114"/>
      <c r="P294" s="104"/>
    </row>
    <row r="295" spans="1:16">
      <c r="A295" s="935"/>
      <c r="B295" s="135"/>
      <c r="C295" s="927"/>
      <c r="D295" s="94"/>
      <c r="E295" s="96"/>
      <c r="F295" s="97"/>
      <c r="G295" s="135"/>
      <c r="H295" s="930"/>
      <c r="I295" s="94"/>
      <c r="J295" s="96"/>
      <c r="K295" s="97"/>
      <c r="L295" s="135"/>
      <c r="M295" s="933"/>
      <c r="N295" s="94"/>
      <c r="O295" s="96"/>
      <c r="P295" s="97"/>
    </row>
    <row r="296" spans="1:16">
      <c r="A296" s="935"/>
      <c r="B296" s="110"/>
      <c r="C296" s="927"/>
      <c r="D296" s="94"/>
      <c r="E296" s="96"/>
      <c r="F296" s="97"/>
      <c r="G296" s="110"/>
      <c r="H296" s="930"/>
      <c r="I296" s="94"/>
      <c r="J296" s="96"/>
      <c r="K296" s="97"/>
      <c r="L296" s="110"/>
      <c r="M296" s="933"/>
      <c r="N296" s="94"/>
      <c r="O296" s="96"/>
      <c r="P296" s="97"/>
    </row>
    <row r="297" spans="1:16">
      <c r="A297" s="935"/>
      <c r="B297" s="135"/>
      <c r="C297" s="927"/>
      <c r="D297" s="113"/>
      <c r="E297" s="114"/>
      <c r="F297" s="104"/>
      <c r="G297" s="135"/>
      <c r="H297" s="930"/>
      <c r="I297" s="113"/>
      <c r="J297" s="114"/>
      <c r="K297" s="104"/>
      <c r="L297" s="135"/>
      <c r="M297" s="933"/>
      <c r="N297" s="113"/>
      <c r="O297" s="114"/>
      <c r="P297" s="104"/>
    </row>
    <row r="298" spans="1:16" ht="17.25" thickBot="1">
      <c r="A298" s="936"/>
      <c r="B298" s="141"/>
      <c r="C298" s="928"/>
      <c r="D298" s="142"/>
      <c r="E298" s="143"/>
      <c r="F298" s="144"/>
      <c r="G298" s="141"/>
      <c r="H298" s="931"/>
      <c r="I298" s="142"/>
      <c r="J298" s="143"/>
      <c r="K298" s="144"/>
      <c r="L298" s="141"/>
      <c r="M298" s="934"/>
      <c r="N298" s="142"/>
      <c r="O298" s="143"/>
      <c r="P298" s="144"/>
    </row>
    <row r="299" spans="1:16" s="146" customFormat="1" ht="27" customHeight="1" thickTop="1" thickBot="1">
      <c r="A299" s="145"/>
      <c r="B299" s="937" t="s">
        <v>152</v>
      </c>
      <c r="C299" s="937"/>
      <c r="D299" s="937"/>
      <c r="E299" s="937"/>
      <c r="F299" s="937"/>
      <c r="G299" s="938" t="s">
        <v>153</v>
      </c>
      <c r="H299" s="938"/>
      <c r="I299" s="938"/>
      <c r="J299" s="938"/>
      <c r="K299" s="938"/>
      <c r="L299" s="938"/>
      <c r="M299" s="938"/>
      <c r="N299" s="919" t="s">
        <v>154</v>
      </c>
      <c r="O299" s="919"/>
      <c r="P299" s="919"/>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20">
        <f>A215</f>
        <v>46176</v>
      </c>
      <c r="B301" s="923" t="s">
        <v>669</v>
      </c>
      <c r="C301" s="160"/>
      <c r="D301" s="161"/>
      <c r="E301" s="162"/>
      <c r="F301" s="163"/>
      <c r="G301" s="164"/>
      <c r="H301" s="165"/>
      <c r="I301" s="166"/>
      <c r="J301" s="166"/>
      <c r="K301" s="167"/>
      <c r="L301" s="168"/>
      <c r="M301" s="169"/>
      <c r="N301" s="170"/>
      <c r="O301" s="166"/>
      <c r="P301" s="171"/>
    </row>
    <row r="302" spans="1:16" s="172" customFormat="1">
      <c r="A302" s="921"/>
      <c r="B302" s="924"/>
      <c r="C302" s="173"/>
      <c r="D302" s="174"/>
      <c r="E302" s="175"/>
      <c r="F302" s="176"/>
      <c r="G302" s="173"/>
      <c r="H302" s="177"/>
      <c r="I302" s="175"/>
      <c r="J302" s="175"/>
      <c r="K302" s="178"/>
      <c r="L302" s="179"/>
      <c r="M302" s="180"/>
      <c r="N302" s="181"/>
      <c r="O302" s="175"/>
      <c r="P302" s="182"/>
    </row>
    <row r="303" spans="1:16" s="172" customFormat="1">
      <c r="A303" s="921"/>
      <c r="B303" s="924"/>
      <c r="C303" s="173"/>
      <c r="D303" s="174"/>
      <c r="E303" s="175"/>
      <c r="F303" s="176"/>
      <c r="G303" s="173"/>
      <c r="H303" s="183"/>
      <c r="I303" s="175"/>
      <c r="J303" s="175"/>
      <c r="K303" s="178"/>
      <c r="L303" s="184"/>
      <c r="M303" s="180"/>
      <c r="N303" s="181"/>
      <c r="O303" s="175"/>
      <c r="P303" s="182"/>
    </row>
    <row r="304" spans="1:16" s="172" customFormat="1">
      <c r="A304" s="921"/>
      <c r="B304" s="924"/>
      <c r="C304" s="173"/>
      <c r="D304" s="218"/>
      <c r="E304" s="175"/>
      <c r="F304" s="176"/>
      <c r="G304" s="173"/>
      <c r="H304" s="183"/>
      <c r="I304" s="175"/>
      <c r="J304" s="175"/>
      <c r="K304" s="187"/>
      <c r="L304" s="184"/>
      <c r="M304" s="180"/>
      <c r="N304" s="181"/>
      <c r="O304" s="175"/>
      <c r="P304" s="182"/>
    </row>
    <row r="305" spans="1:16" s="172" customFormat="1">
      <c r="A305" s="921"/>
      <c r="B305" s="924"/>
      <c r="C305" s="173"/>
      <c r="D305" s="185"/>
      <c r="E305" s="175"/>
      <c r="F305" s="182"/>
      <c r="G305" s="173"/>
      <c r="H305" s="186"/>
      <c r="I305" s="175"/>
      <c r="J305" s="175"/>
      <c r="K305" s="187"/>
      <c r="L305" s="184"/>
      <c r="M305" s="180"/>
      <c r="N305" s="181"/>
      <c r="O305" s="175"/>
      <c r="P305" s="182"/>
    </row>
    <row r="306" spans="1:16" s="172" customFormat="1">
      <c r="A306" s="921"/>
      <c r="B306" s="924"/>
      <c r="C306" s="173"/>
      <c r="D306" s="174"/>
      <c r="E306" s="175"/>
      <c r="F306" s="188"/>
      <c r="G306" s="198"/>
      <c r="H306" s="183"/>
      <c r="I306" s="191"/>
      <c r="J306" s="175"/>
      <c r="K306" s="178"/>
      <c r="L306" s="189"/>
      <c r="M306" s="190"/>
      <c r="N306" s="181"/>
      <c r="O306" s="175"/>
      <c r="P306" s="182"/>
    </row>
    <row r="307" spans="1:16" s="172" customFormat="1">
      <c r="A307" s="921"/>
      <c r="B307" s="924"/>
      <c r="C307" s="173"/>
      <c r="D307" s="174"/>
      <c r="E307" s="175"/>
      <c r="F307" s="182"/>
      <c r="G307" s="173"/>
      <c r="H307" s="183"/>
      <c r="I307" s="191"/>
      <c r="J307" s="175"/>
      <c r="K307" s="178"/>
      <c r="L307" s="184"/>
      <c r="M307" s="180"/>
      <c r="N307" s="181"/>
      <c r="O307" s="175"/>
      <c r="P307" s="182"/>
    </row>
    <row r="308" spans="1:16" s="172" customFormat="1">
      <c r="A308" s="921"/>
      <c r="B308" s="924"/>
      <c r="C308" s="173"/>
      <c r="D308" s="174"/>
      <c r="E308" s="175"/>
      <c r="F308" s="182"/>
      <c r="G308" s="219"/>
      <c r="H308" s="183"/>
      <c r="I308" s="175"/>
      <c r="J308" s="175"/>
      <c r="K308" s="178"/>
      <c r="L308" s="184"/>
      <c r="M308" s="180"/>
      <c r="N308" s="181"/>
      <c r="O308" s="175"/>
      <c r="P308" s="182"/>
    </row>
    <row r="309" spans="1:16" s="172" customFormat="1">
      <c r="A309" s="921"/>
      <c r="B309" s="924"/>
      <c r="C309" s="173"/>
      <c r="D309" s="174"/>
      <c r="E309" s="175"/>
      <c r="F309" s="188"/>
      <c r="G309" s="173"/>
      <c r="H309" s="183"/>
      <c r="I309" s="191"/>
      <c r="J309" s="175"/>
      <c r="K309" s="178"/>
      <c r="L309" s="184"/>
      <c r="M309" s="180"/>
      <c r="N309" s="181"/>
      <c r="O309" s="175"/>
      <c r="P309" s="182"/>
    </row>
    <row r="310" spans="1:16" s="172" customFormat="1">
      <c r="A310" s="921"/>
      <c r="B310" s="924"/>
      <c r="C310" s="173"/>
      <c r="D310" s="174"/>
      <c r="E310" s="175"/>
      <c r="F310" s="182"/>
      <c r="G310" s="173"/>
      <c r="H310" s="183"/>
      <c r="I310" s="191"/>
      <c r="J310" s="175"/>
      <c r="K310" s="178"/>
      <c r="L310" s="184"/>
      <c r="M310" s="180"/>
      <c r="N310" s="181"/>
      <c r="O310" s="175"/>
      <c r="P310" s="182"/>
    </row>
    <row r="311" spans="1:16" s="172" customFormat="1">
      <c r="A311" s="921"/>
      <c r="B311" s="924"/>
      <c r="C311" s="192"/>
      <c r="D311" s="193"/>
      <c r="E311" s="194"/>
      <c r="F311" s="195"/>
      <c r="G311" s="173"/>
      <c r="H311" s="177"/>
      <c r="I311" s="175"/>
      <c r="J311" s="175"/>
      <c r="K311" s="178"/>
      <c r="L311" s="184"/>
      <c r="M311" s="180"/>
      <c r="N311" s="196"/>
      <c r="O311" s="194"/>
      <c r="P311" s="195"/>
    </row>
    <row r="312" spans="1:16" s="172" customFormat="1">
      <c r="A312" s="921"/>
      <c r="B312" s="924"/>
      <c r="C312" s="192"/>
      <c r="D312" s="193"/>
      <c r="E312" s="194"/>
      <c r="F312" s="195"/>
      <c r="G312" s="198"/>
      <c r="H312" s="183"/>
      <c r="I312" s="191"/>
      <c r="J312" s="175"/>
      <c r="K312" s="178"/>
      <c r="L312" s="184"/>
      <c r="M312" s="180"/>
      <c r="N312" s="196"/>
      <c r="O312" s="194"/>
      <c r="P312" s="195"/>
    </row>
    <row r="313" spans="1:16" s="172" customFormat="1">
      <c r="A313" s="921"/>
      <c r="B313" s="924"/>
      <c r="C313" s="192"/>
      <c r="D313" s="193"/>
      <c r="E313" s="194"/>
      <c r="F313" s="195"/>
      <c r="G313" s="173"/>
      <c r="H313" s="199"/>
      <c r="I313" s="191"/>
      <c r="J313" s="200"/>
      <c r="K313" s="197"/>
      <c r="L313" s="184"/>
      <c r="M313" s="180"/>
      <c r="N313" s="196"/>
      <c r="O313" s="194"/>
      <c r="P313" s="195"/>
    </row>
    <row r="314" spans="1:16" s="172" customFormat="1">
      <c r="A314" s="921"/>
      <c r="B314" s="924"/>
      <c r="C314" s="192"/>
      <c r="D314" s="193"/>
      <c r="E314" s="194"/>
      <c r="F314" s="195"/>
      <c r="G314" s="173"/>
      <c r="H314" s="201"/>
      <c r="I314" s="175"/>
      <c r="J314" s="175"/>
      <c r="K314" s="178"/>
      <c r="L314" s="184"/>
      <c r="M314" s="180"/>
      <c r="N314" s="196"/>
      <c r="O314" s="194"/>
      <c r="P314" s="195"/>
    </row>
    <row r="315" spans="1:16" s="172" customFormat="1">
      <c r="A315" s="921"/>
      <c r="B315" s="924"/>
      <c r="C315" s="192"/>
      <c r="D315" s="193"/>
      <c r="E315" s="194"/>
      <c r="F315" s="195"/>
      <c r="G315" s="198"/>
      <c r="H315" s="183"/>
      <c r="I315" s="200"/>
      <c r="J315" s="200"/>
      <c r="K315" s="197"/>
      <c r="L315" s="184"/>
      <c r="M315" s="180"/>
      <c r="N315" s="196"/>
      <c r="O315" s="194"/>
      <c r="P315" s="195"/>
    </row>
    <row r="316" spans="1:16" s="172" customFormat="1">
      <c r="A316" s="921"/>
      <c r="B316" s="924"/>
      <c r="C316" s="192"/>
      <c r="D316" s="193"/>
      <c r="E316" s="194"/>
      <c r="F316" s="195"/>
      <c r="G316" s="173"/>
      <c r="H316" s="183"/>
      <c r="I316" s="200"/>
      <c r="J316" s="200"/>
      <c r="K316" s="197"/>
      <c r="L316" s="179"/>
      <c r="M316" s="180"/>
      <c r="N316" s="196"/>
      <c r="O316" s="194"/>
      <c r="P316" s="195"/>
    </row>
    <row r="317" spans="1:16" s="172" customFormat="1">
      <c r="A317" s="921"/>
      <c r="B317" s="924"/>
      <c r="C317" s="192"/>
      <c r="D317" s="193"/>
      <c r="E317" s="194"/>
      <c r="F317" s="195"/>
      <c r="G317" s="192"/>
      <c r="H317" s="201"/>
      <c r="I317" s="202"/>
      <c r="J317" s="202"/>
      <c r="K317" s="203"/>
      <c r="L317" s="204"/>
      <c r="M317" s="190"/>
      <c r="N317" s="196"/>
      <c r="O317" s="194"/>
      <c r="P317" s="195"/>
    </row>
    <row r="318" spans="1:16" s="172" customFormat="1">
      <c r="A318" s="921"/>
      <c r="B318" s="924"/>
      <c r="C318" s="192"/>
      <c r="D318" s="193"/>
      <c r="E318" s="194"/>
      <c r="F318" s="195"/>
      <c r="G318" s="192"/>
      <c r="H318" s="201"/>
      <c r="I318" s="202"/>
      <c r="J318" s="202"/>
      <c r="K318" s="203"/>
      <c r="L318" s="204"/>
      <c r="M318" s="190"/>
      <c r="N318" s="196"/>
      <c r="O318" s="194"/>
      <c r="P318" s="195"/>
    </row>
    <row r="319" spans="1:16" s="172" customFormat="1">
      <c r="A319" s="921"/>
      <c r="B319" s="924"/>
      <c r="C319" s="192"/>
      <c r="D319" s="193"/>
      <c r="E319" s="194"/>
      <c r="F319" s="195"/>
      <c r="G319" s="192"/>
      <c r="H319" s="201"/>
      <c r="I319" s="202"/>
      <c r="J319" s="202"/>
      <c r="K319" s="203"/>
      <c r="L319" s="204"/>
      <c r="M319" s="190"/>
      <c r="N319" s="196"/>
      <c r="O319" s="194"/>
      <c r="P319" s="195"/>
    </row>
    <row r="320" spans="1:16" s="172" customFormat="1" ht="17.25" thickBot="1">
      <c r="A320" s="922"/>
      <c r="B320" s="925"/>
      <c r="C320" s="205"/>
      <c r="D320" s="206"/>
      <c r="E320" s="207"/>
      <c r="F320" s="208"/>
      <c r="G320" s="209"/>
      <c r="H320" s="210"/>
      <c r="I320" s="211"/>
      <c r="J320" s="211"/>
      <c r="K320" s="212"/>
      <c r="L320" s="213"/>
      <c r="M320" s="214"/>
      <c r="N320" s="215"/>
      <c r="O320" s="207"/>
      <c r="P320" s="208"/>
    </row>
    <row r="321" spans="1:16" s="71" customFormat="1" ht="18" customHeight="1" thickTop="1" thickBot="1">
      <c r="A321" s="956">
        <f>A215+1</f>
        <v>46177</v>
      </c>
      <c r="B321" s="90" t="s">
        <v>162</v>
      </c>
      <c r="C321" s="926" t="s">
        <v>664</v>
      </c>
      <c r="D321" s="91" t="s">
        <v>114</v>
      </c>
      <c r="E321" s="92" t="s">
        <v>164</v>
      </c>
      <c r="F321" s="93"/>
      <c r="G321" s="90" t="s">
        <v>162</v>
      </c>
      <c r="H321" s="930" t="s">
        <v>163</v>
      </c>
      <c r="I321" s="91" t="s">
        <v>114</v>
      </c>
      <c r="J321" s="92" t="s">
        <v>164</v>
      </c>
      <c r="K321" s="93"/>
      <c r="L321" s="90" t="s">
        <v>162</v>
      </c>
      <c r="M321" s="933" t="s">
        <v>163</v>
      </c>
      <c r="N321" s="91" t="s">
        <v>114</v>
      </c>
      <c r="O321" s="92" t="s">
        <v>164</v>
      </c>
      <c r="P321" s="93"/>
    </row>
    <row r="322" spans="1:16" ht="18" customHeight="1">
      <c r="A322" s="957"/>
      <c r="B322" s="958"/>
      <c r="C322" s="927"/>
      <c r="D322" s="94" t="s">
        <v>116</v>
      </c>
      <c r="E322" s="95" t="s">
        <v>142</v>
      </c>
      <c r="F322" s="93"/>
      <c r="G322" s="958"/>
      <c r="H322" s="930"/>
      <c r="I322" s="94" t="s">
        <v>116</v>
      </c>
      <c r="J322" s="95" t="s">
        <v>142</v>
      </c>
      <c r="K322" s="93"/>
      <c r="L322" s="958"/>
      <c r="M322" s="933"/>
      <c r="N322" s="94" t="s">
        <v>116</v>
      </c>
      <c r="O322" s="95" t="s">
        <v>142</v>
      </c>
      <c r="P322" s="93"/>
    </row>
    <row r="323" spans="1:16" ht="17.25" thickBot="1">
      <c r="A323" s="957"/>
      <c r="B323" s="959"/>
      <c r="C323" s="927"/>
      <c r="D323" s="94" t="s">
        <v>165</v>
      </c>
      <c r="E323" s="96" t="s">
        <v>166</v>
      </c>
      <c r="F323" s="98"/>
      <c r="G323" s="959"/>
      <c r="H323" s="930"/>
      <c r="I323" s="94" t="s">
        <v>165</v>
      </c>
      <c r="J323" s="96" t="s">
        <v>166</v>
      </c>
      <c r="K323" s="98"/>
      <c r="L323" s="959"/>
      <c r="M323" s="933"/>
      <c r="N323" s="94" t="s">
        <v>165</v>
      </c>
      <c r="O323" s="96" t="s">
        <v>166</v>
      </c>
      <c r="P323" s="98"/>
    </row>
    <row r="324" spans="1:16" ht="17.25" thickBot="1">
      <c r="A324" s="957"/>
      <c r="B324" s="90" t="s">
        <v>167</v>
      </c>
      <c r="C324" s="927"/>
      <c r="D324" s="94"/>
      <c r="E324" s="96"/>
      <c r="F324" s="97"/>
      <c r="G324" s="90" t="s">
        <v>167</v>
      </c>
      <c r="H324" s="930"/>
      <c r="I324" s="94" t="s">
        <v>120</v>
      </c>
      <c r="J324" s="96" t="s">
        <v>148</v>
      </c>
      <c r="K324" s="97"/>
      <c r="L324" s="90" t="s">
        <v>167</v>
      </c>
      <c r="M324" s="933"/>
      <c r="N324" s="94" t="s">
        <v>120</v>
      </c>
      <c r="O324" s="96" t="s">
        <v>148</v>
      </c>
      <c r="P324" s="97"/>
    </row>
    <row r="325" spans="1:16">
      <c r="A325" s="957"/>
      <c r="B325" s="955"/>
      <c r="C325" s="927"/>
      <c r="D325" s="94"/>
      <c r="E325" s="96"/>
      <c r="F325" s="97"/>
      <c r="G325" s="955"/>
      <c r="H325" s="930"/>
      <c r="I325" s="94"/>
      <c r="J325" s="96"/>
      <c r="K325" s="97"/>
      <c r="L325" s="955"/>
      <c r="M325" s="933"/>
      <c r="N325" s="94"/>
      <c r="O325" s="96"/>
      <c r="P325" s="97"/>
    </row>
    <row r="326" spans="1:16">
      <c r="A326" s="957"/>
      <c r="B326" s="948"/>
      <c r="C326" s="927"/>
      <c r="D326" s="94"/>
      <c r="E326" s="96"/>
      <c r="F326" s="97"/>
      <c r="G326" s="948"/>
      <c r="H326" s="930"/>
      <c r="I326" s="94"/>
      <c r="J326" s="96"/>
      <c r="K326" s="97"/>
      <c r="L326" s="948"/>
      <c r="M326" s="933"/>
      <c r="N326" s="94"/>
      <c r="O326" s="96"/>
      <c r="P326" s="97"/>
    </row>
    <row r="327" spans="1:16">
      <c r="A327" s="957"/>
      <c r="B327" s="947"/>
      <c r="C327" s="927"/>
      <c r="D327" s="94"/>
      <c r="E327" s="96"/>
      <c r="F327" s="93"/>
      <c r="G327" s="947"/>
      <c r="H327" s="930"/>
      <c r="I327" s="94"/>
      <c r="J327" s="96"/>
      <c r="K327" s="93"/>
      <c r="L327" s="947"/>
      <c r="M327" s="933"/>
      <c r="N327" s="94"/>
      <c r="O327" s="96"/>
      <c r="P327" s="93"/>
    </row>
    <row r="328" spans="1:16">
      <c r="A328" s="957"/>
      <c r="B328" s="948"/>
      <c r="C328" s="927"/>
      <c r="D328" s="94"/>
      <c r="E328" s="96"/>
      <c r="F328" s="99"/>
      <c r="G328" s="948"/>
      <c r="H328" s="930"/>
      <c r="I328" s="94"/>
      <c r="J328" s="96"/>
      <c r="K328" s="99"/>
      <c r="L328" s="948"/>
      <c r="M328" s="933"/>
      <c r="N328" s="94"/>
      <c r="O328" s="96"/>
      <c r="P328" s="93"/>
    </row>
    <row r="329" spans="1:16">
      <c r="A329" s="957"/>
      <c r="B329" s="947"/>
      <c r="C329" s="927"/>
      <c r="D329" s="94"/>
      <c r="E329" s="96"/>
      <c r="F329" s="102"/>
      <c r="G329" s="947"/>
      <c r="H329" s="930"/>
      <c r="I329" s="94"/>
      <c r="J329" s="96"/>
      <c r="K329" s="102"/>
      <c r="L329" s="947"/>
      <c r="M329" s="933"/>
      <c r="N329" s="94"/>
      <c r="O329" s="96"/>
      <c r="P329" s="99"/>
    </row>
    <row r="330" spans="1:16" ht="17.25" thickBot="1">
      <c r="A330" s="957"/>
      <c r="B330" s="948"/>
      <c r="C330" s="927"/>
      <c r="D330" s="94"/>
      <c r="E330" s="96"/>
      <c r="F330" s="99"/>
      <c r="G330" s="948"/>
      <c r="H330" s="930"/>
      <c r="I330" s="94"/>
      <c r="J330" s="96"/>
      <c r="K330" s="99"/>
      <c r="L330" s="948"/>
      <c r="M330" s="933"/>
      <c r="N330" s="94"/>
      <c r="O330" s="96"/>
      <c r="P330" s="99"/>
    </row>
    <row r="331" spans="1:16" ht="17.25" thickBot="1">
      <c r="A331" s="957"/>
      <c r="B331" s="100" t="s">
        <v>168</v>
      </c>
      <c r="C331" s="927"/>
      <c r="D331" s="94"/>
      <c r="E331" s="96"/>
      <c r="F331" s="99"/>
      <c r="G331" s="100" t="s">
        <v>168</v>
      </c>
      <c r="H331" s="930"/>
      <c r="I331" s="94"/>
      <c r="J331" s="96"/>
      <c r="K331" s="99"/>
      <c r="L331" s="100" t="s">
        <v>168</v>
      </c>
      <c r="M331" s="933"/>
      <c r="N331" s="94"/>
      <c r="O331" s="96"/>
      <c r="P331" s="99"/>
    </row>
    <row r="332" spans="1:16">
      <c r="A332" s="957"/>
      <c r="B332" s="949"/>
      <c r="C332" s="927"/>
      <c r="D332" s="94"/>
      <c r="E332" s="96"/>
      <c r="F332" s="99"/>
      <c r="G332" s="949"/>
      <c r="H332" s="930"/>
      <c r="I332" s="94"/>
      <c r="J332" s="96"/>
      <c r="K332" s="99"/>
      <c r="L332" s="949"/>
      <c r="M332" s="933"/>
      <c r="N332" s="94"/>
      <c r="O332" s="96"/>
      <c r="P332" s="99"/>
    </row>
    <row r="333" spans="1:16">
      <c r="A333" s="957"/>
      <c r="B333" s="950"/>
      <c r="C333" s="927"/>
      <c r="D333" s="94"/>
      <c r="E333" s="96"/>
      <c r="F333" s="99"/>
      <c r="G333" s="950"/>
      <c r="H333" s="930"/>
      <c r="I333" s="94"/>
      <c r="J333" s="96"/>
      <c r="K333" s="99"/>
      <c r="L333" s="950"/>
      <c r="M333" s="933"/>
      <c r="N333" s="94"/>
      <c r="O333" s="96"/>
      <c r="P333" s="97"/>
    </row>
    <row r="334" spans="1:16" ht="17.25" thickBot="1">
      <c r="A334" s="957"/>
      <c r="B334" s="951"/>
      <c r="C334" s="927"/>
      <c r="D334" s="94"/>
      <c r="E334" s="96"/>
      <c r="F334" s="97"/>
      <c r="G334" s="951"/>
      <c r="H334" s="930"/>
      <c r="I334" s="94"/>
      <c r="J334" s="96"/>
      <c r="K334" s="97"/>
      <c r="L334" s="951"/>
      <c r="M334" s="933"/>
      <c r="N334" s="94"/>
      <c r="O334" s="96"/>
      <c r="P334" s="97"/>
    </row>
    <row r="335" spans="1:16" ht="17.25" thickBot="1">
      <c r="A335" s="957"/>
      <c r="B335" s="100" t="s">
        <v>123</v>
      </c>
      <c r="C335" s="927"/>
      <c r="D335" s="94"/>
      <c r="E335" s="96"/>
      <c r="F335" s="97"/>
      <c r="G335" s="100" t="s">
        <v>123</v>
      </c>
      <c r="H335" s="930"/>
      <c r="I335" s="94"/>
      <c r="J335" s="96"/>
      <c r="K335" s="97"/>
      <c r="L335" s="100" t="s">
        <v>123</v>
      </c>
      <c r="M335" s="933"/>
      <c r="N335" s="94"/>
      <c r="O335" s="96"/>
      <c r="P335" s="97"/>
    </row>
    <row r="336" spans="1:16">
      <c r="A336" s="957"/>
      <c r="B336" s="962"/>
      <c r="C336" s="927"/>
      <c r="D336" s="94"/>
      <c r="E336" s="96"/>
      <c r="F336" s="97"/>
      <c r="G336" s="962"/>
      <c r="H336" s="930"/>
      <c r="I336" s="94"/>
      <c r="J336" s="96"/>
      <c r="K336" s="97"/>
      <c r="L336" s="962"/>
      <c r="M336" s="933"/>
      <c r="N336" s="94"/>
      <c r="O336" s="96"/>
      <c r="P336" s="97"/>
    </row>
    <row r="337" spans="1:16">
      <c r="A337" s="957"/>
      <c r="B337" s="963"/>
      <c r="C337" s="927"/>
      <c r="D337" s="94"/>
      <c r="E337" s="96"/>
      <c r="F337" s="97"/>
      <c r="G337" s="963"/>
      <c r="H337" s="930"/>
      <c r="I337" s="94"/>
      <c r="J337" s="96"/>
      <c r="K337" s="97"/>
      <c r="L337" s="963"/>
      <c r="M337" s="933"/>
      <c r="N337" s="94"/>
      <c r="O337" s="96"/>
      <c r="P337" s="97"/>
    </row>
    <row r="338" spans="1:16" ht="17.25" thickBot="1">
      <c r="A338" s="957"/>
      <c r="B338" s="964"/>
      <c r="C338" s="927"/>
      <c r="D338" s="94"/>
      <c r="E338" s="96"/>
      <c r="F338" s="97"/>
      <c r="G338" s="964"/>
      <c r="H338" s="930"/>
      <c r="I338" s="94"/>
      <c r="J338" s="96"/>
      <c r="K338" s="97"/>
      <c r="L338" s="964"/>
      <c r="M338" s="933"/>
      <c r="N338" s="94"/>
      <c r="O338" s="96"/>
      <c r="P338" s="97"/>
    </row>
    <row r="339" spans="1:16">
      <c r="A339" s="957"/>
      <c r="B339" s="945" t="s">
        <v>124</v>
      </c>
      <c r="C339" s="927"/>
      <c r="D339" s="94"/>
      <c r="E339" s="96"/>
      <c r="F339" s="97"/>
      <c r="G339" s="945" t="s">
        <v>124</v>
      </c>
      <c r="H339" s="930"/>
      <c r="I339" s="94"/>
      <c r="J339" s="96"/>
      <c r="K339" s="97"/>
      <c r="L339" s="945" t="s">
        <v>124</v>
      </c>
      <c r="M339" s="933"/>
      <c r="N339" s="94"/>
      <c r="O339" s="96"/>
      <c r="P339" s="97"/>
    </row>
    <row r="340" spans="1:16" ht="17.25" thickBot="1">
      <c r="A340" s="957"/>
      <c r="B340" s="946"/>
      <c r="C340" s="927"/>
      <c r="D340" s="94"/>
      <c r="E340" s="96"/>
      <c r="F340" s="97"/>
      <c r="G340" s="946"/>
      <c r="H340" s="930"/>
      <c r="I340" s="94"/>
      <c r="J340" s="96"/>
      <c r="K340" s="97"/>
      <c r="L340" s="946"/>
      <c r="M340" s="933"/>
      <c r="N340" s="94"/>
      <c r="O340" s="96"/>
      <c r="P340" s="93"/>
    </row>
    <row r="341" spans="1:16" ht="17.25" thickTop="1">
      <c r="A341" s="957"/>
      <c r="B341" s="960" t="s">
        <v>125</v>
      </c>
      <c r="C341" s="927"/>
      <c r="D341" s="94"/>
      <c r="E341" s="96"/>
      <c r="F341" s="93"/>
      <c r="G341" s="960" t="s">
        <v>125</v>
      </c>
      <c r="H341" s="930"/>
      <c r="I341" s="94"/>
      <c r="J341" s="96"/>
      <c r="K341" s="93"/>
      <c r="L341" s="960" t="s">
        <v>125</v>
      </c>
      <c r="M341" s="933"/>
      <c r="N341" s="94"/>
      <c r="O341" s="96"/>
      <c r="P341" s="97"/>
    </row>
    <row r="342" spans="1:16" ht="17.25" thickBot="1">
      <c r="A342" s="957"/>
      <c r="B342" s="943"/>
      <c r="C342" s="927"/>
      <c r="D342" s="94"/>
      <c r="E342" s="96"/>
      <c r="F342" s="93"/>
      <c r="G342" s="943"/>
      <c r="H342" s="930"/>
      <c r="I342" s="94"/>
      <c r="J342" s="96"/>
      <c r="K342" s="93"/>
      <c r="L342" s="943"/>
      <c r="M342" s="933"/>
      <c r="N342" s="94"/>
      <c r="O342" s="96"/>
      <c r="P342" s="101"/>
    </row>
    <row r="343" spans="1:16">
      <c r="A343" s="957"/>
      <c r="B343" s="953"/>
      <c r="C343" s="927"/>
      <c r="D343" s="94"/>
      <c r="E343" s="96"/>
      <c r="F343" s="97"/>
      <c r="G343" s="953"/>
      <c r="H343" s="930"/>
      <c r="I343" s="94"/>
      <c r="J343" s="96"/>
      <c r="K343" s="97"/>
      <c r="L343" s="953"/>
      <c r="M343" s="933"/>
      <c r="N343" s="94"/>
      <c r="O343" s="96"/>
      <c r="P343" s="103"/>
    </row>
    <row r="344" spans="1:16" ht="17.25" thickBot="1">
      <c r="A344" s="957"/>
      <c r="B344" s="961"/>
      <c r="C344" s="927"/>
      <c r="D344" s="94"/>
      <c r="E344" s="96"/>
      <c r="F344" s="97"/>
      <c r="G344" s="961"/>
      <c r="H344" s="930"/>
      <c r="I344" s="94"/>
      <c r="J344" s="96"/>
      <c r="K344" s="97"/>
      <c r="L344" s="961"/>
      <c r="M344" s="933"/>
      <c r="N344" s="94"/>
      <c r="O344" s="96"/>
      <c r="P344" s="104"/>
    </row>
    <row r="345" spans="1:16">
      <c r="A345" s="957"/>
      <c r="B345" s="942" t="s">
        <v>126</v>
      </c>
      <c r="C345" s="927"/>
      <c r="D345" s="94"/>
      <c r="E345" s="96"/>
      <c r="F345" s="93"/>
      <c r="G345" s="942" t="s">
        <v>126</v>
      </c>
      <c r="H345" s="930"/>
      <c r="I345" s="94"/>
      <c r="J345" s="96"/>
      <c r="K345" s="93"/>
      <c r="L345" s="942" t="s">
        <v>126</v>
      </c>
      <c r="M345" s="933"/>
      <c r="N345" s="94"/>
      <c r="O345" s="96"/>
      <c r="P345" s="99"/>
    </row>
    <row r="346" spans="1:16" ht="17.25" thickBot="1">
      <c r="A346" s="957"/>
      <c r="B346" s="943"/>
      <c r="C346" s="927"/>
      <c r="D346" s="94"/>
      <c r="E346" s="96"/>
      <c r="F346" s="101"/>
      <c r="G346" s="943"/>
      <c r="H346" s="930"/>
      <c r="I346" s="94"/>
      <c r="J346" s="96"/>
      <c r="K346" s="101"/>
      <c r="L346" s="943"/>
      <c r="M346" s="933"/>
      <c r="N346" s="94"/>
      <c r="O346" s="96"/>
      <c r="P346" s="104"/>
    </row>
    <row r="347" spans="1:16">
      <c r="A347" s="957"/>
      <c r="B347" s="953"/>
      <c r="C347" s="927"/>
      <c r="D347" s="94"/>
      <c r="E347" s="96"/>
      <c r="F347" s="102"/>
      <c r="G347" s="953"/>
      <c r="H347" s="930"/>
      <c r="I347" s="94"/>
      <c r="J347" s="96"/>
      <c r="K347" s="103"/>
      <c r="L347" s="953"/>
      <c r="M347" s="933"/>
      <c r="N347" s="94"/>
      <c r="O347" s="96"/>
      <c r="P347" s="93"/>
    </row>
    <row r="348" spans="1:16" ht="17.25" thickBot="1">
      <c r="A348" s="957"/>
      <c r="B348" s="954"/>
      <c r="C348" s="927"/>
      <c r="D348" s="94"/>
      <c r="E348" s="96"/>
      <c r="F348" s="99"/>
      <c r="G348" s="954"/>
      <c r="H348" s="930"/>
      <c r="I348" s="94"/>
      <c r="J348" s="96"/>
      <c r="K348" s="104"/>
      <c r="L348" s="954"/>
      <c r="M348" s="933"/>
      <c r="N348" s="94"/>
      <c r="O348" s="96"/>
      <c r="P348" s="97"/>
    </row>
    <row r="349" spans="1:16">
      <c r="A349" s="957"/>
      <c r="B349" s="952" t="s">
        <v>127</v>
      </c>
      <c r="C349" s="927"/>
      <c r="D349" s="94"/>
      <c r="E349" s="96"/>
      <c r="F349" s="103"/>
      <c r="G349" s="952" t="s">
        <v>127</v>
      </c>
      <c r="H349" s="930"/>
      <c r="I349" s="94"/>
      <c r="J349" s="96"/>
      <c r="K349" s="104"/>
      <c r="L349" s="952" t="s">
        <v>127</v>
      </c>
      <c r="M349" s="933"/>
      <c r="N349" s="94"/>
      <c r="O349" s="114"/>
      <c r="P349" s="97"/>
    </row>
    <row r="350" spans="1:16" ht="17.25" thickBot="1">
      <c r="A350" s="957"/>
      <c r="B350" s="943"/>
      <c r="C350" s="927"/>
      <c r="D350" s="94"/>
      <c r="E350" s="96"/>
      <c r="F350" s="104"/>
      <c r="G350" s="943"/>
      <c r="H350" s="930"/>
      <c r="I350" s="94"/>
      <c r="J350" s="96"/>
      <c r="K350" s="99"/>
      <c r="L350" s="943"/>
      <c r="M350" s="933"/>
      <c r="N350" s="113"/>
      <c r="O350" s="96"/>
      <c r="P350" s="112"/>
    </row>
    <row r="351" spans="1:16">
      <c r="A351" s="957"/>
      <c r="B351" s="953"/>
      <c r="C351" s="927"/>
      <c r="D351" s="94"/>
      <c r="E351" s="96"/>
      <c r="F351" s="104"/>
      <c r="G351" s="953"/>
      <c r="H351" s="930"/>
      <c r="I351" s="94"/>
      <c r="J351" s="96"/>
      <c r="K351" s="104"/>
      <c r="L351" s="953"/>
      <c r="M351" s="933"/>
      <c r="N351" s="113"/>
      <c r="O351" s="114"/>
      <c r="P351" s="97"/>
    </row>
    <row r="352" spans="1:16" ht="17.25" thickBot="1">
      <c r="A352" s="957"/>
      <c r="B352" s="954"/>
      <c r="C352" s="927"/>
      <c r="D352" s="94"/>
      <c r="E352" s="96"/>
      <c r="F352" s="99"/>
      <c r="G352" s="954"/>
      <c r="H352" s="930"/>
      <c r="I352" s="94"/>
      <c r="J352" s="96"/>
      <c r="K352" s="93"/>
      <c r="L352" s="954"/>
      <c r="M352" s="933"/>
      <c r="N352" s="94"/>
      <c r="O352" s="114"/>
      <c r="P352" s="104"/>
    </row>
    <row r="353" spans="1:16">
      <c r="A353" s="957"/>
      <c r="B353" s="952" t="s">
        <v>128</v>
      </c>
      <c r="C353" s="927"/>
      <c r="D353" s="94"/>
      <c r="E353" s="96"/>
      <c r="F353" s="104"/>
      <c r="G353" s="952" t="s">
        <v>128</v>
      </c>
      <c r="H353" s="930"/>
      <c r="I353" s="94"/>
      <c r="J353" s="96"/>
      <c r="K353" s="97"/>
      <c r="L353" s="952" t="s">
        <v>128</v>
      </c>
      <c r="M353" s="933"/>
      <c r="N353" s="94"/>
      <c r="O353" s="96"/>
      <c r="P353" s="97"/>
    </row>
    <row r="354" spans="1:16" ht="17.25" thickBot="1">
      <c r="A354" s="957"/>
      <c r="B354" s="943"/>
      <c r="C354" s="927"/>
      <c r="D354" s="94"/>
      <c r="E354" s="96"/>
      <c r="F354" s="93"/>
      <c r="G354" s="943"/>
      <c r="H354" s="930"/>
      <c r="I354" s="94"/>
      <c r="J354" s="114"/>
      <c r="K354" s="97"/>
      <c r="L354" s="943"/>
      <c r="M354" s="933"/>
      <c r="N354" s="113"/>
      <c r="O354" s="114"/>
      <c r="P354" s="97"/>
    </row>
    <row r="355" spans="1:16">
      <c r="A355" s="957"/>
      <c r="B355" s="953"/>
      <c r="C355" s="927"/>
      <c r="D355" s="94"/>
      <c r="E355" s="96"/>
      <c r="F355" s="97"/>
      <c r="G355" s="953"/>
      <c r="H355" s="930"/>
      <c r="I355" s="94"/>
      <c r="J355" s="96"/>
      <c r="K355" s="97"/>
      <c r="L355" s="953"/>
      <c r="M355" s="933"/>
      <c r="N355" s="113"/>
      <c r="O355" s="114"/>
      <c r="P355" s="97"/>
    </row>
    <row r="356" spans="1:16" ht="17.25" thickBot="1">
      <c r="A356" s="957"/>
      <c r="B356" s="954"/>
      <c r="C356" s="927"/>
      <c r="D356" s="94"/>
      <c r="E356" s="96"/>
      <c r="F356" s="93"/>
      <c r="G356" s="954"/>
      <c r="H356" s="930"/>
      <c r="I356" s="94"/>
      <c r="J356" s="114"/>
      <c r="K356" s="97"/>
      <c r="L356" s="954"/>
      <c r="M356" s="933"/>
      <c r="N356" s="94"/>
      <c r="O356" s="114"/>
      <c r="P356" s="97"/>
    </row>
    <row r="357" spans="1:16">
      <c r="A357" s="957"/>
      <c r="B357" s="942" t="s">
        <v>129</v>
      </c>
      <c r="C357" s="927"/>
      <c r="D357" s="94"/>
      <c r="E357" s="96"/>
      <c r="F357" s="93"/>
      <c r="G357" s="942" t="s">
        <v>129</v>
      </c>
      <c r="H357" s="930"/>
      <c r="I357" s="94"/>
      <c r="J357" s="114"/>
      <c r="K357" s="97"/>
      <c r="L357" s="942" t="s">
        <v>129</v>
      </c>
      <c r="M357" s="933"/>
      <c r="N357" s="113"/>
      <c r="O357" s="114"/>
      <c r="P357" s="97"/>
    </row>
    <row r="358" spans="1:16" ht="17.25" thickBot="1">
      <c r="A358" s="957"/>
      <c r="B358" s="943"/>
      <c r="C358" s="927"/>
      <c r="D358" s="94"/>
      <c r="E358" s="96"/>
      <c r="F358" s="93"/>
      <c r="G358" s="943"/>
      <c r="H358" s="930"/>
      <c r="I358" s="94"/>
      <c r="J358" s="114"/>
      <c r="K358" s="97"/>
      <c r="L358" s="943"/>
      <c r="M358" s="933"/>
      <c r="N358" s="94"/>
      <c r="O358" s="114"/>
      <c r="P358" s="97"/>
    </row>
    <row r="359" spans="1:16">
      <c r="A359" s="957"/>
      <c r="B359" s="106"/>
      <c r="C359" s="927"/>
      <c r="D359" s="94"/>
      <c r="E359" s="96"/>
      <c r="F359" s="97"/>
      <c r="G359" s="106"/>
      <c r="H359" s="930"/>
      <c r="I359" s="94"/>
      <c r="J359" s="96"/>
      <c r="K359" s="112"/>
      <c r="L359" s="106"/>
      <c r="M359" s="933"/>
      <c r="N359" s="113"/>
      <c r="O359" s="96"/>
      <c r="P359" s="112"/>
    </row>
    <row r="360" spans="1:16">
      <c r="A360" s="957"/>
      <c r="B360" s="107"/>
      <c r="C360" s="927"/>
      <c r="D360" s="94"/>
      <c r="E360" s="96"/>
      <c r="F360" s="93"/>
      <c r="G360" s="107"/>
      <c r="H360" s="930"/>
      <c r="I360" s="94"/>
      <c r="J360" s="96"/>
      <c r="K360" s="97"/>
      <c r="L360" s="107"/>
      <c r="M360" s="933"/>
      <c r="N360" s="113"/>
      <c r="O360" s="114"/>
      <c r="P360" s="97"/>
    </row>
    <row r="361" spans="1:16">
      <c r="A361" s="957"/>
      <c r="B361" s="109"/>
      <c r="C361" s="927"/>
      <c r="D361" s="94"/>
      <c r="E361" s="96"/>
      <c r="F361" s="93"/>
      <c r="G361" s="109"/>
      <c r="H361" s="930"/>
      <c r="I361" s="113"/>
      <c r="J361" s="114"/>
      <c r="K361" s="97"/>
      <c r="L361" s="109"/>
      <c r="M361" s="933"/>
      <c r="N361" s="113"/>
      <c r="O361" s="114"/>
      <c r="P361" s="104"/>
    </row>
    <row r="362" spans="1:16">
      <c r="A362" s="957"/>
      <c r="B362" s="110"/>
      <c r="C362" s="927"/>
      <c r="D362" s="94"/>
      <c r="E362" s="96"/>
      <c r="F362" s="93"/>
      <c r="G362" s="110"/>
      <c r="H362" s="930"/>
      <c r="I362" s="113"/>
      <c r="J362" s="114"/>
      <c r="K362" s="104"/>
      <c r="L362" s="110"/>
      <c r="M362" s="933"/>
      <c r="N362" s="111"/>
      <c r="O362" s="96"/>
      <c r="P362" s="97"/>
    </row>
    <row r="363" spans="1:16">
      <c r="A363" s="957"/>
      <c r="B363" s="109"/>
      <c r="C363" s="927"/>
      <c r="D363" s="111"/>
      <c r="E363" s="96"/>
      <c r="F363" s="97"/>
      <c r="G363" s="109"/>
      <c r="H363" s="930"/>
      <c r="I363" s="111"/>
      <c r="J363" s="96"/>
      <c r="K363" s="112"/>
      <c r="L363" s="109"/>
      <c r="M363" s="933"/>
      <c r="N363" s="94"/>
      <c r="O363" s="96"/>
      <c r="P363" s="112"/>
    </row>
    <row r="364" spans="1:16">
      <c r="A364" s="957"/>
      <c r="B364" s="110"/>
      <c r="C364" s="927"/>
      <c r="D364" s="94"/>
      <c r="E364" s="96"/>
      <c r="F364" s="108"/>
      <c r="G364" s="110"/>
      <c r="H364" s="930"/>
      <c r="I364" s="94"/>
      <c r="J364" s="96"/>
      <c r="K364" s="97"/>
      <c r="L364" s="110"/>
      <c r="M364" s="933"/>
      <c r="N364" s="113"/>
      <c r="O364" s="114"/>
      <c r="P364" s="97"/>
    </row>
    <row r="365" spans="1:16">
      <c r="A365" s="957"/>
      <c r="B365" s="109"/>
      <c r="C365" s="927"/>
      <c r="D365" s="94"/>
      <c r="E365" s="96"/>
      <c r="F365" s="97"/>
      <c r="G365" s="109"/>
      <c r="H365" s="930"/>
      <c r="I365" s="113"/>
      <c r="J365" s="114"/>
      <c r="K365" s="97"/>
      <c r="L365" s="109"/>
      <c r="M365" s="933"/>
      <c r="N365" s="113"/>
      <c r="O365" s="114"/>
      <c r="P365" s="97"/>
    </row>
    <row r="366" spans="1:16" ht="17.25" thickBot="1">
      <c r="A366" s="957"/>
      <c r="B366" s="110"/>
      <c r="C366" s="940"/>
      <c r="D366" s="115"/>
      <c r="E366" s="116"/>
      <c r="F366" s="117"/>
      <c r="G366" s="110"/>
      <c r="H366" s="930"/>
      <c r="I366" s="115"/>
      <c r="J366" s="116"/>
      <c r="K366" s="117"/>
      <c r="L366" s="110"/>
      <c r="M366" s="933"/>
      <c r="N366" s="115"/>
      <c r="O366" s="116"/>
      <c r="P366" s="117"/>
    </row>
    <row r="367" spans="1:16">
      <c r="A367" s="944" t="str">
        <f>TEXT(A321,"AAAA")</f>
        <v>星期四</v>
      </c>
      <c r="B367" s="109"/>
      <c r="C367" s="926" t="s">
        <v>665</v>
      </c>
      <c r="D367" s="118"/>
      <c r="E367" s="119"/>
      <c r="F367" s="97"/>
      <c r="G367" s="109"/>
      <c r="H367" s="929" t="s">
        <v>130</v>
      </c>
      <c r="I367" s="118"/>
      <c r="J367" s="119"/>
      <c r="K367" s="97"/>
      <c r="L367" s="109"/>
      <c r="M367" s="932" t="s">
        <v>130</v>
      </c>
      <c r="N367" s="118"/>
      <c r="O367" s="119"/>
      <c r="P367" s="97"/>
    </row>
    <row r="368" spans="1:16">
      <c r="A368" s="944"/>
      <c r="B368" s="110"/>
      <c r="C368" s="927"/>
      <c r="D368" s="120"/>
      <c r="E368" s="96"/>
      <c r="F368" s="97"/>
      <c r="G368" s="110"/>
      <c r="H368" s="930"/>
      <c r="I368" s="94"/>
      <c r="J368" s="96"/>
      <c r="K368" s="97"/>
      <c r="L368" s="110"/>
      <c r="M368" s="933"/>
      <c r="N368" s="94"/>
      <c r="O368" s="96"/>
      <c r="P368" s="97"/>
    </row>
    <row r="369" spans="1:16">
      <c r="A369" s="944"/>
      <c r="B369" s="109"/>
      <c r="C369" s="927"/>
      <c r="D369" s="120"/>
      <c r="E369" s="96"/>
      <c r="F369" s="97"/>
      <c r="G369" s="109"/>
      <c r="H369" s="930"/>
      <c r="I369" s="94"/>
      <c r="J369" s="96"/>
      <c r="K369" s="97"/>
      <c r="L369" s="109"/>
      <c r="M369" s="933"/>
      <c r="N369" s="94"/>
      <c r="O369" s="96"/>
      <c r="P369" s="97"/>
    </row>
    <row r="370" spans="1:16">
      <c r="A370" s="944"/>
      <c r="B370" s="110"/>
      <c r="C370" s="927"/>
      <c r="D370" s="120"/>
      <c r="E370" s="96"/>
      <c r="F370" s="97"/>
      <c r="G370" s="110"/>
      <c r="H370" s="930"/>
      <c r="I370" s="94"/>
      <c r="J370" s="96"/>
      <c r="K370" s="97"/>
      <c r="L370" s="110"/>
      <c r="M370" s="933"/>
      <c r="N370" s="94"/>
      <c r="O370" s="96"/>
      <c r="P370" s="97"/>
    </row>
    <row r="371" spans="1:16">
      <c r="A371" s="944"/>
      <c r="B371" s="109"/>
      <c r="C371" s="927"/>
      <c r="D371" s="120"/>
      <c r="E371" s="96"/>
      <c r="F371" s="97"/>
      <c r="G371" s="109"/>
      <c r="H371" s="930"/>
      <c r="I371" s="94"/>
      <c r="J371" s="96"/>
      <c r="K371" s="97"/>
      <c r="L371" s="109"/>
      <c r="M371" s="933"/>
      <c r="N371" s="94"/>
      <c r="O371" s="96"/>
      <c r="P371" s="97"/>
    </row>
    <row r="372" spans="1:16">
      <c r="A372" s="944"/>
      <c r="B372" s="110"/>
      <c r="C372" s="927"/>
      <c r="D372" s="120"/>
      <c r="E372" s="96"/>
      <c r="F372" s="97"/>
      <c r="G372" s="110"/>
      <c r="H372" s="930"/>
      <c r="I372" s="94"/>
      <c r="J372" s="96"/>
      <c r="K372" s="97"/>
      <c r="L372" s="110"/>
      <c r="M372" s="933"/>
      <c r="N372" s="94"/>
      <c r="O372" s="96"/>
      <c r="P372" s="97"/>
    </row>
    <row r="373" spans="1:16">
      <c r="A373" s="944"/>
      <c r="B373" s="109"/>
      <c r="C373" s="927"/>
      <c r="D373" s="120"/>
      <c r="E373" s="96"/>
      <c r="F373" s="97"/>
      <c r="G373" s="109"/>
      <c r="H373" s="930"/>
      <c r="I373" s="94"/>
      <c r="J373" s="96"/>
      <c r="K373" s="97"/>
      <c r="L373" s="109"/>
      <c r="M373" s="933"/>
      <c r="N373" s="94"/>
      <c r="O373" s="96"/>
      <c r="P373" s="97"/>
    </row>
    <row r="374" spans="1:16">
      <c r="A374" s="944"/>
      <c r="B374" s="110"/>
      <c r="C374" s="927"/>
      <c r="D374" s="94"/>
      <c r="E374" s="96"/>
      <c r="F374" s="97"/>
      <c r="G374" s="110"/>
      <c r="H374" s="930"/>
      <c r="I374" s="94"/>
      <c r="J374" s="96"/>
      <c r="K374" s="97"/>
      <c r="L374" s="110"/>
      <c r="M374" s="933"/>
      <c r="N374" s="94"/>
      <c r="O374" s="96"/>
      <c r="P374" s="97"/>
    </row>
    <row r="375" spans="1:16">
      <c r="A375" s="944"/>
      <c r="B375" s="107"/>
      <c r="C375" s="927"/>
      <c r="D375" s="113"/>
      <c r="E375" s="114"/>
      <c r="F375" s="104"/>
      <c r="G375" s="107"/>
      <c r="H375" s="930"/>
      <c r="I375" s="113"/>
      <c r="J375" s="114"/>
      <c r="K375" s="97"/>
      <c r="L375" s="107"/>
      <c r="M375" s="933"/>
      <c r="N375" s="113"/>
      <c r="O375" s="114"/>
      <c r="P375" s="97"/>
    </row>
    <row r="376" spans="1:16" ht="17.25" thickBot="1">
      <c r="A376" s="944"/>
      <c r="B376" s="107"/>
      <c r="C376" s="940"/>
      <c r="D376" s="122" t="s">
        <v>132</v>
      </c>
      <c r="E376" s="123" t="s">
        <v>133</v>
      </c>
      <c r="F376" s="124"/>
      <c r="G376" s="107"/>
      <c r="H376" s="941"/>
      <c r="I376" s="122" t="s">
        <v>132</v>
      </c>
      <c r="J376" s="123" t="s">
        <v>133</v>
      </c>
      <c r="K376" s="97"/>
      <c r="L376" s="107"/>
      <c r="M376" s="939"/>
      <c r="N376" s="122" t="s">
        <v>132</v>
      </c>
      <c r="O376" s="123" t="s">
        <v>133</v>
      </c>
      <c r="P376" s="97"/>
    </row>
    <row r="377" spans="1:16">
      <c r="A377" s="105"/>
      <c r="B377" s="109"/>
      <c r="C377" s="926" t="s">
        <v>666</v>
      </c>
      <c r="D377" s="118"/>
      <c r="E377" s="119"/>
      <c r="F377" s="125"/>
      <c r="G377" s="109"/>
      <c r="H377" s="929" t="s">
        <v>134</v>
      </c>
      <c r="I377" s="118"/>
      <c r="J377" s="119"/>
      <c r="K377" s="125"/>
      <c r="L377" s="109"/>
      <c r="M377" s="932" t="s">
        <v>134</v>
      </c>
      <c r="N377" s="118"/>
      <c r="O377" s="119"/>
      <c r="P377" s="125"/>
    </row>
    <row r="378" spans="1:16">
      <c r="A378" s="105"/>
      <c r="B378" s="110"/>
      <c r="C378" s="927"/>
      <c r="D378" s="94"/>
      <c r="E378" s="96"/>
      <c r="F378" s="97"/>
      <c r="G378" s="110"/>
      <c r="H378" s="930"/>
      <c r="I378" s="94"/>
      <c r="J378" s="96"/>
      <c r="K378" s="97"/>
      <c r="L378" s="110"/>
      <c r="M378" s="933"/>
      <c r="N378" s="94"/>
      <c r="O378" s="96"/>
      <c r="P378" s="97"/>
    </row>
    <row r="379" spans="1:16">
      <c r="A379" s="105"/>
      <c r="B379" s="126"/>
      <c r="C379" s="927"/>
      <c r="D379" s="94"/>
      <c r="E379" s="96"/>
      <c r="F379" s="97"/>
      <c r="G379" s="126"/>
      <c r="H379" s="930"/>
      <c r="I379" s="94"/>
      <c r="J379" s="96"/>
      <c r="K379" s="97"/>
      <c r="L379" s="126"/>
      <c r="M379" s="933"/>
      <c r="N379" s="94"/>
      <c r="O379" s="96"/>
      <c r="P379" s="128"/>
    </row>
    <row r="380" spans="1:16">
      <c r="A380" s="105"/>
      <c r="B380" s="107"/>
      <c r="C380" s="927"/>
      <c r="D380" s="94"/>
      <c r="E380" s="96"/>
      <c r="F380" s="97"/>
      <c r="G380" s="107"/>
      <c r="H380" s="930"/>
      <c r="I380" s="94"/>
      <c r="J380" s="96"/>
      <c r="K380" s="97"/>
      <c r="L380" s="107"/>
      <c r="M380" s="933"/>
      <c r="N380" s="94"/>
      <c r="O380" s="96"/>
      <c r="P380" s="216"/>
    </row>
    <row r="381" spans="1:16">
      <c r="A381" s="105"/>
      <c r="B381" s="109"/>
      <c r="C381" s="927"/>
      <c r="D381" s="94"/>
      <c r="E381" s="96"/>
      <c r="F381" s="97"/>
      <c r="G381" s="109"/>
      <c r="H381" s="930"/>
      <c r="I381" s="94"/>
      <c r="J381" s="96"/>
      <c r="K381" s="97"/>
      <c r="L381" s="109"/>
      <c r="M381" s="933"/>
      <c r="N381" s="94"/>
      <c r="O381" s="96"/>
      <c r="P381" s="97"/>
    </row>
    <row r="382" spans="1:16">
      <c r="A382" s="105"/>
      <c r="B382" s="110"/>
      <c r="C382" s="927"/>
      <c r="D382" s="94"/>
      <c r="E382" s="96"/>
      <c r="F382" s="127"/>
      <c r="G382" s="110"/>
      <c r="H382" s="930"/>
      <c r="I382" s="94"/>
      <c r="J382" s="96"/>
      <c r="K382" s="127"/>
      <c r="L382" s="110"/>
      <c r="M382" s="933"/>
      <c r="N382" s="94"/>
      <c r="O382" s="96"/>
      <c r="P382" s="127"/>
    </row>
    <row r="383" spans="1:16">
      <c r="A383" s="105"/>
      <c r="B383" s="109"/>
      <c r="C383" s="927"/>
      <c r="D383" s="94"/>
      <c r="E383" s="96"/>
      <c r="F383" s="128"/>
      <c r="G383" s="109"/>
      <c r="H383" s="930"/>
      <c r="I383" s="94"/>
      <c r="J383" s="96"/>
      <c r="K383" s="128"/>
      <c r="L383" s="109"/>
      <c r="M383" s="933"/>
      <c r="N383" s="94"/>
      <c r="O383" s="96"/>
      <c r="P383" s="128"/>
    </row>
    <row r="384" spans="1:16">
      <c r="A384" s="105"/>
      <c r="B384" s="110"/>
      <c r="C384" s="927"/>
      <c r="D384" s="217"/>
      <c r="E384" s="114"/>
      <c r="F384" s="216"/>
      <c r="G384" s="110"/>
      <c r="H384" s="930"/>
      <c r="I384" s="113"/>
      <c r="J384" s="114"/>
      <c r="K384" s="216"/>
      <c r="L384" s="110"/>
      <c r="M384" s="933"/>
      <c r="N384" s="113"/>
      <c r="O384" s="114"/>
      <c r="P384" s="216"/>
    </row>
    <row r="385" spans="1:16">
      <c r="A385" s="105"/>
      <c r="B385" s="109"/>
      <c r="C385" s="927"/>
      <c r="D385" s="217"/>
      <c r="E385" s="114"/>
      <c r="F385" s="216"/>
      <c r="G385" s="109"/>
      <c r="H385" s="930"/>
      <c r="I385" s="113"/>
      <c r="J385" s="114"/>
      <c r="K385" s="216"/>
      <c r="L385" s="109"/>
      <c r="M385" s="933"/>
      <c r="N385" s="113"/>
      <c r="O385" s="114"/>
      <c r="P385" s="216"/>
    </row>
    <row r="386" spans="1:16" ht="17.25" thickBot="1">
      <c r="A386" s="105"/>
      <c r="B386" s="110"/>
      <c r="C386" s="940"/>
      <c r="D386" s="129"/>
      <c r="E386" s="130"/>
      <c r="F386" s="104"/>
      <c r="G386" s="110"/>
      <c r="H386" s="941"/>
      <c r="I386" s="113"/>
      <c r="J386" s="130"/>
      <c r="K386" s="104"/>
      <c r="L386" s="110"/>
      <c r="M386" s="939"/>
      <c r="N386" s="113"/>
      <c r="O386" s="131"/>
      <c r="P386" s="127"/>
    </row>
    <row r="387" spans="1:16">
      <c r="A387" s="132"/>
      <c r="B387" s="109"/>
      <c r="C387" s="926" t="s">
        <v>667</v>
      </c>
      <c r="D387" s="118" t="s">
        <v>136</v>
      </c>
      <c r="E387" s="133" t="s">
        <v>137</v>
      </c>
      <c r="F387" s="125"/>
      <c r="G387" s="109"/>
      <c r="H387" s="929" t="s">
        <v>135</v>
      </c>
      <c r="I387" s="118" t="s">
        <v>136</v>
      </c>
      <c r="J387" s="133" t="s">
        <v>137</v>
      </c>
      <c r="K387" s="125"/>
      <c r="L387" s="109"/>
      <c r="M387" s="932" t="s">
        <v>135</v>
      </c>
      <c r="N387" s="118" t="s">
        <v>136</v>
      </c>
      <c r="O387" s="133" t="s">
        <v>137</v>
      </c>
      <c r="P387" s="125"/>
    </row>
    <row r="388" spans="1:16">
      <c r="A388" s="132"/>
      <c r="B388" s="110"/>
      <c r="C388" s="927"/>
      <c r="D388" s="94" t="s">
        <v>141</v>
      </c>
      <c r="E388" s="96" t="s">
        <v>142</v>
      </c>
      <c r="F388" s="134"/>
      <c r="G388" s="110"/>
      <c r="H388" s="930"/>
      <c r="I388" s="94" t="s">
        <v>141</v>
      </c>
      <c r="J388" s="96" t="s">
        <v>142</v>
      </c>
      <c r="K388" s="134"/>
      <c r="L388" s="110"/>
      <c r="M388" s="933"/>
      <c r="N388" s="94" t="s">
        <v>141</v>
      </c>
      <c r="O388" s="96" t="s">
        <v>142</v>
      </c>
      <c r="P388" s="134"/>
    </row>
    <row r="389" spans="1:16">
      <c r="A389" s="132"/>
      <c r="B389" s="135"/>
      <c r="C389" s="927"/>
      <c r="D389" s="94" t="s">
        <v>145</v>
      </c>
      <c r="E389" s="96" t="s">
        <v>146</v>
      </c>
      <c r="F389" s="97"/>
      <c r="G389" s="135"/>
      <c r="H389" s="930"/>
      <c r="I389" s="94" t="s">
        <v>145</v>
      </c>
      <c r="J389" s="96" t="s">
        <v>146</v>
      </c>
      <c r="K389" s="97"/>
      <c r="L389" s="135"/>
      <c r="M389" s="933"/>
      <c r="N389" s="94" t="s">
        <v>145</v>
      </c>
      <c r="O389" s="96" t="s">
        <v>146</v>
      </c>
      <c r="P389" s="97"/>
    </row>
    <row r="390" spans="1:16">
      <c r="A390" s="132"/>
      <c r="B390" s="110"/>
      <c r="C390" s="927"/>
      <c r="D390" s="94" t="s">
        <v>147</v>
      </c>
      <c r="E390" s="96" t="s">
        <v>148</v>
      </c>
      <c r="F390" s="104"/>
      <c r="G390" s="110"/>
      <c r="H390" s="930"/>
      <c r="I390" s="94" t="s">
        <v>147</v>
      </c>
      <c r="J390" s="96" t="s">
        <v>148</v>
      </c>
      <c r="K390" s="104"/>
      <c r="L390" s="110"/>
      <c r="M390" s="933"/>
      <c r="N390" s="94" t="s">
        <v>147</v>
      </c>
      <c r="O390" s="96" t="s">
        <v>148</v>
      </c>
      <c r="P390" s="104"/>
    </row>
    <row r="391" spans="1:16">
      <c r="A391" s="132"/>
      <c r="B391" s="135"/>
      <c r="C391" s="927"/>
      <c r="D391" s="94"/>
      <c r="E391" s="114"/>
      <c r="F391" s="136"/>
      <c r="G391" s="135"/>
      <c r="H391" s="930"/>
      <c r="I391" s="94"/>
      <c r="J391" s="114"/>
      <c r="K391" s="136"/>
      <c r="L391" s="135"/>
      <c r="M391" s="933"/>
      <c r="N391" s="94"/>
      <c r="O391" s="114"/>
      <c r="P391" s="136"/>
    </row>
    <row r="392" spans="1:16">
      <c r="A392" s="132"/>
      <c r="B392" s="110"/>
      <c r="C392" s="927"/>
      <c r="D392" s="94"/>
      <c r="E392" s="96"/>
      <c r="F392" s="97"/>
      <c r="G392" s="110"/>
      <c r="H392" s="930"/>
      <c r="I392" s="94"/>
      <c r="J392" s="96"/>
      <c r="K392" s="97"/>
      <c r="L392" s="110"/>
      <c r="M392" s="933"/>
      <c r="N392" s="94"/>
      <c r="O392" s="96"/>
      <c r="P392" s="97"/>
    </row>
    <row r="393" spans="1:16">
      <c r="A393" s="132"/>
      <c r="B393" s="135"/>
      <c r="C393" s="927"/>
      <c r="D393" s="94"/>
      <c r="E393" s="114"/>
      <c r="F393" s="136"/>
      <c r="G393" s="135"/>
      <c r="H393" s="930"/>
      <c r="I393" s="94"/>
      <c r="J393" s="114"/>
      <c r="K393" s="136"/>
      <c r="L393" s="135"/>
      <c r="M393" s="933"/>
      <c r="N393" s="94"/>
      <c r="O393" s="114"/>
      <c r="P393" s="136"/>
    </row>
    <row r="394" spans="1:16">
      <c r="A394" s="132"/>
      <c r="B394" s="110"/>
      <c r="C394" s="927"/>
      <c r="D394" s="94"/>
      <c r="E394" s="96"/>
      <c r="F394" s="97"/>
      <c r="G394" s="110"/>
      <c r="H394" s="930"/>
      <c r="I394" s="94"/>
      <c r="J394" s="96"/>
      <c r="K394" s="97"/>
      <c r="L394" s="110"/>
      <c r="M394" s="933"/>
      <c r="N394" s="94"/>
      <c r="O394" s="96"/>
      <c r="P394" s="97"/>
    </row>
    <row r="395" spans="1:16">
      <c r="A395" s="132"/>
      <c r="B395" s="135"/>
      <c r="C395" s="927"/>
      <c r="D395" s="94"/>
      <c r="E395" s="96"/>
      <c r="F395" s="97"/>
      <c r="G395" s="135"/>
      <c r="H395" s="930"/>
      <c r="I395" s="94"/>
      <c r="J395" s="96"/>
      <c r="K395" s="97"/>
      <c r="L395" s="135"/>
      <c r="M395" s="933"/>
      <c r="N395" s="94"/>
      <c r="O395" s="96"/>
      <c r="P395" s="97"/>
    </row>
    <row r="396" spans="1:16" ht="17.25" thickBot="1">
      <c r="A396" s="132"/>
      <c r="B396" s="110"/>
      <c r="C396" s="940"/>
      <c r="D396" s="115"/>
      <c r="E396" s="116"/>
      <c r="F396" s="117"/>
      <c r="G396" s="110"/>
      <c r="H396" s="941"/>
      <c r="I396" s="115"/>
      <c r="J396" s="130"/>
      <c r="K396" s="104"/>
      <c r="L396" s="110"/>
      <c r="M396" s="939"/>
      <c r="N396" s="115"/>
      <c r="O396" s="130"/>
      <c r="P396" s="104"/>
    </row>
    <row r="397" spans="1:16">
      <c r="A397" s="132"/>
      <c r="B397" s="135"/>
      <c r="C397" s="926" t="s">
        <v>668</v>
      </c>
      <c r="D397" s="137" t="s">
        <v>150</v>
      </c>
      <c r="E397" s="138"/>
      <c r="F397" s="139" t="s">
        <v>151</v>
      </c>
      <c r="G397" s="135"/>
      <c r="H397" s="929" t="s">
        <v>149</v>
      </c>
      <c r="I397" s="137" t="s">
        <v>150</v>
      </c>
      <c r="J397" s="138"/>
      <c r="K397" s="139" t="s">
        <v>151</v>
      </c>
      <c r="L397" s="135"/>
      <c r="M397" s="932" t="s">
        <v>149</v>
      </c>
      <c r="N397" s="137" t="s">
        <v>150</v>
      </c>
      <c r="O397" s="138"/>
      <c r="P397" s="139" t="s">
        <v>151</v>
      </c>
    </row>
    <row r="398" spans="1:16">
      <c r="A398" s="132"/>
      <c r="B398" s="110"/>
      <c r="C398" s="927"/>
      <c r="D398" s="120"/>
      <c r="E398" s="121"/>
      <c r="F398" s="140"/>
      <c r="G398" s="110"/>
      <c r="H398" s="930"/>
      <c r="I398" s="94"/>
      <c r="J398" s="96"/>
      <c r="K398" s="97"/>
      <c r="L398" s="110"/>
      <c r="M398" s="933"/>
      <c r="N398" s="94"/>
      <c r="O398" s="96"/>
      <c r="P398" s="97"/>
    </row>
    <row r="399" spans="1:16">
      <c r="A399" s="132"/>
      <c r="B399" s="135"/>
      <c r="C399" s="927"/>
      <c r="D399" s="94"/>
      <c r="E399" s="96"/>
      <c r="F399" s="97"/>
      <c r="G399" s="135"/>
      <c r="H399" s="930"/>
      <c r="I399" s="94"/>
      <c r="J399" s="96"/>
      <c r="K399" s="97"/>
      <c r="L399" s="135"/>
      <c r="M399" s="933"/>
      <c r="N399" s="94"/>
      <c r="O399" s="96"/>
      <c r="P399" s="97"/>
    </row>
    <row r="400" spans="1:16">
      <c r="A400" s="132"/>
      <c r="B400" s="110"/>
      <c r="C400" s="927"/>
      <c r="D400" s="113"/>
      <c r="E400" s="114"/>
      <c r="F400" s="104"/>
      <c r="G400" s="110"/>
      <c r="H400" s="930"/>
      <c r="I400" s="113"/>
      <c r="J400" s="114"/>
      <c r="K400" s="104"/>
      <c r="L400" s="110"/>
      <c r="M400" s="933"/>
      <c r="N400" s="113"/>
      <c r="O400" s="114"/>
      <c r="P400" s="104"/>
    </row>
    <row r="401" spans="1:16">
      <c r="A401" s="935"/>
      <c r="B401" s="135"/>
      <c r="C401" s="927"/>
      <c r="D401" s="94"/>
      <c r="E401" s="96"/>
      <c r="F401" s="97"/>
      <c r="G401" s="135"/>
      <c r="H401" s="930"/>
      <c r="I401" s="94"/>
      <c r="J401" s="96"/>
      <c r="K401" s="97"/>
      <c r="L401" s="135"/>
      <c r="M401" s="933"/>
      <c r="N401" s="94"/>
      <c r="O401" s="96"/>
      <c r="P401" s="97"/>
    </row>
    <row r="402" spans="1:16">
      <c r="A402" s="935"/>
      <c r="B402" s="110"/>
      <c r="C402" s="927"/>
      <c r="D402" s="94"/>
      <c r="E402" s="96"/>
      <c r="F402" s="97"/>
      <c r="G402" s="110"/>
      <c r="H402" s="930"/>
      <c r="I402" s="94"/>
      <c r="J402" s="96"/>
      <c r="K402" s="97"/>
      <c r="L402" s="110"/>
      <c r="M402" s="933"/>
      <c r="N402" s="94"/>
      <c r="O402" s="96"/>
      <c r="P402" s="97"/>
    </row>
    <row r="403" spans="1:16">
      <c r="A403" s="935"/>
      <c r="B403" s="135"/>
      <c r="C403" s="927"/>
      <c r="D403" s="113"/>
      <c r="E403" s="114"/>
      <c r="F403" s="104"/>
      <c r="G403" s="135"/>
      <c r="H403" s="930"/>
      <c r="I403" s="113"/>
      <c r="J403" s="114"/>
      <c r="K403" s="104"/>
      <c r="L403" s="135"/>
      <c r="M403" s="933"/>
      <c r="N403" s="113"/>
      <c r="O403" s="114"/>
      <c r="P403" s="104"/>
    </row>
    <row r="404" spans="1:16" ht="17.25" thickBot="1">
      <c r="A404" s="936"/>
      <c r="B404" s="141"/>
      <c r="C404" s="928"/>
      <c r="D404" s="142"/>
      <c r="E404" s="143"/>
      <c r="F404" s="144"/>
      <c r="G404" s="141"/>
      <c r="H404" s="931"/>
      <c r="I404" s="142"/>
      <c r="J404" s="143"/>
      <c r="K404" s="144"/>
      <c r="L404" s="141"/>
      <c r="M404" s="934"/>
      <c r="N404" s="142"/>
      <c r="O404" s="143"/>
      <c r="P404" s="144"/>
    </row>
    <row r="405" spans="1:16" s="146" customFormat="1" ht="27" customHeight="1" thickTop="1" thickBot="1">
      <c r="A405" s="145"/>
      <c r="B405" s="937" t="s">
        <v>152</v>
      </c>
      <c r="C405" s="937"/>
      <c r="D405" s="937"/>
      <c r="E405" s="937"/>
      <c r="F405" s="937"/>
      <c r="G405" s="938" t="s">
        <v>153</v>
      </c>
      <c r="H405" s="938"/>
      <c r="I405" s="938"/>
      <c r="J405" s="938"/>
      <c r="K405" s="938"/>
      <c r="L405" s="938"/>
      <c r="M405" s="938"/>
      <c r="N405" s="919" t="s">
        <v>154</v>
      </c>
      <c r="O405" s="919"/>
      <c r="P405" s="919"/>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20">
        <f>A321</f>
        <v>46177</v>
      </c>
      <c r="B407" s="923" t="s">
        <v>669</v>
      </c>
      <c r="C407" s="160"/>
      <c r="D407" s="161"/>
      <c r="E407" s="162"/>
      <c r="F407" s="163"/>
      <c r="G407" s="164"/>
      <c r="H407" s="165"/>
      <c r="I407" s="166"/>
      <c r="J407" s="166"/>
      <c r="K407" s="167"/>
      <c r="L407" s="168"/>
      <c r="M407" s="169"/>
      <c r="N407" s="170"/>
      <c r="O407" s="166"/>
      <c r="P407" s="171"/>
    </row>
    <row r="408" spans="1:16" s="172" customFormat="1">
      <c r="A408" s="921"/>
      <c r="B408" s="924"/>
      <c r="C408" s="173"/>
      <c r="D408" s="174"/>
      <c r="E408" s="175"/>
      <c r="F408" s="176"/>
      <c r="G408" s="173"/>
      <c r="H408" s="177"/>
      <c r="I408" s="175"/>
      <c r="J408" s="175"/>
      <c r="K408" s="178"/>
      <c r="L408" s="179"/>
      <c r="M408" s="180"/>
      <c r="N408" s="181"/>
      <c r="O408" s="175"/>
      <c r="P408" s="182"/>
    </row>
    <row r="409" spans="1:16" s="172" customFormat="1">
      <c r="A409" s="921"/>
      <c r="B409" s="924"/>
      <c r="C409" s="173"/>
      <c r="D409" s="174"/>
      <c r="E409" s="175"/>
      <c r="F409" s="176"/>
      <c r="G409" s="173"/>
      <c r="H409" s="183"/>
      <c r="I409" s="175"/>
      <c r="J409" s="175"/>
      <c r="K409" s="178"/>
      <c r="L409" s="184"/>
      <c r="M409" s="180"/>
      <c r="N409" s="181"/>
      <c r="O409" s="175"/>
      <c r="P409" s="182"/>
    </row>
    <row r="410" spans="1:16" s="172" customFormat="1">
      <c r="A410" s="921"/>
      <c r="B410" s="924"/>
      <c r="C410" s="173"/>
      <c r="D410" s="218"/>
      <c r="E410" s="175"/>
      <c r="F410" s="176"/>
      <c r="G410" s="173"/>
      <c r="H410" s="183"/>
      <c r="I410" s="175"/>
      <c r="J410" s="175"/>
      <c r="K410" s="187"/>
      <c r="L410" s="184"/>
      <c r="M410" s="180"/>
      <c r="N410" s="181"/>
      <c r="O410" s="175"/>
      <c r="P410" s="182"/>
    </row>
    <row r="411" spans="1:16" s="172" customFormat="1">
      <c r="A411" s="921"/>
      <c r="B411" s="924"/>
      <c r="C411" s="173"/>
      <c r="D411" s="185"/>
      <c r="E411" s="175"/>
      <c r="F411" s="182"/>
      <c r="G411" s="173"/>
      <c r="H411" s="186"/>
      <c r="I411" s="175"/>
      <c r="J411" s="175"/>
      <c r="K411" s="187"/>
      <c r="L411" s="184"/>
      <c r="M411" s="180"/>
      <c r="N411" s="181"/>
      <c r="O411" s="175"/>
      <c r="P411" s="182"/>
    </row>
    <row r="412" spans="1:16" s="172" customFormat="1">
      <c r="A412" s="921"/>
      <c r="B412" s="924"/>
      <c r="C412" s="173"/>
      <c r="D412" s="174"/>
      <c r="E412" s="175"/>
      <c r="F412" s="188"/>
      <c r="G412" s="198"/>
      <c r="H412" s="183"/>
      <c r="I412" s="191"/>
      <c r="J412" s="175"/>
      <c r="K412" s="178"/>
      <c r="L412" s="189"/>
      <c r="M412" s="190"/>
      <c r="N412" s="181"/>
      <c r="O412" s="175"/>
      <c r="P412" s="182"/>
    </row>
    <row r="413" spans="1:16" s="172" customFormat="1">
      <c r="A413" s="921"/>
      <c r="B413" s="924"/>
      <c r="C413" s="173"/>
      <c r="D413" s="174"/>
      <c r="E413" s="175"/>
      <c r="F413" s="182"/>
      <c r="G413" s="173"/>
      <c r="H413" s="183"/>
      <c r="I413" s="191"/>
      <c r="J413" s="175"/>
      <c r="K413" s="178"/>
      <c r="L413" s="184"/>
      <c r="M413" s="180"/>
      <c r="N413" s="181"/>
      <c r="O413" s="175"/>
      <c r="P413" s="182"/>
    </row>
    <row r="414" spans="1:16" s="172" customFormat="1">
      <c r="A414" s="921"/>
      <c r="B414" s="924"/>
      <c r="C414" s="173"/>
      <c r="D414" s="174"/>
      <c r="E414" s="175"/>
      <c r="F414" s="182"/>
      <c r="G414" s="219"/>
      <c r="H414" s="183"/>
      <c r="I414" s="175"/>
      <c r="J414" s="175"/>
      <c r="K414" s="178"/>
      <c r="L414" s="184"/>
      <c r="M414" s="180"/>
      <c r="N414" s="181"/>
      <c r="O414" s="175"/>
      <c r="P414" s="182"/>
    </row>
    <row r="415" spans="1:16" s="172" customFormat="1">
      <c r="A415" s="921"/>
      <c r="B415" s="924"/>
      <c r="C415" s="173"/>
      <c r="D415" s="174"/>
      <c r="E415" s="175"/>
      <c r="F415" s="188"/>
      <c r="G415" s="173"/>
      <c r="H415" s="183"/>
      <c r="I415" s="191"/>
      <c r="J415" s="175"/>
      <c r="K415" s="178"/>
      <c r="L415" s="184"/>
      <c r="M415" s="180"/>
      <c r="N415" s="181"/>
      <c r="O415" s="175"/>
      <c r="P415" s="182"/>
    </row>
    <row r="416" spans="1:16" s="172" customFormat="1">
      <c r="A416" s="921"/>
      <c r="B416" s="924"/>
      <c r="C416" s="173"/>
      <c r="D416" s="174"/>
      <c r="E416" s="175"/>
      <c r="F416" s="182"/>
      <c r="G416" s="173"/>
      <c r="H416" s="183"/>
      <c r="I416" s="191"/>
      <c r="J416" s="175"/>
      <c r="K416" s="178"/>
      <c r="L416" s="184"/>
      <c r="M416" s="180"/>
      <c r="N416" s="181"/>
      <c r="O416" s="175"/>
      <c r="P416" s="182"/>
    </row>
    <row r="417" spans="1:16" s="172" customFormat="1">
      <c r="A417" s="921"/>
      <c r="B417" s="924"/>
      <c r="C417" s="192"/>
      <c r="D417" s="193"/>
      <c r="E417" s="194"/>
      <c r="F417" s="195"/>
      <c r="G417" s="173"/>
      <c r="H417" s="177"/>
      <c r="I417" s="175"/>
      <c r="J417" s="175"/>
      <c r="K417" s="178"/>
      <c r="L417" s="184"/>
      <c r="M417" s="180"/>
      <c r="N417" s="196"/>
      <c r="O417" s="194"/>
      <c r="P417" s="195"/>
    </row>
    <row r="418" spans="1:16" s="172" customFormat="1">
      <c r="A418" s="921"/>
      <c r="B418" s="924"/>
      <c r="C418" s="192"/>
      <c r="D418" s="193"/>
      <c r="E418" s="194"/>
      <c r="F418" s="195"/>
      <c r="G418" s="198"/>
      <c r="H418" s="183"/>
      <c r="I418" s="191"/>
      <c r="J418" s="175"/>
      <c r="K418" s="178"/>
      <c r="L418" s="184"/>
      <c r="M418" s="180"/>
      <c r="N418" s="196"/>
      <c r="O418" s="194"/>
      <c r="P418" s="195"/>
    </row>
    <row r="419" spans="1:16" s="172" customFormat="1">
      <c r="A419" s="921"/>
      <c r="B419" s="924"/>
      <c r="C419" s="192"/>
      <c r="D419" s="193"/>
      <c r="E419" s="194"/>
      <c r="F419" s="195"/>
      <c r="G419" s="173"/>
      <c r="H419" s="199"/>
      <c r="I419" s="191"/>
      <c r="J419" s="200"/>
      <c r="K419" s="197"/>
      <c r="L419" s="184"/>
      <c r="M419" s="180"/>
      <c r="N419" s="196"/>
      <c r="O419" s="194"/>
      <c r="P419" s="195"/>
    </row>
    <row r="420" spans="1:16" s="172" customFormat="1">
      <c r="A420" s="921"/>
      <c r="B420" s="924"/>
      <c r="C420" s="192"/>
      <c r="D420" s="193"/>
      <c r="E420" s="194"/>
      <c r="F420" s="195"/>
      <c r="G420" s="173"/>
      <c r="H420" s="201"/>
      <c r="I420" s="175"/>
      <c r="J420" s="175"/>
      <c r="K420" s="178"/>
      <c r="L420" s="184"/>
      <c r="M420" s="180"/>
      <c r="N420" s="196"/>
      <c r="O420" s="194"/>
      <c r="P420" s="195"/>
    </row>
    <row r="421" spans="1:16" s="172" customFormat="1">
      <c r="A421" s="921"/>
      <c r="B421" s="924"/>
      <c r="C421" s="192"/>
      <c r="D421" s="193"/>
      <c r="E421" s="194"/>
      <c r="F421" s="195"/>
      <c r="G421" s="198"/>
      <c r="H421" s="183"/>
      <c r="I421" s="200"/>
      <c r="J421" s="200"/>
      <c r="K421" s="197"/>
      <c r="L421" s="184"/>
      <c r="M421" s="180"/>
      <c r="N421" s="196"/>
      <c r="O421" s="194"/>
      <c r="P421" s="195"/>
    </row>
    <row r="422" spans="1:16" s="172" customFormat="1">
      <c r="A422" s="921"/>
      <c r="B422" s="924"/>
      <c r="C422" s="192"/>
      <c r="D422" s="193"/>
      <c r="E422" s="194"/>
      <c r="F422" s="195"/>
      <c r="G422" s="173"/>
      <c r="H422" s="183"/>
      <c r="I422" s="200"/>
      <c r="J422" s="200"/>
      <c r="K422" s="197"/>
      <c r="L422" s="179"/>
      <c r="M422" s="180"/>
      <c r="N422" s="196"/>
      <c r="O422" s="194"/>
      <c r="P422" s="195"/>
    </row>
    <row r="423" spans="1:16" s="172" customFormat="1">
      <c r="A423" s="921"/>
      <c r="B423" s="924"/>
      <c r="C423" s="192"/>
      <c r="D423" s="193"/>
      <c r="E423" s="194"/>
      <c r="F423" s="195"/>
      <c r="G423" s="192"/>
      <c r="H423" s="201"/>
      <c r="I423" s="202"/>
      <c r="J423" s="202"/>
      <c r="K423" s="203"/>
      <c r="L423" s="204"/>
      <c r="M423" s="190"/>
      <c r="N423" s="196"/>
      <c r="O423" s="194"/>
      <c r="P423" s="195"/>
    </row>
    <row r="424" spans="1:16" s="172" customFormat="1">
      <c r="A424" s="921"/>
      <c r="B424" s="924"/>
      <c r="C424" s="192"/>
      <c r="D424" s="193"/>
      <c r="E424" s="194"/>
      <c r="F424" s="195"/>
      <c r="G424" s="192"/>
      <c r="H424" s="201"/>
      <c r="I424" s="202"/>
      <c r="J424" s="202"/>
      <c r="K424" s="203"/>
      <c r="L424" s="204"/>
      <c r="M424" s="190"/>
      <c r="N424" s="196"/>
      <c r="O424" s="194"/>
      <c r="P424" s="195"/>
    </row>
    <row r="425" spans="1:16" s="172" customFormat="1">
      <c r="A425" s="921"/>
      <c r="B425" s="924"/>
      <c r="C425" s="192"/>
      <c r="D425" s="193"/>
      <c r="E425" s="194"/>
      <c r="F425" s="195"/>
      <c r="G425" s="192"/>
      <c r="H425" s="201"/>
      <c r="I425" s="202"/>
      <c r="J425" s="202"/>
      <c r="K425" s="203"/>
      <c r="L425" s="204"/>
      <c r="M425" s="190"/>
      <c r="N425" s="196"/>
      <c r="O425" s="194"/>
      <c r="P425" s="195"/>
    </row>
    <row r="426" spans="1:16" s="172" customFormat="1" ht="17.25" thickBot="1">
      <c r="A426" s="922"/>
      <c r="B426" s="925"/>
      <c r="C426" s="205"/>
      <c r="D426" s="206"/>
      <c r="E426" s="207"/>
      <c r="F426" s="208"/>
      <c r="G426" s="209"/>
      <c r="H426" s="210"/>
      <c r="I426" s="211"/>
      <c r="J426" s="211"/>
      <c r="K426" s="212"/>
      <c r="L426" s="213"/>
      <c r="M426" s="214"/>
      <c r="N426" s="215"/>
      <c r="O426" s="207"/>
      <c r="P426" s="208"/>
    </row>
    <row r="427" spans="1:16" s="71" customFormat="1" ht="18" customHeight="1" thickTop="1" thickBot="1">
      <c r="A427" s="956">
        <f>A321+1</f>
        <v>46178</v>
      </c>
      <c r="B427" s="90" t="s">
        <v>162</v>
      </c>
      <c r="C427" s="926" t="s">
        <v>664</v>
      </c>
      <c r="D427" s="91" t="s">
        <v>114</v>
      </c>
      <c r="E427" s="92" t="s">
        <v>164</v>
      </c>
      <c r="F427" s="93"/>
      <c r="G427" s="90" t="s">
        <v>162</v>
      </c>
      <c r="H427" s="930" t="s">
        <v>163</v>
      </c>
      <c r="I427" s="91" t="s">
        <v>114</v>
      </c>
      <c r="J427" s="92" t="s">
        <v>164</v>
      </c>
      <c r="K427" s="93"/>
      <c r="L427" s="90" t="s">
        <v>162</v>
      </c>
      <c r="M427" s="933" t="s">
        <v>163</v>
      </c>
      <c r="N427" s="91" t="s">
        <v>114</v>
      </c>
      <c r="O427" s="92" t="s">
        <v>164</v>
      </c>
      <c r="P427" s="93"/>
    </row>
    <row r="428" spans="1:16" ht="18" customHeight="1">
      <c r="A428" s="957"/>
      <c r="B428" s="958"/>
      <c r="C428" s="927"/>
      <c r="D428" s="94" t="s">
        <v>116</v>
      </c>
      <c r="E428" s="95" t="s">
        <v>142</v>
      </c>
      <c r="F428" s="93"/>
      <c r="G428" s="958"/>
      <c r="H428" s="930"/>
      <c r="I428" s="94" t="s">
        <v>116</v>
      </c>
      <c r="J428" s="95" t="s">
        <v>142</v>
      </c>
      <c r="K428" s="93"/>
      <c r="L428" s="958"/>
      <c r="M428" s="933"/>
      <c r="N428" s="94" t="s">
        <v>116</v>
      </c>
      <c r="O428" s="95" t="s">
        <v>142</v>
      </c>
      <c r="P428" s="93"/>
    </row>
    <row r="429" spans="1:16" ht="17.25" thickBot="1">
      <c r="A429" s="957"/>
      <c r="B429" s="959"/>
      <c r="C429" s="927"/>
      <c r="D429" s="94" t="s">
        <v>165</v>
      </c>
      <c r="E429" s="96" t="s">
        <v>166</v>
      </c>
      <c r="F429" s="98"/>
      <c r="G429" s="959"/>
      <c r="H429" s="930"/>
      <c r="I429" s="94" t="s">
        <v>165</v>
      </c>
      <c r="J429" s="96" t="s">
        <v>166</v>
      </c>
      <c r="K429" s="98"/>
      <c r="L429" s="959"/>
      <c r="M429" s="933"/>
      <c r="N429" s="94" t="s">
        <v>165</v>
      </c>
      <c r="O429" s="96" t="s">
        <v>166</v>
      </c>
      <c r="P429" s="98"/>
    </row>
    <row r="430" spans="1:16" ht="17.25" thickBot="1">
      <c r="A430" s="957"/>
      <c r="B430" s="90" t="s">
        <v>167</v>
      </c>
      <c r="C430" s="927"/>
      <c r="D430" s="94"/>
      <c r="E430" s="96"/>
      <c r="F430" s="97"/>
      <c r="G430" s="90" t="s">
        <v>167</v>
      </c>
      <c r="H430" s="930"/>
      <c r="I430" s="94" t="s">
        <v>120</v>
      </c>
      <c r="J430" s="96" t="s">
        <v>148</v>
      </c>
      <c r="K430" s="97"/>
      <c r="L430" s="90" t="s">
        <v>167</v>
      </c>
      <c r="M430" s="933"/>
      <c r="N430" s="94" t="s">
        <v>120</v>
      </c>
      <c r="O430" s="96" t="s">
        <v>148</v>
      </c>
      <c r="P430" s="97"/>
    </row>
    <row r="431" spans="1:16">
      <c r="A431" s="957"/>
      <c r="B431" s="955"/>
      <c r="C431" s="927"/>
      <c r="D431" s="94"/>
      <c r="E431" s="96"/>
      <c r="F431" s="97"/>
      <c r="G431" s="955"/>
      <c r="H431" s="930"/>
      <c r="I431" s="94"/>
      <c r="J431" s="96"/>
      <c r="K431" s="97"/>
      <c r="L431" s="955"/>
      <c r="M431" s="933"/>
      <c r="N431" s="94"/>
      <c r="O431" s="96"/>
      <c r="P431" s="97"/>
    </row>
    <row r="432" spans="1:16">
      <c r="A432" s="957"/>
      <c r="B432" s="948"/>
      <c r="C432" s="927"/>
      <c r="D432" s="94"/>
      <c r="E432" s="96"/>
      <c r="F432" s="97"/>
      <c r="G432" s="948"/>
      <c r="H432" s="930"/>
      <c r="I432" s="94"/>
      <c r="J432" s="96"/>
      <c r="K432" s="97"/>
      <c r="L432" s="948"/>
      <c r="M432" s="933"/>
      <c r="N432" s="94"/>
      <c r="O432" s="96"/>
      <c r="P432" s="97"/>
    </row>
    <row r="433" spans="1:16">
      <c r="A433" s="957"/>
      <c r="B433" s="947"/>
      <c r="C433" s="927"/>
      <c r="D433" s="94"/>
      <c r="E433" s="96"/>
      <c r="F433" s="93"/>
      <c r="G433" s="947"/>
      <c r="H433" s="930"/>
      <c r="I433" s="94"/>
      <c r="J433" s="96"/>
      <c r="K433" s="93"/>
      <c r="L433" s="947"/>
      <c r="M433" s="933"/>
      <c r="N433" s="94"/>
      <c r="O433" s="96"/>
      <c r="P433" s="93"/>
    </row>
    <row r="434" spans="1:16">
      <c r="A434" s="957"/>
      <c r="B434" s="948"/>
      <c r="C434" s="927"/>
      <c r="D434" s="94"/>
      <c r="E434" s="96"/>
      <c r="F434" s="99"/>
      <c r="G434" s="948"/>
      <c r="H434" s="930"/>
      <c r="I434" s="94"/>
      <c r="J434" s="96"/>
      <c r="K434" s="99"/>
      <c r="L434" s="948"/>
      <c r="M434" s="933"/>
      <c r="N434" s="94"/>
      <c r="O434" s="96"/>
      <c r="P434" s="93"/>
    </row>
    <row r="435" spans="1:16">
      <c r="A435" s="957"/>
      <c r="B435" s="947"/>
      <c r="C435" s="927"/>
      <c r="D435" s="94"/>
      <c r="E435" s="96"/>
      <c r="F435" s="102"/>
      <c r="G435" s="947"/>
      <c r="H435" s="930"/>
      <c r="I435" s="94"/>
      <c r="J435" s="96"/>
      <c r="K435" s="102"/>
      <c r="L435" s="947"/>
      <c r="M435" s="933"/>
      <c r="N435" s="94"/>
      <c r="O435" s="96"/>
      <c r="P435" s="99"/>
    </row>
    <row r="436" spans="1:16" ht="17.25" thickBot="1">
      <c r="A436" s="957"/>
      <c r="B436" s="948"/>
      <c r="C436" s="927"/>
      <c r="D436" s="94"/>
      <c r="E436" s="96"/>
      <c r="F436" s="99"/>
      <c r="G436" s="948"/>
      <c r="H436" s="930"/>
      <c r="I436" s="94"/>
      <c r="J436" s="96"/>
      <c r="K436" s="99"/>
      <c r="L436" s="948"/>
      <c r="M436" s="933"/>
      <c r="N436" s="94"/>
      <c r="O436" s="96"/>
      <c r="P436" s="99"/>
    </row>
    <row r="437" spans="1:16" ht="17.25" thickBot="1">
      <c r="A437" s="957"/>
      <c r="B437" s="100" t="s">
        <v>168</v>
      </c>
      <c r="C437" s="927"/>
      <c r="D437" s="94"/>
      <c r="E437" s="96"/>
      <c r="F437" s="99"/>
      <c r="G437" s="100" t="s">
        <v>168</v>
      </c>
      <c r="H437" s="930"/>
      <c r="I437" s="94"/>
      <c r="J437" s="96"/>
      <c r="K437" s="99"/>
      <c r="L437" s="100" t="s">
        <v>168</v>
      </c>
      <c r="M437" s="933"/>
      <c r="N437" s="94"/>
      <c r="O437" s="96"/>
      <c r="P437" s="99"/>
    </row>
    <row r="438" spans="1:16">
      <c r="A438" s="957"/>
      <c r="B438" s="949"/>
      <c r="C438" s="927"/>
      <c r="D438" s="94"/>
      <c r="E438" s="96"/>
      <c r="F438" s="99"/>
      <c r="G438" s="949"/>
      <c r="H438" s="930"/>
      <c r="I438" s="94"/>
      <c r="J438" s="96"/>
      <c r="K438" s="99"/>
      <c r="L438" s="949"/>
      <c r="M438" s="933"/>
      <c r="N438" s="94"/>
      <c r="O438" s="96"/>
      <c r="P438" s="99"/>
    </row>
    <row r="439" spans="1:16">
      <c r="A439" s="957"/>
      <c r="B439" s="950"/>
      <c r="C439" s="927"/>
      <c r="D439" s="94"/>
      <c r="E439" s="96"/>
      <c r="F439" s="99"/>
      <c r="G439" s="950"/>
      <c r="H439" s="930"/>
      <c r="I439" s="94"/>
      <c r="J439" s="96"/>
      <c r="K439" s="99"/>
      <c r="L439" s="950"/>
      <c r="M439" s="933"/>
      <c r="N439" s="94"/>
      <c r="O439" s="96"/>
      <c r="P439" s="97"/>
    </row>
    <row r="440" spans="1:16" ht="17.25" thickBot="1">
      <c r="A440" s="957"/>
      <c r="B440" s="951"/>
      <c r="C440" s="927"/>
      <c r="D440" s="94"/>
      <c r="E440" s="96"/>
      <c r="F440" s="97"/>
      <c r="G440" s="951"/>
      <c r="H440" s="930"/>
      <c r="I440" s="94"/>
      <c r="J440" s="96"/>
      <c r="K440" s="97"/>
      <c r="L440" s="951"/>
      <c r="M440" s="933"/>
      <c r="N440" s="94"/>
      <c r="O440" s="96"/>
      <c r="P440" s="97"/>
    </row>
    <row r="441" spans="1:16" ht="17.25" thickBot="1">
      <c r="A441" s="957"/>
      <c r="B441" s="100" t="s">
        <v>123</v>
      </c>
      <c r="C441" s="927"/>
      <c r="D441" s="94"/>
      <c r="E441" s="96"/>
      <c r="F441" s="97"/>
      <c r="G441" s="100" t="s">
        <v>123</v>
      </c>
      <c r="H441" s="930"/>
      <c r="I441" s="94"/>
      <c r="J441" s="96"/>
      <c r="K441" s="97"/>
      <c r="L441" s="100" t="s">
        <v>123</v>
      </c>
      <c r="M441" s="933"/>
      <c r="N441" s="94"/>
      <c r="O441" s="96"/>
      <c r="P441" s="97"/>
    </row>
    <row r="442" spans="1:16">
      <c r="A442" s="957"/>
      <c r="B442" s="962"/>
      <c r="C442" s="927"/>
      <c r="D442" s="94"/>
      <c r="E442" s="96"/>
      <c r="F442" s="97"/>
      <c r="G442" s="962"/>
      <c r="H442" s="930"/>
      <c r="I442" s="94"/>
      <c r="J442" s="96"/>
      <c r="K442" s="97"/>
      <c r="L442" s="962"/>
      <c r="M442" s="933"/>
      <c r="N442" s="94"/>
      <c r="O442" s="96"/>
      <c r="P442" s="97"/>
    </row>
    <row r="443" spans="1:16">
      <c r="A443" s="957"/>
      <c r="B443" s="963"/>
      <c r="C443" s="927"/>
      <c r="D443" s="94"/>
      <c r="E443" s="96"/>
      <c r="F443" s="97"/>
      <c r="G443" s="963"/>
      <c r="H443" s="930"/>
      <c r="I443" s="94"/>
      <c r="J443" s="96"/>
      <c r="K443" s="97"/>
      <c r="L443" s="963"/>
      <c r="M443" s="933"/>
      <c r="N443" s="94"/>
      <c r="O443" s="96"/>
      <c r="P443" s="97"/>
    </row>
    <row r="444" spans="1:16" ht="17.25" thickBot="1">
      <c r="A444" s="957"/>
      <c r="B444" s="964"/>
      <c r="C444" s="927"/>
      <c r="D444" s="94"/>
      <c r="E444" s="96"/>
      <c r="F444" s="97"/>
      <c r="G444" s="964"/>
      <c r="H444" s="930"/>
      <c r="I444" s="94"/>
      <c r="J444" s="96"/>
      <c r="K444" s="97"/>
      <c r="L444" s="964"/>
      <c r="M444" s="933"/>
      <c r="N444" s="94"/>
      <c r="O444" s="96"/>
      <c r="P444" s="97"/>
    </row>
    <row r="445" spans="1:16">
      <c r="A445" s="957"/>
      <c r="B445" s="945" t="s">
        <v>124</v>
      </c>
      <c r="C445" s="927"/>
      <c r="D445" s="94"/>
      <c r="E445" s="96"/>
      <c r="F445" s="97"/>
      <c r="G445" s="945" t="s">
        <v>124</v>
      </c>
      <c r="H445" s="930"/>
      <c r="I445" s="94"/>
      <c r="J445" s="96"/>
      <c r="K445" s="97"/>
      <c r="L445" s="945" t="s">
        <v>124</v>
      </c>
      <c r="M445" s="933"/>
      <c r="N445" s="94"/>
      <c r="O445" s="96"/>
      <c r="P445" s="97"/>
    </row>
    <row r="446" spans="1:16" ht="17.25" thickBot="1">
      <c r="A446" s="957"/>
      <c r="B446" s="946"/>
      <c r="C446" s="927"/>
      <c r="D446" s="94"/>
      <c r="E446" s="96"/>
      <c r="F446" s="97"/>
      <c r="G446" s="946"/>
      <c r="H446" s="930"/>
      <c r="I446" s="94"/>
      <c r="J446" s="96"/>
      <c r="K446" s="97"/>
      <c r="L446" s="946"/>
      <c r="M446" s="933"/>
      <c r="N446" s="94"/>
      <c r="O446" s="96"/>
      <c r="P446" s="93"/>
    </row>
    <row r="447" spans="1:16" ht="17.25" thickTop="1">
      <c r="A447" s="957"/>
      <c r="B447" s="960" t="s">
        <v>125</v>
      </c>
      <c r="C447" s="927"/>
      <c r="D447" s="94"/>
      <c r="E447" s="96"/>
      <c r="F447" s="93"/>
      <c r="G447" s="960" t="s">
        <v>125</v>
      </c>
      <c r="H447" s="930"/>
      <c r="I447" s="94"/>
      <c r="J447" s="96"/>
      <c r="K447" s="93"/>
      <c r="L447" s="960" t="s">
        <v>125</v>
      </c>
      <c r="M447" s="933"/>
      <c r="N447" s="94"/>
      <c r="O447" s="96"/>
      <c r="P447" s="97"/>
    </row>
    <row r="448" spans="1:16" ht="17.25" thickBot="1">
      <c r="A448" s="957"/>
      <c r="B448" s="943"/>
      <c r="C448" s="927"/>
      <c r="D448" s="94"/>
      <c r="E448" s="96"/>
      <c r="F448" s="93"/>
      <c r="G448" s="943"/>
      <c r="H448" s="930"/>
      <c r="I448" s="94"/>
      <c r="J448" s="96"/>
      <c r="K448" s="93"/>
      <c r="L448" s="943"/>
      <c r="M448" s="933"/>
      <c r="N448" s="94"/>
      <c r="O448" s="96"/>
      <c r="P448" s="101"/>
    </row>
    <row r="449" spans="1:16">
      <c r="A449" s="957"/>
      <c r="B449" s="953"/>
      <c r="C449" s="927"/>
      <c r="D449" s="94"/>
      <c r="E449" s="96"/>
      <c r="F449" s="97"/>
      <c r="G449" s="953"/>
      <c r="H449" s="930"/>
      <c r="I449" s="94"/>
      <c r="J449" s="96"/>
      <c r="K449" s="97"/>
      <c r="L449" s="953"/>
      <c r="M449" s="933"/>
      <c r="N449" s="94"/>
      <c r="O449" s="96"/>
      <c r="P449" s="103"/>
    </row>
    <row r="450" spans="1:16" ht="17.25" thickBot="1">
      <c r="A450" s="957"/>
      <c r="B450" s="961"/>
      <c r="C450" s="927"/>
      <c r="D450" s="94"/>
      <c r="E450" s="96"/>
      <c r="F450" s="97"/>
      <c r="G450" s="961"/>
      <c r="H450" s="930"/>
      <c r="I450" s="94"/>
      <c r="J450" s="96"/>
      <c r="K450" s="97"/>
      <c r="L450" s="961"/>
      <c r="M450" s="933"/>
      <c r="N450" s="94"/>
      <c r="O450" s="96"/>
      <c r="P450" s="104"/>
    </row>
    <row r="451" spans="1:16">
      <c r="A451" s="957"/>
      <c r="B451" s="942" t="s">
        <v>126</v>
      </c>
      <c r="C451" s="927"/>
      <c r="D451" s="94"/>
      <c r="E451" s="96"/>
      <c r="F451" s="93"/>
      <c r="G451" s="942" t="s">
        <v>126</v>
      </c>
      <c r="H451" s="930"/>
      <c r="I451" s="94"/>
      <c r="J451" s="96"/>
      <c r="K451" s="93"/>
      <c r="L451" s="942" t="s">
        <v>126</v>
      </c>
      <c r="M451" s="933"/>
      <c r="N451" s="94"/>
      <c r="O451" s="96"/>
      <c r="P451" s="99"/>
    </row>
    <row r="452" spans="1:16" ht="17.25" thickBot="1">
      <c r="A452" s="957"/>
      <c r="B452" s="943"/>
      <c r="C452" s="927"/>
      <c r="D452" s="94"/>
      <c r="E452" s="96"/>
      <c r="F452" s="101"/>
      <c r="G452" s="943"/>
      <c r="H452" s="930"/>
      <c r="I452" s="94"/>
      <c r="J452" s="96"/>
      <c r="K452" s="101"/>
      <c r="L452" s="943"/>
      <c r="M452" s="933"/>
      <c r="N452" s="94"/>
      <c r="O452" s="96"/>
      <c r="P452" s="104"/>
    </row>
    <row r="453" spans="1:16">
      <c r="A453" s="957"/>
      <c r="B453" s="953"/>
      <c r="C453" s="927"/>
      <c r="D453" s="94"/>
      <c r="E453" s="96"/>
      <c r="F453" s="102"/>
      <c r="G453" s="953"/>
      <c r="H453" s="930"/>
      <c r="I453" s="94"/>
      <c r="J453" s="96"/>
      <c r="K453" s="103"/>
      <c r="L453" s="953"/>
      <c r="M453" s="933"/>
      <c r="N453" s="94"/>
      <c r="O453" s="96"/>
      <c r="P453" s="93"/>
    </row>
    <row r="454" spans="1:16" ht="17.25" thickBot="1">
      <c r="A454" s="957"/>
      <c r="B454" s="954"/>
      <c r="C454" s="927"/>
      <c r="D454" s="94"/>
      <c r="E454" s="96"/>
      <c r="F454" s="99"/>
      <c r="G454" s="954"/>
      <c r="H454" s="930"/>
      <c r="I454" s="94"/>
      <c r="J454" s="96"/>
      <c r="K454" s="104"/>
      <c r="L454" s="954"/>
      <c r="M454" s="933"/>
      <c r="N454" s="94"/>
      <c r="O454" s="96"/>
      <c r="P454" s="97"/>
    </row>
    <row r="455" spans="1:16">
      <c r="A455" s="957"/>
      <c r="B455" s="952" t="s">
        <v>127</v>
      </c>
      <c r="C455" s="927"/>
      <c r="D455" s="94"/>
      <c r="E455" s="96"/>
      <c r="F455" s="103"/>
      <c r="G455" s="952" t="s">
        <v>127</v>
      </c>
      <c r="H455" s="930"/>
      <c r="I455" s="94"/>
      <c r="J455" s="96"/>
      <c r="K455" s="104"/>
      <c r="L455" s="952" t="s">
        <v>127</v>
      </c>
      <c r="M455" s="933"/>
      <c r="N455" s="94"/>
      <c r="O455" s="114"/>
      <c r="P455" s="97"/>
    </row>
    <row r="456" spans="1:16" ht="17.25" thickBot="1">
      <c r="A456" s="957"/>
      <c r="B456" s="943"/>
      <c r="C456" s="927"/>
      <c r="D456" s="94"/>
      <c r="E456" s="96"/>
      <c r="F456" s="104"/>
      <c r="G456" s="943"/>
      <c r="H456" s="930"/>
      <c r="I456" s="94"/>
      <c r="J456" s="96"/>
      <c r="K456" s="99"/>
      <c r="L456" s="943"/>
      <c r="M456" s="933"/>
      <c r="N456" s="113"/>
      <c r="O456" s="96"/>
      <c r="P456" s="112"/>
    </row>
    <row r="457" spans="1:16">
      <c r="A457" s="957"/>
      <c r="B457" s="953"/>
      <c r="C457" s="927"/>
      <c r="D457" s="94"/>
      <c r="E457" s="96"/>
      <c r="F457" s="104"/>
      <c r="G457" s="953"/>
      <c r="H457" s="930"/>
      <c r="I457" s="94"/>
      <c r="J457" s="96"/>
      <c r="K457" s="104"/>
      <c r="L457" s="953"/>
      <c r="M457" s="933"/>
      <c r="N457" s="113"/>
      <c r="O457" s="114"/>
      <c r="P457" s="97"/>
    </row>
    <row r="458" spans="1:16" ht="17.25" thickBot="1">
      <c r="A458" s="957"/>
      <c r="B458" s="954"/>
      <c r="C458" s="927"/>
      <c r="D458" s="94"/>
      <c r="E458" s="96"/>
      <c r="F458" s="99"/>
      <c r="G458" s="954"/>
      <c r="H458" s="930"/>
      <c r="I458" s="94"/>
      <c r="J458" s="96"/>
      <c r="K458" s="93"/>
      <c r="L458" s="954"/>
      <c r="M458" s="933"/>
      <c r="N458" s="94"/>
      <c r="O458" s="114"/>
      <c r="P458" s="104"/>
    </row>
    <row r="459" spans="1:16">
      <c r="A459" s="957"/>
      <c r="B459" s="952" t="s">
        <v>128</v>
      </c>
      <c r="C459" s="927"/>
      <c r="D459" s="94"/>
      <c r="E459" s="96"/>
      <c r="F459" s="104"/>
      <c r="G459" s="952" t="s">
        <v>128</v>
      </c>
      <c r="H459" s="930"/>
      <c r="I459" s="94"/>
      <c r="J459" s="96"/>
      <c r="K459" s="97"/>
      <c r="L459" s="952" t="s">
        <v>128</v>
      </c>
      <c r="M459" s="933"/>
      <c r="N459" s="94"/>
      <c r="O459" s="96"/>
      <c r="P459" s="97"/>
    </row>
    <row r="460" spans="1:16" ht="17.25" thickBot="1">
      <c r="A460" s="957"/>
      <c r="B460" s="943"/>
      <c r="C460" s="927"/>
      <c r="D460" s="94"/>
      <c r="E460" s="96"/>
      <c r="F460" s="93"/>
      <c r="G460" s="943"/>
      <c r="H460" s="930"/>
      <c r="I460" s="94"/>
      <c r="J460" s="114"/>
      <c r="K460" s="97"/>
      <c r="L460" s="943"/>
      <c r="M460" s="933"/>
      <c r="N460" s="113"/>
      <c r="O460" s="114"/>
      <c r="P460" s="97"/>
    </row>
    <row r="461" spans="1:16">
      <c r="A461" s="957"/>
      <c r="B461" s="953"/>
      <c r="C461" s="927"/>
      <c r="D461" s="94"/>
      <c r="E461" s="96"/>
      <c r="F461" s="97"/>
      <c r="G461" s="953"/>
      <c r="H461" s="930"/>
      <c r="I461" s="94"/>
      <c r="J461" s="96"/>
      <c r="K461" s="97"/>
      <c r="L461" s="953"/>
      <c r="M461" s="933"/>
      <c r="N461" s="113"/>
      <c r="O461" s="114"/>
      <c r="P461" s="97"/>
    </row>
    <row r="462" spans="1:16" ht="17.25" thickBot="1">
      <c r="A462" s="957"/>
      <c r="B462" s="954"/>
      <c r="C462" s="927"/>
      <c r="D462" s="94"/>
      <c r="E462" s="96"/>
      <c r="F462" s="93"/>
      <c r="G462" s="954"/>
      <c r="H462" s="930"/>
      <c r="I462" s="94"/>
      <c r="J462" s="114"/>
      <c r="K462" s="97"/>
      <c r="L462" s="954"/>
      <c r="M462" s="933"/>
      <c r="N462" s="94"/>
      <c r="O462" s="114"/>
      <c r="P462" s="97"/>
    </row>
    <row r="463" spans="1:16">
      <c r="A463" s="957"/>
      <c r="B463" s="942" t="s">
        <v>129</v>
      </c>
      <c r="C463" s="927"/>
      <c r="D463" s="94"/>
      <c r="E463" s="96"/>
      <c r="F463" s="93"/>
      <c r="G463" s="942" t="s">
        <v>129</v>
      </c>
      <c r="H463" s="930"/>
      <c r="I463" s="94"/>
      <c r="J463" s="114"/>
      <c r="K463" s="97"/>
      <c r="L463" s="942" t="s">
        <v>129</v>
      </c>
      <c r="M463" s="933"/>
      <c r="N463" s="113"/>
      <c r="O463" s="114"/>
      <c r="P463" s="97"/>
    </row>
    <row r="464" spans="1:16" ht="17.25" thickBot="1">
      <c r="A464" s="957"/>
      <c r="B464" s="943"/>
      <c r="C464" s="927"/>
      <c r="D464" s="94"/>
      <c r="E464" s="96"/>
      <c r="F464" s="93"/>
      <c r="G464" s="943"/>
      <c r="H464" s="930"/>
      <c r="I464" s="94"/>
      <c r="J464" s="114"/>
      <c r="K464" s="97"/>
      <c r="L464" s="943"/>
      <c r="M464" s="933"/>
      <c r="N464" s="94"/>
      <c r="O464" s="114"/>
      <c r="P464" s="97"/>
    </row>
    <row r="465" spans="1:16">
      <c r="A465" s="957"/>
      <c r="B465" s="106"/>
      <c r="C465" s="927"/>
      <c r="D465" s="94"/>
      <c r="E465" s="96"/>
      <c r="F465" s="97"/>
      <c r="G465" s="106"/>
      <c r="H465" s="930"/>
      <c r="I465" s="94"/>
      <c r="J465" s="96"/>
      <c r="K465" s="112"/>
      <c r="L465" s="106"/>
      <c r="M465" s="933"/>
      <c r="N465" s="113"/>
      <c r="O465" s="96"/>
      <c r="P465" s="112"/>
    </row>
    <row r="466" spans="1:16">
      <c r="A466" s="957"/>
      <c r="B466" s="107"/>
      <c r="C466" s="927"/>
      <c r="D466" s="94"/>
      <c r="E466" s="96"/>
      <c r="F466" s="93"/>
      <c r="G466" s="107"/>
      <c r="H466" s="930"/>
      <c r="I466" s="94"/>
      <c r="J466" s="96"/>
      <c r="K466" s="97"/>
      <c r="L466" s="107"/>
      <c r="M466" s="933"/>
      <c r="N466" s="113"/>
      <c r="O466" s="114"/>
      <c r="P466" s="97"/>
    </row>
    <row r="467" spans="1:16">
      <c r="A467" s="957"/>
      <c r="B467" s="109"/>
      <c r="C467" s="927"/>
      <c r="D467" s="94"/>
      <c r="E467" s="96"/>
      <c r="F467" s="93"/>
      <c r="G467" s="109"/>
      <c r="H467" s="930"/>
      <c r="I467" s="113"/>
      <c r="J467" s="114"/>
      <c r="K467" s="97"/>
      <c r="L467" s="109"/>
      <c r="M467" s="933"/>
      <c r="N467" s="113"/>
      <c r="O467" s="114"/>
      <c r="P467" s="104"/>
    </row>
    <row r="468" spans="1:16">
      <c r="A468" s="957"/>
      <c r="B468" s="110"/>
      <c r="C468" s="927"/>
      <c r="D468" s="94"/>
      <c r="E468" s="96"/>
      <c r="F468" s="93"/>
      <c r="G468" s="110"/>
      <c r="H468" s="930"/>
      <c r="I468" s="113"/>
      <c r="J468" s="114"/>
      <c r="K468" s="104"/>
      <c r="L468" s="110"/>
      <c r="M468" s="933"/>
      <c r="N468" s="111"/>
      <c r="O468" s="96"/>
      <c r="P468" s="97"/>
    </row>
    <row r="469" spans="1:16">
      <c r="A469" s="957"/>
      <c r="B469" s="109"/>
      <c r="C469" s="927"/>
      <c r="D469" s="111"/>
      <c r="E469" s="96"/>
      <c r="F469" s="97"/>
      <c r="G469" s="109"/>
      <c r="H469" s="930"/>
      <c r="I469" s="111"/>
      <c r="J469" s="96"/>
      <c r="K469" s="112"/>
      <c r="L469" s="109"/>
      <c r="M469" s="933"/>
      <c r="N469" s="94"/>
      <c r="O469" s="96"/>
      <c r="P469" s="112"/>
    </row>
    <row r="470" spans="1:16">
      <c r="A470" s="957"/>
      <c r="B470" s="110"/>
      <c r="C470" s="927"/>
      <c r="D470" s="94"/>
      <c r="E470" s="96"/>
      <c r="F470" s="108"/>
      <c r="G470" s="110"/>
      <c r="H470" s="930"/>
      <c r="I470" s="94"/>
      <c r="J470" s="96"/>
      <c r="K470" s="97"/>
      <c r="L470" s="110"/>
      <c r="M470" s="933"/>
      <c r="N470" s="113"/>
      <c r="O470" s="114"/>
      <c r="P470" s="97"/>
    </row>
    <row r="471" spans="1:16">
      <c r="A471" s="957"/>
      <c r="B471" s="109"/>
      <c r="C471" s="927"/>
      <c r="D471" s="94"/>
      <c r="E471" s="96"/>
      <c r="F471" s="97"/>
      <c r="G471" s="109"/>
      <c r="H471" s="930"/>
      <c r="I471" s="113"/>
      <c r="J471" s="114"/>
      <c r="K471" s="97"/>
      <c r="L471" s="109"/>
      <c r="M471" s="933"/>
      <c r="N471" s="113"/>
      <c r="O471" s="114"/>
      <c r="P471" s="97"/>
    </row>
    <row r="472" spans="1:16" ht="17.25" thickBot="1">
      <c r="A472" s="957"/>
      <c r="B472" s="110"/>
      <c r="C472" s="940"/>
      <c r="D472" s="115"/>
      <c r="E472" s="116"/>
      <c r="F472" s="117"/>
      <c r="G472" s="110"/>
      <c r="H472" s="930"/>
      <c r="I472" s="115"/>
      <c r="J472" s="116"/>
      <c r="K472" s="117"/>
      <c r="L472" s="110"/>
      <c r="M472" s="933"/>
      <c r="N472" s="115"/>
      <c r="O472" s="116"/>
      <c r="P472" s="117"/>
    </row>
    <row r="473" spans="1:16">
      <c r="A473" s="944" t="str">
        <f>TEXT(A427,"AAAA")</f>
        <v>星期五</v>
      </c>
      <c r="B473" s="109"/>
      <c r="C473" s="926" t="s">
        <v>665</v>
      </c>
      <c r="D473" s="118"/>
      <c r="E473" s="119"/>
      <c r="F473" s="97"/>
      <c r="G473" s="109"/>
      <c r="H473" s="929" t="s">
        <v>130</v>
      </c>
      <c r="I473" s="118"/>
      <c r="J473" s="119"/>
      <c r="K473" s="97"/>
      <c r="L473" s="109"/>
      <c r="M473" s="932" t="s">
        <v>130</v>
      </c>
      <c r="N473" s="118"/>
      <c r="O473" s="119"/>
      <c r="P473" s="97"/>
    </row>
    <row r="474" spans="1:16">
      <c r="A474" s="944"/>
      <c r="B474" s="110"/>
      <c r="C474" s="927"/>
      <c r="D474" s="120"/>
      <c r="E474" s="96"/>
      <c r="F474" s="97"/>
      <c r="G474" s="110"/>
      <c r="H474" s="930"/>
      <c r="I474" s="94"/>
      <c r="J474" s="96"/>
      <c r="K474" s="97"/>
      <c r="L474" s="110"/>
      <c r="M474" s="933"/>
      <c r="N474" s="94"/>
      <c r="O474" s="96"/>
      <c r="P474" s="97"/>
    </row>
    <row r="475" spans="1:16">
      <c r="A475" s="944"/>
      <c r="B475" s="109"/>
      <c r="C475" s="927"/>
      <c r="D475" s="120"/>
      <c r="E475" s="96"/>
      <c r="F475" s="97"/>
      <c r="G475" s="109"/>
      <c r="H475" s="930"/>
      <c r="I475" s="94"/>
      <c r="J475" s="96"/>
      <c r="K475" s="97"/>
      <c r="L475" s="109"/>
      <c r="M475" s="933"/>
      <c r="N475" s="94"/>
      <c r="O475" s="96"/>
      <c r="P475" s="97"/>
    </row>
    <row r="476" spans="1:16">
      <c r="A476" s="944"/>
      <c r="B476" s="110"/>
      <c r="C476" s="927"/>
      <c r="D476" s="120"/>
      <c r="E476" s="96"/>
      <c r="F476" s="97"/>
      <c r="G476" s="110"/>
      <c r="H476" s="930"/>
      <c r="I476" s="94"/>
      <c r="J476" s="96"/>
      <c r="K476" s="97"/>
      <c r="L476" s="110"/>
      <c r="M476" s="933"/>
      <c r="N476" s="94"/>
      <c r="O476" s="96"/>
      <c r="P476" s="97"/>
    </row>
    <row r="477" spans="1:16">
      <c r="A477" s="944"/>
      <c r="B477" s="109"/>
      <c r="C477" s="927"/>
      <c r="D477" s="120"/>
      <c r="E477" s="96"/>
      <c r="F477" s="97"/>
      <c r="G477" s="109"/>
      <c r="H477" s="930"/>
      <c r="I477" s="94"/>
      <c r="J477" s="96"/>
      <c r="K477" s="97"/>
      <c r="L477" s="109"/>
      <c r="M477" s="933"/>
      <c r="N477" s="94"/>
      <c r="O477" s="96"/>
      <c r="P477" s="97"/>
    </row>
    <row r="478" spans="1:16">
      <c r="A478" s="944"/>
      <c r="B478" s="110"/>
      <c r="C478" s="927"/>
      <c r="D478" s="120"/>
      <c r="E478" s="96"/>
      <c r="F478" s="97"/>
      <c r="G478" s="110"/>
      <c r="H478" s="930"/>
      <c r="I478" s="94"/>
      <c r="J478" s="96"/>
      <c r="K478" s="97"/>
      <c r="L478" s="110"/>
      <c r="M478" s="933"/>
      <c r="N478" s="94"/>
      <c r="O478" s="96"/>
      <c r="P478" s="97"/>
    </row>
    <row r="479" spans="1:16">
      <c r="A479" s="944"/>
      <c r="B479" s="109"/>
      <c r="C479" s="927"/>
      <c r="D479" s="120"/>
      <c r="E479" s="96"/>
      <c r="F479" s="97"/>
      <c r="G479" s="109"/>
      <c r="H479" s="930"/>
      <c r="I479" s="94"/>
      <c r="J479" s="96"/>
      <c r="K479" s="97"/>
      <c r="L479" s="109"/>
      <c r="M479" s="933"/>
      <c r="N479" s="94"/>
      <c r="O479" s="96"/>
      <c r="P479" s="97"/>
    </row>
    <row r="480" spans="1:16">
      <c r="A480" s="944"/>
      <c r="B480" s="110"/>
      <c r="C480" s="927"/>
      <c r="D480" s="94"/>
      <c r="E480" s="96"/>
      <c r="F480" s="97"/>
      <c r="G480" s="110"/>
      <c r="H480" s="930"/>
      <c r="I480" s="94"/>
      <c r="J480" s="96"/>
      <c r="K480" s="97"/>
      <c r="L480" s="110"/>
      <c r="M480" s="933"/>
      <c r="N480" s="94"/>
      <c r="O480" s="96"/>
      <c r="P480" s="97"/>
    </row>
    <row r="481" spans="1:16">
      <c r="A481" s="944"/>
      <c r="B481" s="107"/>
      <c r="C481" s="927"/>
      <c r="D481" s="113"/>
      <c r="E481" s="114"/>
      <c r="F481" s="104"/>
      <c r="G481" s="107"/>
      <c r="H481" s="930"/>
      <c r="I481" s="113"/>
      <c r="J481" s="114"/>
      <c r="K481" s="97"/>
      <c r="L481" s="107"/>
      <c r="M481" s="933"/>
      <c r="N481" s="113"/>
      <c r="O481" s="114"/>
      <c r="P481" s="97"/>
    </row>
    <row r="482" spans="1:16" ht="17.25" thickBot="1">
      <c r="A482" s="944"/>
      <c r="B482" s="107"/>
      <c r="C482" s="940"/>
      <c r="D482" s="122" t="s">
        <v>132</v>
      </c>
      <c r="E482" s="123" t="s">
        <v>133</v>
      </c>
      <c r="F482" s="124"/>
      <c r="G482" s="107"/>
      <c r="H482" s="941"/>
      <c r="I482" s="122" t="s">
        <v>132</v>
      </c>
      <c r="J482" s="123" t="s">
        <v>133</v>
      </c>
      <c r="K482" s="97"/>
      <c r="L482" s="107"/>
      <c r="M482" s="939"/>
      <c r="N482" s="122" t="s">
        <v>132</v>
      </c>
      <c r="O482" s="123" t="s">
        <v>133</v>
      </c>
      <c r="P482" s="97"/>
    </row>
    <row r="483" spans="1:16">
      <c r="A483" s="105"/>
      <c r="B483" s="109"/>
      <c r="C483" s="926" t="s">
        <v>666</v>
      </c>
      <c r="D483" s="118"/>
      <c r="E483" s="119"/>
      <c r="F483" s="125"/>
      <c r="G483" s="109"/>
      <c r="H483" s="929" t="s">
        <v>134</v>
      </c>
      <c r="I483" s="118"/>
      <c r="J483" s="119"/>
      <c r="K483" s="125"/>
      <c r="L483" s="109"/>
      <c r="M483" s="932" t="s">
        <v>134</v>
      </c>
      <c r="N483" s="118"/>
      <c r="O483" s="119"/>
      <c r="P483" s="125"/>
    </row>
    <row r="484" spans="1:16">
      <c r="A484" s="105"/>
      <c r="B484" s="110"/>
      <c r="C484" s="927"/>
      <c r="D484" s="94"/>
      <c r="E484" s="96"/>
      <c r="F484" s="97"/>
      <c r="G484" s="110"/>
      <c r="H484" s="930"/>
      <c r="I484" s="94"/>
      <c r="J484" s="96"/>
      <c r="K484" s="97"/>
      <c r="L484" s="110"/>
      <c r="M484" s="933"/>
      <c r="N484" s="94"/>
      <c r="O484" s="96"/>
      <c r="P484" s="97"/>
    </row>
    <row r="485" spans="1:16">
      <c r="A485" s="105"/>
      <c r="B485" s="126"/>
      <c r="C485" s="927"/>
      <c r="D485" s="94"/>
      <c r="E485" s="96"/>
      <c r="F485" s="97"/>
      <c r="G485" s="126"/>
      <c r="H485" s="930"/>
      <c r="I485" s="94"/>
      <c r="J485" s="96"/>
      <c r="K485" s="97"/>
      <c r="L485" s="126"/>
      <c r="M485" s="933"/>
      <c r="N485" s="94"/>
      <c r="O485" s="96"/>
      <c r="P485" s="128"/>
    </row>
    <row r="486" spans="1:16">
      <c r="A486" s="105"/>
      <c r="B486" s="107"/>
      <c r="C486" s="927"/>
      <c r="D486" s="94"/>
      <c r="E486" s="96"/>
      <c r="F486" s="97"/>
      <c r="G486" s="107"/>
      <c r="H486" s="930"/>
      <c r="I486" s="94"/>
      <c r="J486" s="96"/>
      <c r="K486" s="97"/>
      <c r="L486" s="107"/>
      <c r="M486" s="933"/>
      <c r="N486" s="94"/>
      <c r="O486" s="96"/>
      <c r="P486" s="216"/>
    </row>
    <row r="487" spans="1:16">
      <c r="A487" s="105"/>
      <c r="B487" s="109"/>
      <c r="C487" s="927"/>
      <c r="D487" s="94"/>
      <c r="E487" s="96"/>
      <c r="F487" s="97"/>
      <c r="G487" s="109"/>
      <c r="H487" s="930"/>
      <c r="I487" s="94"/>
      <c r="J487" s="96"/>
      <c r="K487" s="97"/>
      <c r="L487" s="109"/>
      <c r="M487" s="933"/>
      <c r="N487" s="94"/>
      <c r="O487" s="96"/>
      <c r="P487" s="97"/>
    </row>
    <row r="488" spans="1:16">
      <c r="A488" s="105"/>
      <c r="B488" s="110"/>
      <c r="C488" s="927"/>
      <c r="D488" s="94"/>
      <c r="E488" s="96"/>
      <c r="F488" s="127"/>
      <c r="G488" s="110"/>
      <c r="H488" s="930"/>
      <c r="I488" s="94"/>
      <c r="J488" s="96"/>
      <c r="K488" s="127"/>
      <c r="L488" s="110"/>
      <c r="M488" s="933"/>
      <c r="N488" s="94"/>
      <c r="O488" s="96"/>
      <c r="P488" s="127"/>
    </row>
    <row r="489" spans="1:16">
      <c r="A489" s="105"/>
      <c r="B489" s="109"/>
      <c r="C489" s="927"/>
      <c r="D489" s="94"/>
      <c r="E489" s="96"/>
      <c r="F489" s="128"/>
      <c r="G489" s="109"/>
      <c r="H489" s="930"/>
      <c r="I489" s="94"/>
      <c r="J489" s="96"/>
      <c r="K489" s="128"/>
      <c r="L489" s="109"/>
      <c r="M489" s="933"/>
      <c r="N489" s="94"/>
      <c r="O489" s="96"/>
      <c r="P489" s="128"/>
    </row>
    <row r="490" spans="1:16">
      <c r="A490" s="105"/>
      <c r="B490" s="110"/>
      <c r="C490" s="927"/>
      <c r="D490" s="217"/>
      <c r="E490" s="114"/>
      <c r="F490" s="216"/>
      <c r="G490" s="110"/>
      <c r="H490" s="930"/>
      <c r="I490" s="113"/>
      <c r="J490" s="114"/>
      <c r="K490" s="216"/>
      <c r="L490" s="110"/>
      <c r="M490" s="933"/>
      <c r="N490" s="113"/>
      <c r="O490" s="114"/>
      <c r="P490" s="216"/>
    </row>
    <row r="491" spans="1:16">
      <c r="A491" s="105"/>
      <c r="B491" s="109"/>
      <c r="C491" s="927"/>
      <c r="D491" s="217"/>
      <c r="E491" s="114"/>
      <c r="F491" s="216"/>
      <c r="G491" s="109"/>
      <c r="H491" s="930"/>
      <c r="I491" s="113"/>
      <c r="J491" s="114"/>
      <c r="K491" s="216"/>
      <c r="L491" s="109"/>
      <c r="M491" s="933"/>
      <c r="N491" s="113"/>
      <c r="O491" s="114"/>
      <c r="P491" s="216"/>
    </row>
    <row r="492" spans="1:16" ht="17.25" thickBot="1">
      <c r="A492" s="105"/>
      <c r="B492" s="110"/>
      <c r="C492" s="940"/>
      <c r="D492" s="129"/>
      <c r="E492" s="130"/>
      <c r="F492" s="104"/>
      <c r="G492" s="110"/>
      <c r="H492" s="941"/>
      <c r="I492" s="113"/>
      <c r="J492" s="130"/>
      <c r="K492" s="104"/>
      <c r="L492" s="110"/>
      <c r="M492" s="939"/>
      <c r="N492" s="113"/>
      <c r="O492" s="131"/>
      <c r="P492" s="127"/>
    </row>
    <row r="493" spans="1:16">
      <c r="A493" s="132"/>
      <c r="B493" s="109"/>
      <c r="C493" s="926" t="s">
        <v>667</v>
      </c>
      <c r="D493" s="118" t="s">
        <v>136</v>
      </c>
      <c r="E493" s="133" t="s">
        <v>137</v>
      </c>
      <c r="F493" s="125"/>
      <c r="G493" s="109"/>
      <c r="H493" s="929" t="s">
        <v>135</v>
      </c>
      <c r="I493" s="118" t="s">
        <v>136</v>
      </c>
      <c r="J493" s="133" t="s">
        <v>137</v>
      </c>
      <c r="K493" s="125"/>
      <c r="L493" s="109"/>
      <c r="M493" s="932" t="s">
        <v>135</v>
      </c>
      <c r="N493" s="118" t="s">
        <v>136</v>
      </c>
      <c r="O493" s="133" t="s">
        <v>137</v>
      </c>
      <c r="P493" s="125"/>
    </row>
    <row r="494" spans="1:16">
      <c r="A494" s="132"/>
      <c r="B494" s="110"/>
      <c r="C494" s="927"/>
      <c r="D494" s="94" t="s">
        <v>141</v>
      </c>
      <c r="E494" s="96" t="s">
        <v>142</v>
      </c>
      <c r="F494" s="134"/>
      <c r="G494" s="110"/>
      <c r="H494" s="930"/>
      <c r="I494" s="94" t="s">
        <v>141</v>
      </c>
      <c r="J494" s="96" t="s">
        <v>142</v>
      </c>
      <c r="K494" s="134"/>
      <c r="L494" s="110"/>
      <c r="M494" s="933"/>
      <c r="N494" s="94" t="s">
        <v>141</v>
      </c>
      <c r="O494" s="96" t="s">
        <v>142</v>
      </c>
      <c r="P494" s="134"/>
    </row>
    <row r="495" spans="1:16">
      <c r="A495" s="132"/>
      <c r="B495" s="135"/>
      <c r="C495" s="927"/>
      <c r="D495" s="94" t="s">
        <v>145</v>
      </c>
      <c r="E495" s="96" t="s">
        <v>146</v>
      </c>
      <c r="F495" s="97"/>
      <c r="G495" s="135"/>
      <c r="H495" s="930"/>
      <c r="I495" s="94" t="s">
        <v>145</v>
      </c>
      <c r="J495" s="96" t="s">
        <v>146</v>
      </c>
      <c r="K495" s="97"/>
      <c r="L495" s="135"/>
      <c r="M495" s="933"/>
      <c r="N495" s="94" t="s">
        <v>145</v>
      </c>
      <c r="O495" s="96" t="s">
        <v>146</v>
      </c>
      <c r="P495" s="97"/>
    </row>
    <row r="496" spans="1:16">
      <c r="A496" s="132"/>
      <c r="B496" s="110"/>
      <c r="C496" s="927"/>
      <c r="D496" s="94" t="s">
        <v>147</v>
      </c>
      <c r="E496" s="96" t="s">
        <v>148</v>
      </c>
      <c r="F496" s="104"/>
      <c r="G496" s="110"/>
      <c r="H496" s="930"/>
      <c r="I496" s="94" t="s">
        <v>147</v>
      </c>
      <c r="J496" s="96" t="s">
        <v>148</v>
      </c>
      <c r="K496" s="104"/>
      <c r="L496" s="110"/>
      <c r="M496" s="933"/>
      <c r="N496" s="94" t="s">
        <v>147</v>
      </c>
      <c r="O496" s="96" t="s">
        <v>148</v>
      </c>
      <c r="P496" s="104"/>
    </row>
    <row r="497" spans="1:16">
      <c r="A497" s="132"/>
      <c r="B497" s="135"/>
      <c r="C497" s="927"/>
      <c r="D497" s="94"/>
      <c r="E497" s="114"/>
      <c r="F497" s="136"/>
      <c r="G497" s="135"/>
      <c r="H497" s="930"/>
      <c r="I497" s="94"/>
      <c r="J497" s="114"/>
      <c r="K497" s="136"/>
      <c r="L497" s="135"/>
      <c r="M497" s="933"/>
      <c r="N497" s="94"/>
      <c r="O497" s="114"/>
      <c r="P497" s="136"/>
    </row>
    <row r="498" spans="1:16">
      <c r="A498" s="132"/>
      <c r="B498" s="110"/>
      <c r="C498" s="927"/>
      <c r="D498" s="94"/>
      <c r="E498" s="96"/>
      <c r="F498" s="97"/>
      <c r="G498" s="110"/>
      <c r="H498" s="930"/>
      <c r="I498" s="94"/>
      <c r="J498" s="96"/>
      <c r="K498" s="97"/>
      <c r="L498" s="110"/>
      <c r="M498" s="933"/>
      <c r="N498" s="94"/>
      <c r="O498" s="96"/>
      <c r="P498" s="97"/>
    </row>
    <row r="499" spans="1:16">
      <c r="A499" s="132"/>
      <c r="B499" s="135"/>
      <c r="C499" s="927"/>
      <c r="D499" s="94"/>
      <c r="E499" s="114"/>
      <c r="F499" s="136"/>
      <c r="G499" s="135"/>
      <c r="H499" s="930"/>
      <c r="I499" s="94"/>
      <c r="J499" s="114"/>
      <c r="K499" s="136"/>
      <c r="L499" s="135"/>
      <c r="M499" s="933"/>
      <c r="N499" s="94"/>
      <c r="O499" s="114"/>
      <c r="P499" s="136"/>
    </row>
    <row r="500" spans="1:16">
      <c r="A500" s="132"/>
      <c r="B500" s="110"/>
      <c r="C500" s="927"/>
      <c r="D500" s="94"/>
      <c r="E500" s="96"/>
      <c r="F500" s="97"/>
      <c r="G500" s="110"/>
      <c r="H500" s="930"/>
      <c r="I500" s="94"/>
      <c r="J500" s="96"/>
      <c r="K500" s="97"/>
      <c r="L500" s="110"/>
      <c r="M500" s="933"/>
      <c r="N500" s="94"/>
      <c r="O500" s="96"/>
      <c r="P500" s="97"/>
    </row>
    <row r="501" spans="1:16">
      <c r="A501" s="132"/>
      <c r="B501" s="135"/>
      <c r="C501" s="927"/>
      <c r="D501" s="94"/>
      <c r="E501" s="96"/>
      <c r="F501" s="97"/>
      <c r="G501" s="135"/>
      <c r="H501" s="930"/>
      <c r="I501" s="94"/>
      <c r="J501" s="96"/>
      <c r="K501" s="97"/>
      <c r="L501" s="135"/>
      <c r="M501" s="933"/>
      <c r="N501" s="94"/>
      <c r="O501" s="96"/>
      <c r="P501" s="97"/>
    </row>
    <row r="502" spans="1:16" ht="17.25" thickBot="1">
      <c r="A502" s="132"/>
      <c r="B502" s="110"/>
      <c r="C502" s="940"/>
      <c r="D502" s="115"/>
      <c r="E502" s="116"/>
      <c r="F502" s="117"/>
      <c r="G502" s="110"/>
      <c r="H502" s="941"/>
      <c r="I502" s="115"/>
      <c r="J502" s="130"/>
      <c r="K502" s="104"/>
      <c r="L502" s="110"/>
      <c r="M502" s="939"/>
      <c r="N502" s="115"/>
      <c r="O502" s="130"/>
      <c r="P502" s="104"/>
    </row>
    <row r="503" spans="1:16">
      <c r="A503" s="132"/>
      <c r="B503" s="135"/>
      <c r="C503" s="926" t="s">
        <v>668</v>
      </c>
      <c r="D503" s="137" t="s">
        <v>150</v>
      </c>
      <c r="E503" s="138"/>
      <c r="F503" s="139" t="s">
        <v>151</v>
      </c>
      <c r="G503" s="135"/>
      <c r="H503" s="929" t="s">
        <v>149</v>
      </c>
      <c r="I503" s="137" t="s">
        <v>150</v>
      </c>
      <c r="J503" s="138"/>
      <c r="K503" s="139" t="s">
        <v>151</v>
      </c>
      <c r="L503" s="135"/>
      <c r="M503" s="932" t="s">
        <v>149</v>
      </c>
      <c r="N503" s="137" t="s">
        <v>150</v>
      </c>
      <c r="O503" s="138"/>
      <c r="P503" s="139" t="s">
        <v>151</v>
      </c>
    </row>
    <row r="504" spans="1:16">
      <c r="A504" s="132"/>
      <c r="B504" s="110"/>
      <c r="C504" s="927"/>
      <c r="D504" s="120"/>
      <c r="E504" s="121"/>
      <c r="F504" s="140"/>
      <c r="G504" s="110"/>
      <c r="H504" s="930"/>
      <c r="I504" s="94"/>
      <c r="J504" s="96"/>
      <c r="K504" s="97"/>
      <c r="L504" s="110"/>
      <c r="M504" s="933"/>
      <c r="N504" s="94"/>
      <c r="O504" s="96"/>
      <c r="P504" s="97"/>
    </row>
    <row r="505" spans="1:16">
      <c r="A505" s="132"/>
      <c r="B505" s="135"/>
      <c r="C505" s="927"/>
      <c r="D505" s="94"/>
      <c r="E505" s="96"/>
      <c r="F505" s="97"/>
      <c r="G505" s="135"/>
      <c r="H505" s="930"/>
      <c r="I505" s="94"/>
      <c r="J505" s="96"/>
      <c r="K505" s="97"/>
      <c r="L505" s="135"/>
      <c r="M505" s="933"/>
      <c r="N505" s="94"/>
      <c r="O505" s="96"/>
      <c r="P505" s="97"/>
    </row>
    <row r="506" spans="1:16">
      <c r="A506" s="132"/>
      <c r="B506" s="110"/>
      <c r="C506" s="927"/>
      <c r="D506" s="113"/>
      <c r="E506" s="114"/>
      <c r="F506" s="104"/>
      <c r="G506" s="110"/>
      <c r="H506" s="930"/>
      <c r="I506" s="113"/>
      <c r="J506" s="114"/>
      <c r="K506" s="104"/>
      <c r="L506" s="110"/>
      <c r="M506" s="933"/>
      <c r="N506" s="113"/>
      <c r="O506" s="114"/>
      <c r="P506" s="104"/>
    </row>
    <row r="507" spans="1:16">
      <c r="A507" s="935"/>
      <c r="B507" s="135"/>
      <c r="C507" s="927"/>
      <c r="D507" s="94"/>
      <c r="E507" s="96"/>
      <c r="F507" s="97"/>
      <c r="G507" s="135"/>
      <c r="H507" s="930"/>
      <c r="I507" s="94"/>
      <c r="J507" s="96"/>
      <c r="K507" s="97"/>
      <c r="L507" s="135"/>
      <c r="M507" s="933"/>
      <c r="N507" s="94"/>
      <c r="O507" s="96"/>
      <c r="P507" s="97"/>
    </row>
    <row r="508" spans="1:16">
      <c r="A508" s="935"/>
      <c r="B508" s="110"/>
      <c r="C508" s="927"/>
      <c r="D508" s="94"/>
      <c r="E508" s="96"/>
      <c r="F508" s="97"/>
      <c r="G508" s="110"/>
      <c r="H508" s="930"/>
      <c r="I508" s="94"/>
      <c r="J508" s="96"/>
      <c r="K508" s="97"/>
      <c r="L508" s="110"/>
      <c r="M508" s="933"/>
      <c r="N508" s="94"/>
      <c r="O508" s="96"/>
      <c r="P508" s="97"/>
    </row>
    <row r="509" spans="1:16">
      <c r="A509" s="935"/>
      <c r="B509" s="135"/>
      <c r="C509" s="927"/>
      <c r="D509" s="113"/>
      <c r="E509" s="114"/>
      <c r="F509" s="104"/>
      <c r="G509" s="135"/>
      <c r="H509" s="930"/>
      <c r="I509" s="113"/>
      <c r="J509" s="114"/>
      <c r="K509" s="104"/>
      <c r="L509" s="135"/>
      <c r="M509" s="933"/>
      <c r="N509" s="113"/>
      <c r="O509" s="114"/>
      <c r="P509" s="104"/>
    </row>
    <row r="510" spans="1:16" ht="17.25" thickBot="1">
      <c r="A510" s="936"/>
      <c r="B510" s="141"/>
      <c r="C510" s="928"/>
      <c r="D510" s="142"/>
      <c r="E510" s="143"/>
      <c r="F510" s="144"/>
      <c r="G510" s="141"/>
      <c r="H510" s="931"/>
      <c r="I510" s="142"/>
      <c r="J510" s="143"/>
      <c r="K510" s="144"/>
      <c r="L510" s="141"/>
      <c r="M510" s="934"/>
      <c r="N510" s="142"/>
      <c r="O510" s="143"/>
      <c r="P510" s="144"/>
    </row>
    <row r="511" spans="1:16" s="146" customFormat="1" ht="27" customHeight="1" thickTop="1" thickBot="1">
      <c r="A511" s="145"/>
      <c r="B511" s="937" t="s">
        <v>152</v>
      </c>
      <c r="C511" s="937"/>
      <c r="D511" s="937"/>
      <c r="E511" s="937"/>
      <c r="F511" s="937"/>
      <c r="G511" s="938" t="s">
        <v>153</v>
      </c>
      <c r="H511" s="938"/>
      <c r="I511" s="938"/>
      <c r="J511" s="938"/>
      <c r="K511" s="938"/>
      <c r="L511" s="938"/>
      <c r="M511" s="938"/>
      <c r="N511" s="919" t="s">
        <v>154</v>
      </c>
      <c r="O511" s="919"/>
      <c r="P511" s="919"/>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20">
        <f>A427</f>
        <v>46178</v>
      </c>
      <c r="B513" s="923" t="s">
        <v>669</v>
      </c>
      <c r="C513" s="160"/>
      <c r="D513" s="161"/>
      <c r="E513" s="162"/>
      <c r="F513" s="163"/>
      <c r="G513" s="164"/>
      <c r="H513" s="165"/>
      <c r="I513" s="166"/>
      <c r="J513" s="166"/>
      <c r="K513" s="167"/>
      <c r="L513" s="168"/>
      <c r="M513" s="169"/>
      <c r="N513" s="170"/>
      <c r="O513" s="166"/>
      <c r="P513" s="171"/>
    </row>
    <row r="514" spans="1:16" s="172" customFormat="1">
      <c r="A514" s="921"/>
      <c r="B514" s="924"/>
      <c r="C514" s="173"/>
      <c r="D514" s="174"/>
      <c r="E514" s="175"/>
      <c r="F514" s="176"/>
      <c r="G514" s="173"/>
      <c r="H514" s="177"/>
      <c r="I514" s="175"/>
      <c r="J514" s="175"/>
      <c r="K514" s="178"/>
      <c r="L514" s="179"/>
      <c r="M514" s="180"/>
      <c r="N514" s="181"/>
      <c r="O514" s="175"/>
      <c r="P514" s="182"/>
    </row>
    <row r="515" spans="1:16" s="172" customFormat="1">
      <c r="A515" s="921"/>
      <c r="B515" s="924"/>
      <c r="C515" s="173"/>
      <c r="D515" s="174"/>
      <c r="E515" s="175"/>
      <c r="F515" s="176"/>
      <c r="G515" s="173"/>
      <c r="H515" s="183"/>
      <c r="I515" s="175"/>
      <c r="J515" s="175"/>
      <c r="K515" s="178"/>
      <c r="L515" s="184"/>
      <c r="M515" s="180"/>
      <c r="N515" s="181"/>
      <c r="O515" s="175"/>
      <c r="P515" s="182"/>
    </row>
    <row r="516" spans="1:16" s="172" customFormat="1">
      <c r="A516" s="921"/>
      <c r="B516" s="924"/>
      <c r="C516" s="173"/>
      <c r="D516" s="218"/>
      <c r="E516" s="175"/>
      <c r="F516" s="176"/>
      <c r="G516" s="173"/>
      <c r="H516" s="183"/>
      <c r="I516" s="175"/>
      <c r="J516" s="175"/>
      <c r="K516" s="187"/>
      <c r="L516" s="184"/>
      <c r="M516" s="180"/>
      <c r="N516" s="181"/>
      <c r="O516" s="175"/>
      <c r="P516" s="182"/>
    </row>
    <row r="517" spans="1:16" s="172" customFormat="1">
      <c r="A517" s="921"/>
      <c r="B517" s="924"/>
      <c r="C517" s="173"/>
      <c r="D517" s="185"/>
      <c r="E517" s="175"/>
      <c r="F517" s="182"/>
      <c r="G517" s="173"/>
      <c r="H517" s="186"/>
      <c r="I517" s="175"/>
      <c r="J517" s="175"/>
      <c r="K517" s="187"/>
      <c r="L517" s="184"/>
      <c r="M517" s="180"/>
      <c r="N517" s="181"/>
      <c r="O517" s="175"/>
      <c r="P517" s="182"/>
    </row>
    <row r="518" spans="1:16" s="172" customFormat="1">
      <c r="A518" s="921"/>
      <c r="B518" s="924"/>
      <c r="C518" s="173"/>
      <c r="D518" s="174"/>
      <c r="E518" s="175"/>
      <c r="F518" s="188"/>
      <c r="G518" s="198"/>
      <c r="H518" s="183"/>
      <c r="I518" s="191"/>
      <c r="J518" s="175"/>
      <c r="K518" s="178"/>
      <c r="L518" s="189"/>
      <c r="M518" s="190"/>
      <c r="N518" s="181"/>
      <c r="O518" s="175"/>
      <c r="P518" s="182"/>
    </row>
    <row r="519" spans="1:16" s="172" customFormat="1">
      <c r="A519" s="921"/>
      <c r="B519" s="924"/>
      <c r="C519" s="173"/>
      <c r="D519" s="174"/>
      <c r="E519" s="175"/>
      <c r="F519" s="182"/>
      <c r="G519" s="173"/>
      <c r="H519" s="183"/>
      <c r="I519" s="191"/>
      <c r="J519" s="175"/>
      <c r="K519" s="178"/>
      <c r="L519" s="184"/>
      <c r="M519" s="180"/>
      <c r="N519" s="181"/>
      <c r="O519" s="175"/>
      <c r="P519" s="182"/>
    </row>
    <row r="520" spans="1:16" s="172" customFormat="1">
      <c r="A520" s="921"/>
      <c r="B520" s="924"/>
      <c r="C520" s="173"/>
      <c r="D520" s="174"/>
      <c r="E520" s="175"/>
      <c r="F520" s="182"/>
      <c r="G520" s="219"/>
      <c r="H520" s="183"/>
      <c r="I520" s="175"/>
      <c r="J520" s="175"/>
      <c r="K520" s="178"/>
      <c r="L520" s="184"/>
      <c r="M520" s="180"/>
      <c r="N520" s="181"/>
      <c r="O520" s="175"/>
      <c r="P520" s="182"/>
    </row>
    <row r="521" spans="1:16" s="172" customFormat="1">
      <c r="A521" s="921"/>
      <c r="B521" s="924"/>
      <c r="C521" s="173"/>
      <c r="D521" s="174"/>
      <c r="E521" s="175"/>
      <c r="F521" s="188"/>
      <c r="G521" s="173"/>
      <c r="H521" s="183"/>
      <c r="I521" s="191"/>
      <c r="J521" s="175"/>
      <c r="K521" s="178"/>
      <c r="L521" s="184"/>
      <c r="M521" s="180"/>
      <c r="N521" s="181"/>
      <c r="O521" s="175"/>
      <c r="P521" s="182"/>
    </row>
    <row r="522" spans="1:16" s="172" customFormat="1">
      <c r="A522" s="921"/>
      <c r="B522" s="924"/>
      <c r="C522" s="173"/>
      <c r="D522" s="174"/>
      <c r="E522" s="175"/>
      <c r="F522" s="182"/>
      <c r="G522" s="173"/>
      <c r="H522" s="183"/>
      <c r="I522" s="191"/>
      <c r="J522" s="175"/>
      <c r="K522" s="178"/>
      <c r="L522" s="184"/>
      <c r="M522" s="180"/>
      <c r="N522" s="181"/>
      <c r="O522" s="175"/>
      <c r="P522" s="182"/>
    </row>
    <row r="523" spans="1:16" s="172" customFormat="1">
      <c r="A523" s="921"/>
      <c r="B523" s="924"/>
      <c r="C523" s="192"/>
      <c r="D523" s="193"/>
      <c r="E523" s="194"/>
      <c r="F523" s="195"/>
      <c r="G523" s="173"/>
      <c r="H523" s="177"/>
      <c r="I523" s="175"/>
      <c r="J523" s="175"/>
      <c r="K523" s="178"/>
      <c r="L523" s="184"/>
      <c r="M523" s="180"/>
      <c r="N523" s="196"/>
      <c r="O523" s="194"/>
      <c r="P523" s="195"/>
    </row>
    <row r="524" spans="1:16" s="172" customFormat="1">
      <c r="A524" s="921"/>
      <c r="B524" s="924"/>
      <c r="C524" s="192"/>
      <c r="D524" s="193"/>
      <c r="E524" s="194"/>
      <c r="F524" s="195"/>
      <c r="G524" s="198"/>
      <c r="H524" s="183"/>
      <c r="I524" s="191"/>
      <c r="J524" s="175"/>
      <c r="K524" s="178"/>
      <c r="L524" s="184"/>
      <c r="M524" s="180"/>
      <c r="N524" s="196"/>
      <c r="O524" s="194"/>
      <c r="P524" s="195"/>
    </row>
    <row r="525" spans="1:16" s="172" customFormat="1">
      <c r="A525" s="921"/>
      <c r="B525" s="924"/>
      <c r="C525" s="192"/>
      <c r="D525" s="193"/>
      <c r="E525" s="194"/>
      <c r="F525" s="195"/>
      <c r="G525" s="173"/>
      <c r="H525" s="199"/>
      <c r="I525" s="191"/>
      <c r="J525" s="200"/>
      <c r="K525" s="197"/>
      <c r="L525" s="184"/>
      <c r="M525" s="180"/>
      <c r="N525" s="196"/>
      <c r="O525" s="194"/>
      <c r="P525" s="195"/>
    </row>
    <row r="526" spans="1:16" s="172" customFormat="1">
      <c r="A526" s="921"/>
      <c r="B526" s="924"/>
      <c r="C526" s="192"/>
      <c r="D526" s="193"/>
      <c r="E526" s="194"/>
      <c r="F526" s="195"/>
      <c r="G526" s="173"/>
      <c r="H526" s="201"/>
      <c r="I526" s="175"/>
      <c r="J526" s="175"/>
      <c r="K526" s="178"/>
      <c r="L526" s="184"/>
      <c r="M526" s="180"/>
      <c r="N526" s="196"/>
      <c r="O526" s="194"/>
      <c r="P526" s="195"/>
    </row>
    <row r="527" spans="1:16" s="172" customFormat="1">
      <c r="A527" s="921"/>
      <c r="B527" s="924"/>
      <c r="C527" s="192"/>
      <c r="D527" s="193"/>
      <c r="E527" s="194"/>
      <c r="F527" s="195"/>
      <c r="G527" s="198"/>
      <c r="H527" s="183"/>
      <c r="I527" s="200"/>
      <c r="J527" s="200"/>
      <c r="K527" s="197"/>
      <c r="L527" s="184"/>
      <c r="M527" s="180"/>
      <c r="N527" s="196"/>
      <c r="O527" s="194"/>
      <c r="P527" s="195"/>
    </row>
    <row r="528" spans="1:16" s="172" customFormat="1">
      <c r="A528" s="921"/>
      <c r="B528" s="924"/>
      <c r="C528" s="192"/>
      <c r="D528" s="193"/>
      <c r="E528" s="194"/>
      <c r="F528" s="195"/>
      <c r="G528" s="173"/>
      <c r="H528" s="183"/>
      <c r="I528" s="200"/>
      <c r="J528" s="200"/>
      <c r="K528" s="197"/>
      <c r="L528" s="179"/>
      <c r="M528" s="180"/>
      <c r="N528" s="196"/>
      <c r="O528" s="194"/>
      <c r="P528" s="195"/>
    </row>
    <row r="529" spans="1:16" s="172" customFormat="1">
      <c r="A529" s="921"/>
      <c r="B529" s="924"/>
      <c r="C529" s="192"/>
      <c r="D529" s="193"/>
      <c r="E529" s="194"/>
      <c r="F529" s="195"/>
      <c r="G529" s="192"/>
      <c r="H529" s="201"/>
      <c r="I529" s="202"/>
      <c r="J529" s="202"/>
      <c r="K529" s="203"/>
      <c r="L529" s="204"/>
      <c r="M529" s="190"/>
      <c r="N529" s="196"/>
      <c r="O529" s="194"/>
      <c r="P529" s="195"/>
    </row>
    <row r="530" spans="1:16" s="172" customFormat="1">
      <c r="A530" s="921"/>
      <c r="B530" s="924"/>
      <c r="C530" s="192"/>
      <c r="D530" s="193"/>
      <c r="E530" s="194"/>
      <c r="F530" s="195"/>
      <c r="G530" s="192"/>
      <c r="H530" s="201"/>
      <c r="I530" s="202"/>
      <c r="J530" s="202"/>
      <c r="K530" s="203"/>
      <c r="L530" s="204"/>
      <c r="M530" s="190"/>
      <c r="N530" s="196"/>
      <c r="O530" s="194"/>
      <c r="P530" s="195"/>
    </row>
    <row r="531" spans="1:16" s="172" customFormat="1">
      <c r="A531" s="921"/>
      <c r="B531" s="924"/>
      <c r="C531" s="192"/>
      <c r="D531" s="193"/>
      <c r="E531" s="194"/>
      <c r="F531" s="195"/>
      <c r="G531" s="192"/>
      <c r="H531" s="201"/>
      <c r="I531" s="202"/>
      <c r="J531" s="202"/>
      <c r="K531" s="203"/>
      <c r="L531" s="204"/>
      <c r="M531" s="190"/>
      <c r="N531" s="196"/>
      <c r="O531" s="194"/>
      <c r="P531" s="195"/>
    </row>
    <row r="532" spans="1:16" s="172" customFormat="1" ht="17.25" thickBot="1">
      <c r="A532" s="922"/>
      <c r="B532" s="925"/>
      <c r="C532" s="205"/>
      <c r="D532" s="206"/>
      <c r="E532" s="207"/>
      <c r="F532" s="208"/>
      <c r="G532" s="209"/>
      <c r="H532" s="210"/>
      <c r="I532" s="211"/>
      <c r="J532" s="211"/>
      <c r="K532" s="212"/>
      <c r="L532" s="213"/>
      <c r="M532" s="214"/>
      <c r="N532" s="215"/>
      <c r="O532" s="207"/>
      <c r="P532" s="208"/>
    </row>
    <row r="533" spans="1:16" s="71" customFormat="1" ht="18" customHeight="1" thickTop="1" thickBot="1">
      <c r="A533" s="956">
        <f>A427+1</f>
        <v>46179</v>
      </c>
      <c r="B533" s="90" t="s">
        <v>162</v>
      </c>
      <c r="C533" s="926" t="s">
        <v>664</v>
      </c>
      <c r="D533" s="91" t="s">
        <v>114</v>
      </c>
      <c r="E533" s="92" t="s">
        <v>164</v>
      </c>
      <c r="F533" s="93"/>
      <c r="G533" s="90" t="s">
        <v>162</v>
      </c>
      <c r="H533" s="930" t="s">
        <v>163</v>
      </c>
      <c r="I533" s="91" t="s">
        <v>114</v>
      </c>
      <c r="J533" s="92" t="s">
        <v>164</v>
      </c>
      <c r="K533" s="93"/>
      <c r="L533" s="90" t="s">
        <v>162</v>
      </c>
      <c r="M533" s="933" t="s">
        <v>163</v>
      </c>
      <c r="N533" s="91" t="s">
        <v>114</v>
      </c>
      <c r="O533" s="92" t="s">
        <v>164</v>
      </c>
      <c r="P533" s="93"/>
    </row>
    <row r="534" spans="1:16" ht="18" customHeight="1">
      <c r="A534" s="957"/>
      <c r="B534" s="958"/>
      <c r="C534" s="927"/>
      <c r="D534" s="94" t="s">
        <v>116</v>
      </c>
      <c r="E534" s="95" t="s">
        <v>142</v>
      </c>
      <c r="F534" s="93"/>
      <c r="G534" s="958"/>
      <c r="H534" s="930"/>
      <c r="I534" s="94" t="s">
        <v>116</v>
      </c>
      <c r="J534" s="95" t="s">
        <v>142</v>
      </c>
      <c r="K534" s="93"/>
      <c r="L534" s="958"/>
      <c r="M534" s="933"/>
      <c r="N534" s="94" t="s">
        <v>116</v>
      </c>
      <c r="O534" s="95" t="s">
        <v>142</v>
      </c>
      <c r="P534" s="93"/>
    </row>
    <row r="535" spans="1:16" ht="17.25" thickBot="1">
      <c r="A535" s="957"/>
      <c r="B535" s="959"/>
      <c r="C535" s="927"/>
      <c r="D535" s="94" t="s">
        <v>165</v>
      </c>
      <c r="E535" s="96" t="s">
        <v>166</v>
      </c>
      <c r="F535" s="98"/>
      <c r="G535" s="959"/>
      <c r="H535" s="930"/>
      <c r="I535" s="94" t="s">
        <v>165</v>
      </c>
      <c r="J535" s="96" t="s">
        <v>166</v>
      </c>
      <c r="K535" s="98"/>
      <c r="L535" s="959"/>
      <c r="M535" s="933"/>
      <c r="N535" s="94" t="s">
        <v>165</v>
      </c>
      <c r="O535" s="96" t="s">
        <v>166</v>
      </c>
      <c r="P535" s="98"/>
    </row>
    <row r="536" spans="1:16" ht="17.25" thickBot="1">
      <c r="A536" s="957"/>
      <c r="B536" s="90" t="s">
        <v>167</v>
      </c>
      <c r="C536" s="927"/>
      <c r="D536" s="94"/>
      <c r="E536" s="96"/>
      <c r="F536" s="97"/>
      <c r="G536" s="90" t="s">
        <v>167</v>
      </c>
      <c r="H536" s="930"/>
      <c r="I536" s="94" t="s">
        <v>120</v>
      </c>
      <c r="J536" s="96" t="s">
        <v>148</v>
      </c>
      <c r="K536" s="97"/>
      <c r="L536" s="90" t="s">
        <v>167</v>
      </c>
      <c r="M536" s="933"/>
      <c r="N536" s="94" t="s">
        <v>120</v>
      </c>
      <c r="O536" s="96" t="s">
        <v>148</v>
      </c>
      <c r="P536" s="97"/>
    </row>
    <row r="537" spans="1:16">
      <c r="A537" s="957"/>
      <c r="B537" s="955"/>
      <c r="C537" s="927"/>
      <c r="D537" s="94"/>
      <c r="E537" s="96"/>
      <c r="F537" s="97"/>
      <c r="G537" s="955"/>
      <c r="H537" s="930"/>
      <c r="I537" s="94"/>
      <c r="J537" s="96"/>
      <c r="K537" s="97"/>
      <c r="L537" s="955"/>
      <c r="M537" s="933"/>
      <c r="N537" s="94"/>
      <c r="O537" s="96"/>
      <c r="P537" s="97"/>
    </row>
    <row r="538" spans="1:16">
      <c r="A538" s="957"/>
      <c r="B538" s="948"/>
      <c r="C538" s="927"/>
      <c r="D538" s="94"/>
      <c r="E538" s="96"/>
      <c r="F538" s="97"/>
      <c r="G538" s="948"/>
      <c r="H538" s="930"/>
      <c r="I538" s="94"/>
      <c r="J538" s="96"/>
      <c r="K538" s="97"/>
      <c r="L538" s="948"/>
      <c r="M538" s="933"/>
      <c r="N538" s="94"/>
      <c r="O538" s="96"/>
      <c r="P538" s="97"/>
    </row>
    <row r="539" spans="1:16">
      <c r="A539" s="957"/>
      <c r="B539" s="947"/>
      <c r="C539" s="927"/>
      <c r="D539" s="94"/>
      <c r="E539" s="96"/>
      <c r="F539" s="93"/>
      <c r="G539" s="947"/>
      <c r="H539" s="930"/>
      <c r="I539" s="94"/>
      <c r="J539" s="96"/>
      <c r="K539" s="93"/>
      <c r="L539" s="947"/>
      <c r="M539" s="933"/>
      <c r="N539" s="94"/>
      <c r="O539" s="96"/>
      <c r="P539" s="93"/>
    </row>
    <row r="540" spans="1:16">
      <c r="A540" s="957"/>
      <c r="B540" s="948"/>
      <c r="C540" s="927"/>
      <c r="D540" s="94"/>
      <c r="E540" s="96"/>
      <c r="F540" s="99"/>
      <c r="G540" s="948"/>
      <c r="H540" s="930"/>
      <c r="I540" s="94"/>
      <c r="J540" s="96"/>
      <c r="K540" s="99"/>
      <c r="L540" s="948"/>
      <c r="M540" s="933"/>
      <c r="N540" s="94"/>
      <c r="O540" s="96"/>
      <c r="P540" s="93"/>
    </row>
    <row r="541" spans="1:16">
      <c r="A541" s="957"/>
      <c r="B541" s="947"/>
      <c r="C541" s="927"/>
      <c r="D541" s="94"/>
      <c r="E541" s="96"/>
      <c r="F541" s="102"/>
      <c r="G541" s="947"/>
      <c r="H541" s="930"/>
      <c r="I541" s="94"/>
      <c r="J541" s="96"/>
      <c r="K541" s="102"/>
      <c r="L541" s="947"/>
      <c r="M541" s="933"/>
      <c r="N541" s="94"/>
      <c r="O541" s="96"/>
      <c r="P541" s="99"/>
    </row>
    <row r="542" spans="1:16" ht="17.25" thickBot="1">
      <c r="A542" s="957"/>
      <c r="B542" s="948"/>
      <c r="C542" s="927"/>
      <c r="D542" s="94"/>
      <c r="E542" s="96"/>
      <c r="F542" s="99"/>
      <c r="G542" s="948"/>
      <c r="H542" s="930"/>
      <c r="I542" s="94"/>
      <c r="J542" s="96"/>
      <c r="K542" s="99"/>
      <c r="L542" s="948"/>
      <c r="M542" s="933"/>
      <c r="N542" s="94"/>
      <c r="O542" s="96"/>
      <c r="P542" s="99"/>
    </row>
    <row r="543" spans="1:16" ht="17.25" thickBot="1">
      <c r="A543" s="957"/>
      <c r="B543" s="100" t="s">
        <v>168</v>
      </c>
      <c r="C543" s="927"/>
      <c r="D543" s="94"/>
      <c r="E543" s="96"/>
      <c r="F543" s="99"/>
      <c r="G543" s="100" t="s">
        <v>168</v>
      </c>
      <c r="H543" s="930"/>
      <c r="I543" s="94"/>
      <c r="J543" s="96"/>
      <c r="K543" s="99"/>
      <c r="L543" s="100" t="s">
        <v>168</v>
      </c>
      <c r="M543" s="933"/>
      <c r="N543" s="94"/>
      <c r="O543" s="96"/>
      <c r="P543" s="99"/>
    </row>
    <row r="544" spans="1:16">
      <c r="A544" s="957"/>
      <c r="B544" s="949"/>
      <c r="C544" s="927"/>
      <c r="D544" s="94"/>
      <c r="E544" s="96"/>
      <c r="F544" s="99"/>
      <c r="G544" s="949"/>
      <c r="H544" s="930"/>
      <c r="I544" s="94"/>
      <c r="J544" s="96"/>
      <c r="K544" s="99"/>
      <c r="L544" s="949"/>
      <c r="M544" s="933"/>
      <c r="N544" s="94"/>
      <c r="O544" s="96"/>
      <c r="P544" s="99"/>
    </row>
    <row r="545" spans="1:16">
      <c r="A545" s="957"/>
      <c r="B545" s="950"/>
      <c r="C545" s="927"/>
      <c r="D545" s="94"/>
      <c r="E545" s="96"/>
      <c r="F545" s="99"/>
      <c r="G545" s="950"/>
      <c r="H545" s="930"/>
      <c r="I545" s="94"/>
      <c r="J545" s="96"/>
      <c r="K545" s="99"/>
      <c r="L545" s="950"/>
      <c r="M545" s="933"/>
      <c r="N545" s="94"/>
      <c r="O545" s="96"/>
      <c r="P545" s="97"/>
    </row>
    <row r="546" spans="1:16" ht="17.25" thickBot="1">
      <c r="A546" s="957"/>
      <c r="B546" s="951"/>
      <c r="C546" s="927"/>
      <c r="D546" s="94"/>
      <c r="E546" s="96"/>
      <c r="F546" s="97"/>
      <c r="G546" s="951"/>
      <c r="H546" s="930"/>
      <c r="I546" s="94"/>
      <c r="J546" s="96"/>
      <c r="K546" s="97"/>
      <c r="L546" s="951"/>
      <c r="M546" s="933"/>
      <c r="N546" s="94"/>
      <c r="O546" s="96"/>
      <c r="P546" s="97"/>
    </row>
    <row r="547" spans="1:16" ht="17.25" thickBot="1">
      <c r="A547" s="957"/>
      <c r="B547" s="100" t="s">
        <v>123</v>
      </c>
      <c r="C547" s="927"/>
      <c r="D547" s="94"/>
      <c r="E547" s="96"/>
      <c r="F547" s="97"/>
      <c r="G547" s="100" t="s">
        <v>123</v>
      </c>
      <c r="H547" s="930"/>
      <c r="I547" s="94"/>
      <c r="J547" s="96"/>
      <c r="K547" s="97"/>
      <c r="L547" s="100" t="s">
        <v>123</v>
      </c>
      <c r="M547" s="933"/>
      <c r="N547" s="94"/>
      <c r="O547" s="96"/>
      <c r="P547" s="97"/>
    </row>
    <row r="548" spans="1:16">
      <c r="A548" s="957"/>
      <c r="B548" s="962"/>
      <c r="C548" s="927"/>
      <c r="D548" s="94"/>
      <c r="E548" s="96"/>
      <c r="F548" s="97"/>
      <c r="G548" s="962"/>
      <c r="H548" s="930"/>
      <c r="I548" s="94"/>
      <c r="J548" s="96"/>
      <c r="K548" s="97"/>
      <c r="L548" s="962"/>
      <c r="M548" s="933"/>
      <c r="N548" s="94"/>
      <c r="O548" s="96"/>
      <c r="P548" s="97"/>
    </row>
    <row r="549" spans="1:16">
      <c r="A549" s="957"/>
      <c r="B549" s="963"/>
      <c r="C549" s="927"/>
      <c r="D549" s="94"/>
      <c r="E549" s="96"/>
      <c r="F549" s="97"/>
      <c r="G549" s="963"/>
      <c r="H549" s="930"/>
      <c r="I549" s="94"/>
      <c r="J549" s="96"/>
      <c r="K549" s="97"/>
      <c r="L549" s="963"/>
      <c r="M549" s="933"/>
      <c r="N549" s="94"/>
      <c r="O549" s="96"/>
      <c r="P549" s="97"/>
    </row>
    <row r="550" spans="1:16" ht="17.25" thickBot="1">
      <c r="A550" s="957"/>
      <c r="B550" s="964"/>
      <c r="C550" s="927"/>
      <c r="D550" s="94"/>
      <c r="E550" s="96"/>
      <c r="F550" s="97"/>
      <c r="G550" s="964"/>
      <c r="H550" s="930"/>
      <c r="I550" s="94"/>
      <c r="J550" s="96"/>
      <c r="K550" s="97"/>
      <c r="L550" s="964"/>
      <c r="M550" s="933"/>
      <c r="N550" s="94"/>
      <c r="O550" s="96"/>
      <c r="P550" s="97"/>
    </row>
    <row r="551" spans="1:16">
      <c r="A551" s="957"/>
      <c r="B551" s="945" t="s">
        <v>124</v>
      </c>
      <c r="C551" s="927"/>
      <c r="D551" s="94"/>
      <c r="E551" s="96"/>
      <c r="F551" s="97"/>
      <c r="G551" s="945" t="s">
        <v>124</v>
      </c>
      <c r="H551" s="930"/>
      <c r="I551" s="94"/>
      <c r="J551" s="96"/>
      <c r="K551" s="97"/>
      <c r="L551" s="945" t="s">
        <v>124</v>
      </c>
      <c r="M551" s="933"/>
      <c r="N551" s="94"/>
      <c r="O551" s="96"/>
      <c r="P551" s="97"/>
    </row>
    <row r="552" spans="1:16" ht="17.25" thickBot="1">
      <c r="A552" s="957"/>
      <c r="B552" s="946"/>
      <c r="C552" s="927"/>
      <c r="D552" s="94"/>
      <c r="E552" s="96"/>
      <c r="F552" s="97"/>
      <c r="G552" s="946"/>
      <c r="H552" s="930"/>
      <c r="I552" s="94"/>
      <c r="J552" s="96"/>
      <c r="K552" s="97"/>
      <c r="L552" s="946"/>
      <c r="M552" s="933"/>
      <c r="N552" s="94"/>
      <c r="O552" s="96"/>
      <c r="P552" s="93"/>
    </row>
    <row r="553" spans="1:16" ht="17.25" thickTop="1">
      <c r="A553" s="957"/>
      <c r="B553" s="960" t="s">
        <v>125</v>
      </c>
      <c r="C553" s="927"/>
      <c r="D553" s="94"/>
      <c r="E553" s="96"/>
      <c r="F553" s="93"/>
      <c r="G553" s="960" t="s">
        <v>125</v>
      </c>
      <c r="H553" s="930"/>
      <c r="I553" s="94"/>
      <c r="J553" s="96"/>
      <c r="K553" s="93"/>
      <c r="L553" s="960" t="s">
        <v>125</v>
      </c>
      <c r="M553" s="933"/>
      <c r="N553" s="94"/>
      <c r="O553" s="96"/>
      <c r="P553" s="97"/>
    </row>
    <row r="554" spans="1:16" ht="17.25" thickBot="1">
      <c r="A554" s="957"/>
      <c r="B554" s="943"/>
      <c r="C554" s="927"/>
      <c r="D554" s="94"/>
      <c r="E554" s="96"/>
      <c r="F554" s="93"/>
      <c r="G554" s="943"/>
      <c r="H554" s="930"/>
      <c r="I554" s="94"/>
      <c r="J554" s="96"/>
      <c r="K554" s="93"/>
      <c r="L554" s="943"/>
      <c r="M554" s="933"/>
      <c r="N554" s="94"/>
      <c r="O554" s="96"/>
      <c r="P554" s="101"/>
    </row>
    <row r="555" spans="1:16">
      <c r="A555" s="957"/>
      <c r="B555" s="953"/>
      <c r="C555" s="927"/>
      <c r="D555" s="94"/>
      <c r="E555" s="96"/>
      <c r="F555" s="97"/>
      <c r="G555" s="953"/>
      <c r="H555" s="930"/>
      <c r="I555" s="94"/>
      <c r="J555" s="96"/>
      <c r="K555" s="97"/>
      <c r="L555" s="953"/>
      <c r="M555" s="933"/>
      <c r="N555" s="94"/>
      <c r="O555" s="96"/>
      <c r="P555" s="103"/>
    </row>
    <row r="556" spans="1:16" ht="17.25" thickBot="1">
      <c r="A556" s="957"/>
      <c r="B556" s="961"/>
      <c r="C556" s="927"/>
      <c r="D556" s="94"/>
      <c r="E556" s="96"/>
      <c r="F556" s="97"/>
      <c r="G556" s="961"/>
      <c r="H556" s="930"/>
      <c r="I556" s="94"/>
      <c r="J556" s="96"/>
      <c r="K556" s="97"/>
      <c r="L556" s="961"/>
      <c r="M556" s="933"/>
      <c r="N556" s="94"/>
      <c r="O556" s="96"/>
      <c r="P556" s="104"/>
    </row>
    <row r="557" spans="1:16">
      <c r="A557" s="957"/>
      <c r="B557" s="942" t="s">
        <v>126</v>
      </c>
      <c r="C557" s="927"/>
      <c r="D557" s="94"/>
      <c r="E557" s="96"/>
      <c r="F557" s="93"/>
      <c r="G557" s="942" t="s">
        <v>126</v>
      </c>
      <c r="H557" s="930"/>
      <c r="I557" s="94"/>
      <c r="J557" s="96"/>
      <c r="K557" s="93"/>
      <c r="L557" s="942" t="s">
        <v>126</v>
      </c>
      <c r="M557" s="933"/>
      <c r="N557" s="94"/>
      <c r="O557" s="96"/>
      <c r="P557" s="99"/>
    </row>
    <row r="558" spans="1:16" ht="17.25" thickBot="1">
      <c r="A558" s="957"/>
      <c r="B558" s="943"/>
      <c r="C558" s="927"/>
      <c r="D558" s="94"/>
      <c r="E558" s="96"/>
      <c r="F558" s="101"/>
      <c r="G558" s="943"/>
      <c r="H558" s="930"/>
      <c r="I558" s="94"/>
      <c r="J558" s="96"/>
      <c r="K558" s="101"/>
      <c r="L558" s="943"/>
      <c r="M558" s="933"/>
      <c r="N558" s="94"/>
      <c r="O558" s="96"/>
      <c r="P558" s="104"/>
    </row>
    <row r="559" spans="1:16">
      <c r="A559" s="957"/>
      <c r="B559" s="953"/>
      <c r="C559" s="927"/>
      <c r="D559" s="94"/>
      <c r="E559" s="96"/>
      <c r="F559" s="102"/>
      <c r="G559" s="953"/>
      <c r="H559" s="930"/>
      <c r="I559" s="94"/>
      <c r="J559" s="96"/>
      <c r="K559" s="103"/>
      <c r="L559" s="953"/>
      <c r="M559" s="933"/>
      <c r="N559" s="94"/>
      <c r="O559" s="96"/>
      <c r="P559" s="93"/>
    </row>
    <row r="560" spans="1:16" ht="17.25" thickBot="1">
      <c r="A560" s="957"/>
      <c r="B560" s="954"/>
      <c r="C560" s="927"/>
      <c r="D560" s="94"/>
      <c r="E560" s="96"/>
      <c r="F560" s="99"/>
      <c r="G560" s="954"/>
      <c r="H560" s="930"/>
      <c r="I560" s="94"/>
      <c r="J560" s="96"/>
      <c r="K560" s="104"/>
      <c r="L560" s="954"/>
      <c r="M560" s="933"/>
      <c r="N560" s="94"/>
      <c r="O560" s="96"/>
      <c r="P560" s="97"/>
    </row>
    <row r="561" spans="1:16">
      <c r="A561" s="957"/>
      <c r="B561" s="952" t="s">
        <v>127</v>
      </c>
      <c r="C561" s="927"/>
      <c r="D561" s="94"/>
      <c r="E561" s="96"/>
      <c r="F561" s="103"/>
      <c r="G561" s="952" t="s">
        <v>127</v>
      </c>
      <c r="H561" s="930"/>
      <c r="I561" s="94"/>
      <c r="J561" s="96"/>
      <c r="K561" s="104"/>
      <c r="L561" s="952" t="s">
        <v>127</v>
      </c>
      <c r="M561" s="933"/>
      <c r="N561" s="94"/>
      <c r="O561" s="114"/>
      <c r="P561" s="97"/>
    </row>
    <row r="562" spans="1:16" ht="17.25" thickBot="1">
      <c r="A562" s="957"/>
      <c r="B562" s="943"/>
      <c r="C562" s="927"/>
      <c r="D562" s="94"/>
      <c r="E562" s="96"/>
      <c r="F562" s="104"/>
      <c r="G562" s="943"/>
      <c r="H562" s="930"/>
      <c r="I562" s="94"/>
      <c r="J562" s="96"/>
      <c r="K562" s="99"/>
      <c r="L562" s="943"/>
      <c r="M562" s="933"/>
      <c r="N562" s="113"/>
      <c r="O562" s="96"/>
      <c r="P562" s="112"/>
    </row>
    <row r="563" spans="1:16">
      <c r="A563" s="957"/>
      <c r="B563" s="953"/>
      <c r="C563" s="927"/>
      <c r="D563" s="94"/>
      <c r="E563" s="96"/>
      <c r="F563" s="104"/>
      <c r="G563" s="953"/>
      <c r="H563" s="930"/>
      <c r="I563" s="94"/>
      <c r="J563" s="96"/>
      <c r="K563" s="104"/>
      <c r="L563" s="953"/>
      <c r="M563" s="933"/>
      <c r="N563" s="113"/>
      <c r="O563" s="114"/>
      <c r="P563" s="97"/>
    </row>
    <row r="564" spans="1:16" ht="17.25" thickBot="1">
      <c r="A564" s="957"/>
      <c r="B564" s="954"/>
      <c r="C564" s="927"/>
      <c r="D564" s="94"/>
      <c r="E564" s="96"/>
      <c r="F564" s="99"/>
      <c r="G564" s="954"/>
      <c r="H564" s="930"/>
      <c r="I564" s="94"/>
      <c r="J564" s="96"/>
      <c r="K564" s="93"/>
      <c r="L564" s="954"/>
      <c r="M564" s="933"/>
      <c r="N564" s="94"/>
      <c r="O564" s="114"/>
      <c r="P564" s="104"/>
    </row>
    <row r="565" spans="1:16">
      <c r="A565" s="957"/>
      <c r="B565" s="952" t="s">
        <v>128</v>
      </c>
      <c r="C565" s="927"/>
      <c r="D565" s="94"/>
      <c r="E565" s="96"/>
      <c r="F565" s="104"/>
      <c r="G565" s="952" t="s">
        <v>128</v>
      </c>
      <c r="H565" s="930"/>
      <c r="I565" s="94"/>
      <c r="J565" s="96"/>
      <c r="K565" s="97"/>
      <c r="L565" s="952" t="s">
        <v>128</v>
      </c>
      <c r="M565" s="933"/>
      <c r="N565" s="94"/>
      <c r="O565" s="96"/>
      <c r="P565" s="97"/>
    </row>
    <row r="566" spans="1:16" ht="17.25" thickBot="1">
      <c r="A566" s="957"/>
      <c r="B566" s="943"/>
      <c r="C566" s="927"/>
      <c r="D566" s="94"/>
      <c r="E566" s="96"/>
      <c r="F566" s="93"/>
      <c r="G566" s="943"/>
      <c r="H566" s="930"/>
      <c r="I566" s="94"/>
      <c r="J566" s="114"/>
      <c r="K566" s="97"/>
      <c r="L566" s="943"/>
      <c r="M566" s="933"/>
      <c r="N566" s="113"/>
      <c r="O566" s="114"/>
      <c r="P566" s="97"/>
    </row>
    <row r="567" spans="1:16">
      <c r="A567" s="957"/>
      <c r="B567" s="953"/>
      <c r="C567" s="927"/>
      <c r="D567" s="94"/>
      <c r="E567" s="96"/>
      <c r="F567" s="97"/>
      <c r="G567" s="953"/>
      <c r="H567" s="930"/>
      <c r="I567" s="94"/>
      <c r="J567" s="96"/>
      <c r="K567" s="97"/>
      <c r="L567" s="953"/>
      <c r="M567" s="933"/>
      <c r="N567" s="113"/>
      <c r="O567" s="114"/>
      <c r="P567" s="97"/>
    </row>
    <row r="568" spans="1:16" ht="17.25" thickBot="1">
      <c r="A568" s="957"/>
      <c r="B568" s="954"/>
      <c r="C568" s="927"/>
      <c r="D568" s="94"/>
      <c r="E568" s="96"/>
      <c r="F568" s="93"/>
      <c r="G568" s="954"/>
      <c r="H568" s="930"/>
      <c r="I568" s="94"/>
      <c r="J568" s="114"/>
      <c r="K568" s="97"/>
      <c r="L568" s="954"/>
      <c r="M568" s="933"/>
      <c r="N568" s="94"/>
      <c r="O568" s="114"/>
      <c r="P568" s="97"/>
    </row>
    <row r="569" spans="1:16">
      <c r="A569" s="957"/>
      <c r="B569" s="942" t="s">
        <v>129</v>
      </c>
      <c r="C569" s="927"/>
      <c r="D569" s="94"/>
      <c r="E569" s="96"/>
      <c r="F569" s="93"/>
      <c r="G569" s="942" t="s">
        <v>129</v>
      </c>
      <c r="H569" s="930"/>
      <c r="I569" s="94"/>
      <c r="J569" s="114"/>
      <c r="K569" s="97"/>
      <c r="L569" s="942" t="s">
        <v>129</v>
      </c>
      <c r="M569" s="933"/>
      <c r="N569" s="113"/>
      <c r="O569" s="114"/>
      <c r="P569" s="97"/>
    </row>
    <row r="570" spans="1:16" ht="17.25" thickBot="1">
      <c r="A570" s="957"/>
      <c r="B570" s="943"/>
      <c r="C570" s="927"/>
      <c r="D570" s="94"/>
      <c r="E570" s="96"/>
      <c r="F570" s="93"/>
      <c r="G570" s="943"/>
      <c r="H570" s="930"/>
      <c r="I570" s="94"/>
      <c r="J570" s="114"/>
      <c r="K570" s="97"/>
      <c r="L570" s="943"/>
      <c r="M570" s="933"/>
      <c r="N570" s="94"/>
      <c r="O570" s="114"/>
      <c r="P570" s="97"/>
    </row>
    <row r="571" spans="1:16">
      <c r="A571" s="957"/>
      <c r="B571" s="106"/>
      <c r="C571" s="927"/>
      <c r="D571" s="94"/>
      <c r="E571" s="96"/>
      <c r="F571" s="97"/>
      <c r="G571" s="106"/>
      <c r="H571" s="930"/>
      <c r="I571" s="94"/>
      <c r="J571" s="96"/>
      <c r="K571" s="112"/>
      <c r="L571" s="106"/>
      <c r="M571" s="933"/>
      <c r="N571" s="113"/>
      <c r="O571" s="96"/>
      <c r="P571" s="112"/>
    </row>
    <row r="572" spans="1:16">
      <c r="A572" s="957"/>
      <c r="B572" s="107"/>
      <c r="C572" s="927"/>
      <c r="D572" s="94"/>
      <c r="E572" s="96"/>
      <c r="F572" s="93"/>
      <c r="G572" s="107"/>
      <c r="H572" s="930"/>
      <c r="I572" s="94"/>
      <c r="J572" s="96"/>
      <c r="K572" s="97"/>
      <c r="L572" s="107"/>
      <c r="M572" s="933"/>
      <c r="N572" s="113"/>
      <c r="O572" s="114"/>
      <c r="P572" s="97"/>
    </row>
    <row r="573" spans="1:16">
      <c r="A573" s="957"/>
      <c r="B573" s="109"/>
      <c r="C573" s="927"/>
      <c r="D573" s="94"/>
      <c r="E573" s="96"/>
      <c r="F573" s="93"/>
      <c r="G573" s="109"/>
      <c r="H573" s="930"/>
      <c r="I573" s="113"/>
      <c r="J573" s="114"/>
      <c r="K573" s="97"/>
      <c r="L573" s="109"/>
      <c r="M573" s="933"/>
      <c r="N573" s="113"/>
      <c r="O573" s="114"/>
      <c r="P573" s="104"/>
    </row>
    <row r="574" spans="1:16">
      <c r="A574" s="957"/>
      <c r="B574" s="110"/>
      <c r="C574" s="927"/>
      <c r="D574" s="94"/>
      <c r="E574" s="96"/>
      <c r="F574" s="93"/>
      <c r="G574" s="110"/>
      <c r="H574" s="930"/>
      <c r="I574" s="113"/>
      <c r="J574" s="114"/>
      <c r="K574" s="104"/>
      <c r="L574" s="110"/>
      <c r="M574" s="933"/>
      <c r="N574" s="111"/>
      <c r="O574" s="96"/>
      <c r="P574" s="97"/>
    </row>
    <row r="575" spans="1:16">
      <c r="A575" s="957"/>
      <c r="B575" s="109"/>
      <c r="C575" s="927"/>
      <c r="D575" s="111"/>
      <c r="E575" s="96"/>
      <c r="F575" s="97"/>
      <c r="G575" s="109"/>
      <c r="H575" s="930"/>
      <c r="I575" s="111"/>
      <c r="J575" s="96"/>
      <c r="K575" s="112"/>
      <c r="L575" s="109"/>
      <c r="M575" s="933"/>
      <c r="N575" s="94"/>
      <c r="O575" s="96"/>
      <c r="P575" s="112"/>
    </row>
    <row r="576" spans="1:16">
      <c r="A576" s="957"/>
      <c r="B576" s="110"/>
      <c r="C576" s="927"/>
      <c r="D576" s="94"/>
      <c r="E576" s="96"/>
      <c r="F576" s="108"/>
      <c r="G576" s="110"/>
      <c r="H576" s="930"/>
      <c r="I576" s="94"/>
      <c r="J576" s="96"/>
      <c r="K576" s="97"/>
      <c r="L576" s="110"/>
      <c r="M576" s="933"/>
      <c r="N576" s="113"/>
      <c r="O576" s="114"/>
      <c r="P576" s="97"/>
    </row>
    <row r="577" spans="1:16">
      <c r="A577" s="957"/>
      <c r="B577" s="109"/>
      <c r="C577" s="927"/>
      <c r="D577" s="94"/>
      <c r="E577" s="96"/>
      <c r="F577" s="97"/>
      <c r="G577" s="109"/>
      <c r="H577" s="930"/>
      <c r="I577" s="113"/>
      <c r="J577" s="114"/>
      <c r="K577" s="97"/>
      <c r="L577" s="109"/>
      <c r="M577" s="933"/>
      <c r="N577" s="113"/>
      <c r="O577" s="114"/>
      <c r="P577" s="97"/>
    </row>
    <row r="578" spans="1:16" ht="17.25" thickBot="1">
      <c r="A578" s="957"/>
      <c r="B578" s="110"/>
      <c r="C578" s="940"/>
      <c r="D578" s="115"/>
      <c r="E578" s="116"/>
      <c r="F578" s="117"/>
      <c r="G578" s="110"/>
      <c r="H578" s="930"/>
      <c r="I578" s="115"/>
      <c r="J578" s="116"/>
      <c r="K578" s="117"/>
      <c r="L578" s="110"/>
      <c r="M578" s="933"/>
      <c r="N578" s="115"/>
      <c r="O578" s="116"/>
      <c r="P578" s="117"/>
    </row>
    <row r="579" spans="1:16">
      <c r="A579" s="944" t="str">
        <f>TEXT(A533,"AAAA")</f>
        <v>星期六</v>
      </c>
      <c r="B579" s="109"/>
      <c r="C579" s="926" t="s">
        <v>665</v>
      </c>
      <c r="D579" s="118"/>
      <c r="E579" s="119"/>
      <c r="F579" s="97"/>
      <c r="G579" s="109"/>
      <c r="H579" s="929" t="s">
        <v>130</v>
      </c>
      <c r="I579" s="118"/>
      <c r="J579" s="119"/>
      <c r="K579" s="97"/>
      <c r="L579" s="109"/>
      <c r="M579" s="932" t="s">
        <v>130</v>
      </c>
      <c r="N579" s="118"/>
      <c r="O579" s="119"/>
      <c r="P579" s="97"/>
    </row>
    <row r="580" spans="1:16">
      <c r="A580" s="944"/>
      <c r="B580" s="110"/>
      <c r="C580" s="927"/>
      <c r="D580" s="120"/>
      <c r="E580" s="96"/>
      <c r="F580" s="97"/>
      <c r="G580" s="110"/>
      <c r="H580" s="930"/>
      <c r="I580" s="94"/>
      <c r="J580" s="96"/>
      <c r="K580" s="97"/>
      <c r="L580" s="110"/>
      <c r="M580" s="933"/>
      <c r="N580" s="94"/>
      <c r="O580" s="96"/>
      <c r="P580" s="97"/>
    </row>
    <row r="581" spans="1:16">
      <c r="A581" s="944"/>
      <c r="B581" s="109"/>
      <c r="C581" s="927"/>
      <c r="D581" s="120"/>
      <c r="E581" s="96"/>
      <c r="F581" s="97"/>
      <c r="G581" s="109"/>
      <c r="H581" s="930"/>
      <c r="I581" s="94"/>
      <c r="J581" s="96"/>
      <c r="K581" s="97"/>
      <c r="L581" s="109"/>
      <c r="M581" s="933"/>
      <c r="N581" s="94"/>
      <c r="O581" s="96"/>
      <c r="P581" s="97"/>
    </row>
    <row r="582" spans="1:16">
      <c r="A582" s="944"/>
      <c r="B582" s="110"/>
      <c r="C582" s="927"/>
      <c r="D582" s="120"/>
      <c r="E582" s="96"/>
      <c r="F582" s="97"/>
      <c r="G582" s="110"/>
      <c r="H582" s="930"/>
      <c r="I582" s="94"/>
      <c r="J582" s="96"/>
      <c r="K582" s="97"/>
      <c r="L582" s="110"/>
      <c r="M582" s="933"/>
      <c r="N582" s="94"/>
      <c r="O582" s="96"/>
      <c r="P582" s="97"/>
    </row>
    <row r="583" spans="1:16">
      <c r="A583" s="944"/>
      <c r="B583" s="109"/>
      <c r="C583" s="927"/>
      <c r="D583" s="120"/>
      <c r="E583" s="96"/>
      <c r="F583" s="97"/>
      <c r="G583" s="109"/>
      <c r="H583" s="930"/>
      <c r="I583" s="94"/>
      <c r="J583" s="96"/>
      <c r="K583" s="97"/>
      <c r="L583" s="109"/>
      <c r="M583" s="933"/>
      <c r="N583" s="94"/>
      <c r="O583" s="96"/>
      <c r="P583" s="97"/>
    </row>
    <row r="584" spans="1:16">
      <c r="A584" s="944"/>
      <c r="B584" s="110"/>
      <c r="C584" s="927"/>
      <c r="D584" s="120"/>
      <c r="E584" s="96"/>
      <c r="F584" s="97"/>
      <c r="G584" s="110"/>
      <c r="H584" s="930"/>
      <c r="I584" s="94"/>
      <c r="J584" s="96"/>
      <c r="K584" s="97"/>
      <c r="L584" s="110"/>
      <c r="M584" s="933"/>
      <c r="N584" s="94"/>
      <c r="O584" s="96"/>
      <c r="P584" s="97"/>
    </row>
    <row r="585" spans="1:16">
      <c r="A585" s="944"/>
      <c r="B585" s="109"/>
      <c r="C585" s="927"/>
      <c r="D585" s="120"/>
      <c r="E585" s="96"/>
      <c r="F585" s="97"/>
      <c r="G585" s="109"/>
      <c r="H585" s="930"/>
      <c r="I585" s="94"/>
      <c r="J585" s="96"/>
      <c r="K585" s="97"/>
      <c r="L585" s="109"/>
      <c r="M585" s="933"/>
      <c r="N585" s="94"/>
      <c r="O585" s="96"/>
      <c r="P585" s="97"/>
    </row>
    <row r="586" spans="1:16">
      <c r="A586" s="944"/>
      <c r="B586" s="110"/>
      <c r="C586" s="927"/>
      <c r="D586" s="94"/>
      <c r="E586" s="96"/>
      <c r="F586" s="97"/>
      <c r="G586" s="110"/>
      <c r="H586" s="930"/>
      <c r="I586" s="94"/>
      <c r="J586" s="96"/>
      <c r="K586" s="97"/>
      <c r="L586" s="110"/>
      <c r="M586" s="933"/>
      <c r="N586" s="94"/>
      <c r="O586" s="96"/>
      <c r="P586" s="97"/>
    </row>
    <row r="587" spans="1:16">
      <c r="A587" s="944"/>
      <c r="B587" s="107"/>
      <c r="C587" s="927"/>
      <c r="D587" s="113"/>
      <c r="E587" s="114"/>
      <c r="F587" s="104"/>
      <c r="G587" s="107"/>
      <c r="H587" s="930"/>
      <c r="I587" s="113"/>
      <c r="J587" s="114"/>
      <c r="K587" s="97"/>
      <c r="L587" s="107"/>
      <c r="M587" s="933"/>
      <c r="N587" s="113"/>
      <c r="O587" s="114"/>
      <c r="P587" s="97"/>
    </row>
    <row r="588" spans="1:16" ht="17.25" thickBot="1">
      <c r="A588" s="944"/>
      <c r="B588" s="107"/>
      <c r="C588" s="940"/>
      <c r="D588" s="122" t="s">
        <v>132</v>
      </c>
      <c r="E588" s="123" t="s">
        <v>133</v>
      </c>
      <c r="F588" s="124"/>
      <c r="G588" s="107"/>
      <c r="H588" s="941"/>
      <c r="I588" s="122" t="s">
        <v>132</v>
      </c>
      <c r="J588" s="123" t="s">
        <v>133</v>
      </c>
      <c r="K588" s="97"/>
      <c r="L588" s="107"/>
      <c r="M588" s="939"/>
      <c r="N588" s="122" t="s">
        <v>132</v>
      </c>
      <c r="O588" s="123" t="s">
        <v>133</v>
      </c>
      <c r="P588" s="97"/>
    </row>
    <row r="589" spans="1:16">
      <c r="A589" s="105"/>
      <c r="B589" s="109"/>
      <c r="C589" s="926" t="s">
        <v>666</v>
      </c>
      <c r="D589" s="118"/>
      <c r="E589" s="119"/>
      <c r="F589" s="125"/>
      <c r="G589" s="109"/>
      <c r="H589" s="929" t="s">
        <v>134</v>
      </c>
      <c r="I589" s="118"/>
      <c r="J589" s="119"/>
      <c r="K589" s="125"/>
      <c r="L589" s="109"/>
      <c r="M589" s="932" t="s">
        <v>134</v>
      </c>
      <c r="N589" s="118"/>
      <c r="O589" s="119"/>
      <c r="P589" s="125"/>
    </row>
    <row r="590" spans="1:16">
      <c r="A590" s="105"/>
      <c r="B590" s="110"/>
      <c r="C590" s="927"/>
      <c r="D590" s="94"/>
      <c r="E590" s="96"/>
      <c r="F590" s="97"/>
      <c r="G590" s="110"/>
      <c r="H590" s="930"/>
      <c r="I590" s="94"/>
      <c r="J590" s="96"/>
      <c r="K590" s="97"/>
      <c r="L590" s="110"/>
      <c r="M590" s="933"/>
      <c r="N590" s="94"/>
      <c r="O590" s="96"/>
      <c r="P590" s="97"/>
    </row>
    <row r="591" spans="1:16">
      <c r="A591" s="105"/>
      <c r="B591" s="126"/>
      <c r="C591" s="927"/>
      <c r="D591" s="94"/>
      <c r="E591" s="96"/>
      <c r="F591" s="97"/>
      <c r="G591" s="126"/>
      <c r="H591" s="930"/>
      <c r="I591" s="94"/>
      <c r="J591" s="96"/>
      <c r="K591" s="97"/>
      <c r="L591" s="126"/>
      <c r="M591" s="933"/>
      <c r="N591" s="94"/>
      <c r="O591" s="96"/>
      <c r="P591" s="128"/>
    </row>
    <row r="592" spans="1:16">
      <c r="A592" s="105"/>
      <c r="B592" s="107"/>
      <c r="C592" s="927"/>
      <c r="D592" s="94"/>
      <c r="E592" s="96"/>
      <c r="F592" s="97"/>
      <c r="G592" s="107"/>
      <c r="H592" s="930"/>
      <c r="I592" s="94"/>
      <c r="J592" s="96"/>
      <c r="K592" s="97"/>
      <c r="L592" s="107"/>
      <c r="M592" s="933"/>
      <c r="N592" s="94"/>
      <c r="O592" s="96"/>
      <c r="P592" s="216"/>
    </row>
    <row r="593" spans="1:16">
      <c r="A593" s="105"/>
      <c r="B593" s="109"/>
      <c r="C593" s="927"/>
      <c r="D593" s="94"/>
      <c r="E593" s="96"/>
      <c r="F593" s="97"/>
      <c r="G593" s="109"/>
      <c r="H593" s="930"/>
      <c r="I593" s="94"/>
      <c r="J593" s="96"/>
      <c r="K593" s="97"/>
      <c r="L593" s="109"/>
      <c r="M593" s="933"/>
      <c r="N593" s="94"/>
      <c r="O593" s="96"/>
      <c r="P593" s="97"/>
    </row>
    <row r="594" spans="1:16">
      <c r="A594" s="105"/>
      <c r="B594" s="110"/>
      <c r="C594" s="927"/>
      <c r="D594" s="94"/>
      <c r="E594" s="96"/>
      <c r="F594" s="127"/>
      <c r="G594" s="110"/>
      <c r="H594" s="930"/>
      <c r="I594" s="94"/>
      <c r="J594" s="96"/>
      <c r="K594" s="127"/>
      <c r="L594" s="110"/>
      <c r="M594" s="933"/>
      <c r="N594" s="94"/>
      <c r="O594" s="96"/>
      <c r="P594" s="127"/>
    </row>
    <row r="595" spans="1:16">
      <c r="A595" s="105"/>
      <c r="B595" s="109"/>
      <c r="C595" s="927"/>
      <c r="D595" s="94"/>
      <c r="E595" s="96"/>
      <c r="F595" s="128"/>
      <c r="G595" s="109"/>
      <c r="H595" s="930"/>
      <c r="I595" s="94"/>
      <c r="J595" s="96"/>
      <c r="K595" s="128"/>
      <c r="L595" s="109"/>
      <c r="M595" s="933"/>
      <c r="N595" s="94"/>
      <c r="O595" s="96"/>
      <c r="P595" s="128"/>
    </row>
    <row r="596" spans="1:16">
      <c r="A596" s="105"/>
      <c r="B596" s="110"/>
      <c r="C596" s="927"/>
      <c r="D596" s="217"/>
      <c r="E596" s="114"/>
      <c r="F596" s="216"/>
      <c r="G596" s="110"/>
      <c r="H596" s="930"/>
      <c r="I596" s="113"/>
      <c r="J596" s="114"/>
      <c r="K596" s="216"/>
      <c r="L596" s="110"/>
      <c r="M596" s="933"/>
      <c r="N596" s="113"/>
      <c r="O596" s="114"/>
      <c r="P596" s="216"/>
    </row>
    <row r="597" spans="1:16">
      <c r="A597" s="105"/>
      <c r="B597" s="109"/>
      <c r="C597" s="927"/>
      <c r="D597" s="217"/>
      <c r="E597" s="114"/>
      <c r="F597" s="216"/>
      <c r="G597" s="109"/>
      <c r="H597" s="930"/>
      <c r="I597" s="113"/>
      <c r="J597" s="114"/>
      <c r="K597" s="216"/>
      <c r="L597" s="109"/>
      <c r="M597" s="933"/>
      <c r="N597" s="113"/>
      <c r="O597" s="114"/>
      <c r="P597" s="216"/>
    </row>
    <row r="598" spans="1:16" ht="17.25" thickBot="1">
      <c r="A598" s="105"/>
      <c r="B598" s="110"/>
      <c r="C598" s="940"/>
      <c r="D598" s="129"/>
      <c r="E598" s="130"/>
      <c r="F598" s="104"/>
      <c r="G598" s="110"/>
      <c r="H598" s="941"/>
      <c r="I598" s="113"/>
      <c r="J598" s="130"/>
      <c r="K598" s="104"/>
      <c r="L598" s="110"/>
      <c r="M598" s="939"/>
      <c r="N598" s="113"/>
      <c r="O598" s="131"/>
      <c r="P598" s="127"/>
    </row>
    <row r="599" spans="1:16">
      <c r="A599" s="132"/>
      <c r="B599" s="109"/>
      <c r="C599" s="926" t="s">
        <v>667</v>
      </c>
      <c r="D599" s="118" t="s">
        <v>136</v>
      </c>
      <c r="E599" s="133" t="s">
        <v>137</v>
      </c>
      <c r="F599" s="125"/>
      <c r="G599" s="109"/>
      <c r="H599" s="929" t="s">
        <v>135</v>
      </c>
      <c r="I599" s="118" t="s">
        <v>136</v>
      </c>
      <c r="J599" s="133" t="s">
        <v>137</v>
      </c>
      <c r="K599" s="125"/>
      <c r="L599" s="109"/>
      <c r="M599" s="932" t="s">
        <v>135</v>
      </c>
      <c r="N599" s="118" t="s">
        <v>136</v>
      </c>
      <c r="O599" s="133" t="s">
        <v>137</v>
      </c>
      <c r="P599" s="125"/>
    </row>
    <row r="600" spans="1:16">
      <c r="A600" s="132"/>
      <c r="B600" s="110"/>
      <c r="C600" s="927"/>
      <c r="D600" s="94" t="s">
        <v>141</v>
      </c>
      <c r="E600" s="96" t="s">
        <v>142</v>
      </c>
      <c r="F600" s="134"/>
      <c r="G600" s="110"/>
      <c r="H600" s="930"/>
      <c r="I600" s="94" t="s">
        <v>141</v>
      </c>
      <c r="J600" s="96" t="s">
        <v>142</v>
      </c>
      <c r="K600" s="134"/>
      <c r="L600" s="110"/>
      <c r="M600" s="933"/>
      <c r="N600" s="94" t="s">
        <v>141</v>
      </c>
      <c r="O600" s="96" t="s">
        <v>142</v>
      </c>
      <c r="P600" s="134"/>
    </row>
    <row r="601" spans="1:16">
      <c r="A601" s="132"/>
      <c r="B601" s="135"/>
      <c r="C601" s="927"/>
      <c r="D601" s="94" t="s">
        <v>145</v>
      </c>
      <c r="E601" s="96" t="s">
        <v>146</v>
      </c>
      <c r="F601" s="97"/>
      <c r="G601" s="135"/>
      <c r="H601" s="930"/>
      <c r="I601" s="94" t="s">
        <v>145</v>
      </c>
      <c r="J601" s="96" t="s">
        <v>146</v>
      </c>
      <c r="K601" s="97"/>
      <c r="L601" s="135"/>
      <c r="M601" s="933"/>
      <c r="N601" s="94" t="s">
        <v>145</v>
      </c>
      <c r="O601" s="96" t="s">
        <v>146</v>
      </c>
      <c r="P601" s="97"/>
    </row>
    <row r="602" spans="1:16">
      <c r="A602" s="132"/>
      <c r="B602" s="110"/>
      <c r="C602" s="927"/>
      <c r="D602" s="94" t="s">
        <v>147</v>
      </c>
      <c r="E602" s="96" t="s">
        <v>148</v>
      </c>
      <c r="F602" s="104"/>
      <c r="G602" s="110"/>
      <c r="H602" s="930"/>
      <c r="I602" s="94" t="s">
        <v>147</v>
      </c>
      <c r="J602" s="96" t="s">
        <v>148</v>
      </c>
      <c r="K602" s="104"/>
      <c r="L602" s="110"/>
      <c r="M602" s="933"/>
      <c r="N602" s="94" t="s">
        <v>147</v>
      </c>
      <c r="O602" s="96" t="s">
        <v>148</v>
      </c>
      <c r="P602" s="104"/>
    </row>
    <row r="603" spans="1:16">
      <c r="A603" s="132"/>
      <c r="B603" s="135"/>
      <c r="C603" s="927"/>
      <c r="D603" s="94"/>
      <c r="E603" s="114"/>
      <c r="F603" s="136"/>
      <c r="G603" s="135"/>
      <c r="H603" s="930"/>
      <c r="I603" s="94"/>
      <c r="J603" s="114"/>
      <c r="K603" s="136"/>
      <c r="L603" s="135"/>
      <c r="M603" s="933"/>
      <c r="N603" s="94"/>
      <c r="O603" s="114"/>
      <c r="P603" s="136"/>
    </row>
    <row r="604" spans="1:16">
      <c r="A604" s="132"/>
      <c r="B604" s="110"/>
      <c r="C604" s="927"/>
      <c r="D604" s="94"/>
      <c r="E604" s="96"/>
      <c r="F604" s="97"/>
      <c r="G604" s="110"/>
      <c r="H604" s="930"/>
      <c r="I604" s="94"/>
      <c r="J604" s="96"/>
      <c r="K604" s="97"/>
      <c r="L604" s="110"/>
      <c r="M604" s="933"/>
      <c r="N604" s="94"/>
      <c r="O604" s="96"/>
      <c r="P604" s="97"/>
    </row>
    <row r="605" spans="1:16">
      <c r="A605" s="132"/>
      <c r="B605" s="135"/>
      <c r="C605" s="927"/>
      <c r="D605" s="94"/>
      <c r="E605" s="114"/>
      <c r="F605" s="136"/>
      <c r="G605" s="135"/>
      <c r="H605" s="930"/>
      <c r="I605" s="94"/>
      <c r="J605" s="114"/>
      <c r="K605" s="136"/>
      <c r="L605" s="135"/>
      <c r="M605" s="933"/>
      <c r="N605" s="94"/>
      <c r="O605" s="114"/>
      <c r="P605" s="136"/>
    </row>
    <row r="606" spans="1:16">
      <c r="A606" s="132"/>
      <c r="B606" s="110"/>
      <c r="C606" s="927"/>
      <c r="D606" s="94"/>
      <c r="E606" s="96"/>
      <c r="F606" s="97"/>
      <c r="G606" s="110"/>
      <c r="H606" s="930"/>
      <c r="I606" s="94"/>
      <c r="J606" s="96"/>
      <c r="K606" s="97"/>
      <c r="L606" s="110"/>
      <c r="M606" s="933"/>
      <c r="N606" s="94"/>
      <c r="O606" s="96"/>
      <c r="P606" s="97"/>
    </row>
    <row r="607" spans="1:16">
      <c r="A607" s="132"/>
      <c r="B607" s="135"/>
      <c r="C607" s="927"/>
      <c r="D607" s="94"/>
      <c r="E607" s="96"/>
      <c r="F607" s="97"/>
      <c r="G607" s="135"/>
      <c r="H607" s="930"/>
      <c r="I607" s="94"/>
      <c r="J607" s="96"/>
      <c r="K607" s="97"/>
      <c r="L607" s="135"/>
      <c r="M607" s="933"/>
      <c r="N607" s="94"/>
      <c r="O607" s="96"/>
      <c r="P607" s="97"/>
    </row>
    <row r="608" spans="1:16" ht="17.25" thickBot="1">
      <c r="A608" s="132"/>
      <c r="B608" s="110"/>
      <c r="C608" s="940"/>
      <c r="D608" s="115"/>
      <c r="E608" s="116"/>
      <c r="F608" s="117"/>
      <c r="G608" s="110"/>
      <c r="H608" s="941"/>
      <c r="I608" s="115"/>
      <c r="J608" s="130"/>
      <c r="K608" s="104"/>
      <c r="L608" s="110"/>
      <c r="M608" s="939"/>
      <c r="N608" s="115"/>
      <c r="O608" s="130"/>
      <c r="P608" s="104"/>
    </row>
    <row r="609" spans="1:16">
      <c r="A609" s="132"/>
      <c r="B609" s="135"/>
      <c r="C609" s="926" t="s">
        <v>668</v>
      </c>
      <c r="D609" s="137" t="s">
        <v>150</v>
      </c>
      <c r="E609" s="138"/>
      <c r="F609" s="139" t="s">
        <v>151</v>
      </c>
      <c r="G609" s="135"/>
      <c r="H609" s="929" t="s">
        <v>149</v>
      </c>
      <c r="I609" s="137" t="s">
        <v>150</v>
      </c>
      <c r="J609" s="138"/>
      <c r="K609" s="139" t="s">
        <v>151</v>
      </c>
      <c r="L609" s="135"/>
      <c r="M609" s="932" t="s">
        <v>149</v>
      </c>
      <c r="N609" s="137" t="s">
        <v>150</v>
      </c>
      <c r="O609" s="138"/>
      <c r="P609" s="139" t="s">
        <v>151</v>
      </c>
    </row>
    <row r="610" spans="1:16">
      <c r="A610" s="132"/>
      <c r="B610" s="110"/>
      <c r="C610" s="927"/>
      <c r="D610" s="120"/>
      <c r="E610" s="121"/>
      <c r="F610" s="140"/>
      <c r="G610" s="110"/>
      <c r="H610" s="930"/>
      <c r="I610" s="94"/>
      <c r="J610" s="96"/>
      <c r="K610" s="97"/>
      <c r="L610" s="110"/>
      <c r="M610" s="933"/>
      <c r="N610" s="94"/>
      <c r="O610" s="96"/>
      <c r="P610" s="97"/>
    </row>
    <row r="611" spans="1:16">
      <c r="A611" s="132"/>
      <c r="B611" s="135"/>
      <c r="C611" s="927"/>
      <c r="D611" s="94"/>
      <c r="E611" s="96"/>
      <c r="F611" s="97"/>
      <c r="G611" s="135"/>
      <c r="H611" s="930"/>
      <c r="I611" s="94"/>
      <c r="J611" s="96"/>
      <c r="K611" s="97"/>
      <c r="L611" s="135"/>
      <c r="M611" s="933"/>
      <c r="N611" s="94"/>
      <c r="O611" s="96"/>
      <c r="P611" s="97"/>
    </row>
    <row r="612" spans="1:16">
      <c r="A612" s="132"/>
      <c r="B612" s="110"/>
      <c r="C612" s="927"/>
      <c r="D612" s="113"/>
      <c r="E612" s="114"/>
      <c r="F612" s="104"/>
      <c r="G612" s="110"/>
      <c r="H612" s="930"/>
      <c r="I612" s="113"/>
      <c r="J612" s="114"/>
      <c r="K612" s="104"/>
      <c r="L612" s="110"/>
      <c r="M612" s="933"/>
      <c r="N612" s="113"/>
      <c r="O612" s="114"/>
      <c r="P612" s="104"/>
    </row>
    <row r="613" spans="1:16">
      <c r="A613" s="935"/>
      <c r="B613" s="135"/>
      <c r="C613" s="927"/>
      <c r="D613" s="94"/>
      <c r="E613" s="96"/>
      <c r="F613" s="97"/>
      <c r="G613" s="135"/>
      <c r="H613" s="930"/>
      <c r="I613" s="94"/>
      <c r="J613" s="96"/>
      <c r="K613" s="97"/>
      <c r="L613" s="135"/>
      <c r="M613" s="933"/>
      <c r="N613" s="94"/>
      <c r="O613" s="96"/>
      <c r="P613" s="97"/>
    </row>
    <row r="614" spans="1:16">
      <c r="A614" s="935"/>
      <c r="B614" s="110"/>
      <c r="C614" s="927"/>
      <c r="D614" s="94"/>
      <c r="E614" s="96"/>
      <c r="F614" s="97"/>
      <c r="G614" s="110"/>
      <c r="H614" s="930"/>
      <c r="I614" s="94"/>
      <c r="J614" s="96"/>
      <c r="K614" s="97"/>
      <c r="L614" s="110"/>
      <c r="M614" s="933"/>
      <c r="N614" s="94"/>
      <c r="O614" s="96"/>
      <c r="P614" s="97"/>
    </row>
    <row r="615" spans="1:16">
      <c r="A615" s="935"/>
      <c r="B615" s="135"/>
      <c r="C615" s="927"/>
      <c r="D615" s="113"/>
      <c r="E615" s="114"/>
      <c r="F615" s="104"/>
      <c r="G615" s="135"/>
      <c r="H615" s="930"/>
      <c r="I615" s="113"/>
      <c r="J615" s="114"/>
      <c r="K615" s="104"/>
      <c r="L615" s="135"/>
      <c r="M615" s="933"/>
      <c r="N615" s="113"/>
      <c r="O615" s="114"/>
      <c r="P615" s="104"/>
    </row>
    <row r="616" spans="1:16" ht="17.25" thickBot="1">
      <c r="A616" s="936"/>
      <c r="B616" s="141"/>
      <c r="C616" s="928"/>
      <c r="D616" s="142"/>
      <c r="E616" s="143"/>
      <c r="F616" s="144"/>
      <c r="G616" s="141"/>
      <c r="H616" s="931"/>
      <c r="I616" s="142"/>
      <c r="J616" s="143"/>
      <c r="K616" s="144"/>
      <c r="L616" s="141"/>
      <c r="M616" s="934"/>
      <c r="N616" s="142"/>
      <c r="O616" s="143"/>
      <c r="P616" s="144"/>
    </row>
    <row r="617" spans="1:16" s="146" customFormat="1" ht="27" customHeight="1" thickTop="1" thickBot="1">
      <c r="A617" s="145"/>
      <c r="B617" s="937" t="s">
        <v>152</v>
      </c>
      <c r="C617" s="937"/>
      <c r="D617" s="937"/>
      <c r="E617" s="937"/>
      <c r="F617" s="937"/>
      <c r="G617" s="938" t="s">
        <v>153</v>
      </c>
      <c r="H617" s="938"/>
      <c r="I617" s="938"/>
      <c r="J617" s="938"/>
      <c r="K617" s="938"/>
      <c r="L617" s="938"/>
      <c r="M617" s="938"/>
      <c r="N617" s="919" t="s">
        <v>154</v>
      </c>
      <c r="O617" s="919"/>
      <c r="P617" s="919"/>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20">
        <f>A533</f>
        <v>46179</v>
      </c>
      <c r="B619" s="923" t="s">
        <v>669</v>
      </c>
      <c r="C619" s="160"/>
      <c r="D619" s="161"/>
      <c r="E619" s="162"/>
      <c r="F619" s="163"/>
      <c r="G619" s="164"/>
      <c r="H619" s="165"/>
      <c r="I619" s="166"/>
      <c r="J619" s="166"/>
      <c r="K619" s="167"/>
      <c r="L619" s="168"/>
      <c r="M619" s="169"/>
      <c r="N619" s="170"/>
      <c r="O619" s="166"/>
      <c r="P619" s="171"/>
    </row>
    <row r="620" spans="1:16" s="172" customFormat="1">
      <c r="A620" s="921"/>
      <c r="B620" s="924"/>
      <c r="C620" s="173"/>
      <c r="D620" s="174"/>
      <c r="E620" s="175"/>
      <c r="F620" s="176"/>
      <c r="G620" s="173"/>
      <c r="H620" s="177"/>
      <c r="I620" s="175"/>
      <c r="J620" s="175"/>
      <c r="K620" s="178"/>
      <c r="L620" s="179"/>
      <c r="M620" s="180"/>
      <c r="N620" s="181"/>
      <c r="O620" s="175"/>
      <c r="P620" s="182"/>
    </row>
    <row r="621" spans="1:16" s="172" customFormat="1">
      <c r="A621" s="921"/>
      <c r="B621" s="924"/>
      <c r="C621" s="173"/>
      <c r="D621" s="174"/>
      <c r="E621" s="175"/>
      <c r="F621" s="176"/>
      <c r="G621" s="173"/>
      <c r="H621" s="183"/>
      <c r="I621" s="175"/>
      <c r="J621" s="175"/>
      <c r="K621" s="178"/>
      <c r="L621" s="184"/>
      <c r="M621" s="180"/>
      <c r="N621" s="181"/>
      <c r="O621" s="175"/>
      <c r="P621" s="182"/>
    </row>
    <row r="622" spans="1:16" s="172" customFormat="1">
      <c r="A622" s="921"/>
      <c r="B622" s="924"/>
      <c r="C622" s="173"/>
      <c r="D622" s="218"/>
      <c r="E622" s="175"/>
      <c r="F622" s="176"/>
      <c r="G622" s="173"/>
      <c r="H622" s="183"/>
      <c r="I622" s="175"/>
      <c r="J622" s="175"/>
      <c r="K622" s="187"/>
      <c r="L622" s="184"/>
      <c r="M622" s="180"/>
      <c r="N622" s="181"/>
      <c r="O622" s="175"/>
      <c r="P622" s="182"/>
    </row>
    <row r="623" spans="1:16" s="172" customFormat="1">
      <c r="A623" s="921"/>
      <c r="B623" s="924"/>
      <c r="C623" s="173"/>
      <c r="D623" s="185"/>
      <c r="E623" s="175"/>
      <c r="F623" s="182"/>
      <c r="G623" s="173"/>
      <c r="H623" s="186"/>
      <c r="I623" s="175"/>
      <c r="J623" s="175"/>
      <c r="K623" s="187"/>
      <c r="L623" s="184"/>
      <c r="M623" s="180"/>
      <c r="N623" s="181"/>
      <c r="O623" s="175"/>
      <c r="P623" s="182"/>
    </row>
    <row r="624" spans="1:16" s="172" customFormat="1">
      <c r="A624" s="921"/>
      <c r="B624" s="924"/>
      <c r="C624" s="173"/>
      <c r="D624" s="174"/>
      <c r="E624" s="175"/>
      <c r="F624" s="188"/>
      <c r="G624" s="198"/>
      <c r="H624" s="183"/>
      <c r="I624" s="191"/>
      <c r="J624" s="175"/>
      <c r="K624" s="178"/>
      <c r="L624" s="189"/>
      <c r="M624" s="190"/>
      <c r="N624" s="181"/>
      <c r="O624" s="175"/>
      <c r="P624" s="182"/>
    </row>
    <row r="625" spans="1:16" s="172" customFormat="1">
      <c r="A625" s="921"/>
      <c r="B625" s="924"/>
      <c r="C625" s="173"/>
      <c r="D625" s="174"/>
      <c r="E625" s="175"/>
      <c r="F625" s="182"/>
      <c r="G625" s="173"/>
      <c r="H625" s="183"/>
      <c r="I625" s="191"/>
      <c r="J625" s="175"/>
      <c r="K625" s="178"/>
      <c r="L625" s="184"/>
      <c r="M625" s="180"/>
      <c r="N625" s="181"/>
      <c r="O625" s="175"/>
      <c r="P625" s="182"/>
    </row>
    <row r="626" spans="1:16" s="172" customFormat="1">
      <c r="A626" s="921"/>
      <c r="B626" s="924"/>
      <c r="C626" s="173"/>
      <c r="D626" s="174"/>
      <c r="E626" s="175"/>
      <c r="F626" s="182"/>
      <c r="G626" s="219"/>
      <c r="H626" s="183"/>
      <c r="I626" s="175"/>
      <c r="J626" s="175"/>
      <c r="K626" s="178"/>
      <c r="L626" s="184"/>
      <c r="M626" s="180"/>
      <c r="N626" s="181"/>
      <c r="O626" s="175"/>
      <c r="P626" s="182"/>
    </row>
    <row r="627" spans="1:16" s="172" customFormat="1">
      <c r="A627" s="921"/>
      <c r="B627" s="924"/>
      <c r="C627" s="173"/>
      <c r="D627" s="174"/>
      <c r="E627" s="175"/>
      <c r="F627" s="188"/>
      <c r="G627" s="173"/>
      <c r="H627" s="183"/>
      <c r="I627" s="191"/>
      <c r="J627" s="175"/>
      <c r="K627" s="178"/>
      <c r="L627" s="184"/>
      <c r="M627" s="180"/>
      <c r="N627" s="181"/>
      <c r="O627" s="175"/>
      <c r="P627" s="182"/>
    </row>
    <row r="628" spans="1:16" s="172" customFormat="1">
      <c r="A628" s="921"/>
      <c r="B628" s="924"/>
      <c r="C628" s="173"/>
      <c r="D628" s="174"/>
      <c r="E628" s="175"/>
      <c r="F628" s="182"/>
      <c r="G628" s="173"/>
      <c r="H628" s="183"/>
      <c r="I628" s="191"/>
      <c r="J628" s="175"/>
      <c r="K628" s="178"/>
      <c r="L628" s="184"/>
      <c r="M628" s="180"/>
      <c r="N628" s="181"/>
      <c r="O628" s="175"/>
      <c r="P628" s="182"/>
    </row>
    <row r="629" spans="1:16" s="172" customFormat="1">
      <c r="A629" s="921"/>
      <c r="B629" s="924"/>
      <c r="C629" s="192"/>
      <c r="D629" s="193"/>
      <c r="E629" s="194"/>
      <c r="F629" s="195"/>
      <c r="G629" s="173"/>
      <c r="H629" s="177"/>
      <c r="I629" s="175"/>
      <c r="J629" s="175"/>
      <c r="K629" s="178"/>
      <c r="L629" s="184"/>
      <c r="M629" s="180"/>
      <c r="N629" s="196"/>
      <c r="O629" s="194"/>
      <c r="P629" s="195"/>
    </row>
    <row r="630" spans="1:16" s="172" customFormat="1">
      <c r="A630" s="921"/>
      <c r="B630" s="924"/>
      <c r="C630" s="192"/>
      <c r="D630" s="193"/>
      <c r="E630" s="194"/>
      <c r="F630" s="195"/>
      <c r="G630" s="198"/>
      <c r="H630" s="183"/>
      <c r="I630" s="191"/>
      <c r="J630" s="175"/>
      <c r="K630" s="178"/>
      <c r="L630" s="184"/>
      <c r="M630" s="180"/>
      <c r="N630" s="196"/>
      <c r="O630" s="194"/>
      <c r="P630" s="195"/>
    </row>
    <row r="631" spans="1:16" s="172" customFormat="1">
      <c r="A631" s="921"/>
      <c r="B631" s="924"/>
      <c r="C631" s="192"/>
      <c r="D631" s="193"/>
      <c r="E631" s="194"/>
      <c r="F631" s="195"/>
      <c r="G631" s="173"/>
      <c r="H631" s="199"/>
      <c r="I631" s="191"/>
      <c r="J631" s="200"/>
      <c r="K631" s="197"/>
      <c r="L631" s="184"/>
      <c r="M631" s="180"/>
      <c r="N631" s="196"/>
      <c r="O631" s="194"/>
      <c r="P631" s="195"/>
    </row>
    <row r="632" spans="1:16" s="172" customFormat="1">
      <c r="A632" s="921"/>
      <c r="B632" s="924"/>
      <c r="C632" s="192"/>
      <c r="D632" s="193"/>
      <c r="E632" s="194"/>
      <c r="F632" s="195"/>
      <c r="G632" s="173"/>
      <c r="H632" s="201"/>
      <c r="I632" s="175"/>
      <c r="J632" s="175"/>
      <c r="K632" s="178"/>
      <c r="L632" s="184"/>
      <c r="M632" s="180"/>
      <c r="N632" s="196"/>
      <c r="O632" s="194"/>
      <c r="P632" s="195"/>
    </row>
    <row r="633" spans="1:16" s="172" customFormat="1">
      <c r="A633" s="921"/>
      <c r="B633" s="924"/>
      <c r="C633" s="192"/>
      <c r="D633" s="193"/>
      <c r="E633" s="194"/>
      <c r="F633" s="195"/>
      <c r="G633" s="198"/>
      <c r="H633" s="183"/>
      <c r="I633" s="200"/>
      <c r="J633" s="200"/>
      <c r="K633" s="197"/>
      <c r="L633" s="184"/>
      <c r="M633" s="180"/>
      <c r="N633" s="196"/>
      <c r="O633" s="194"/>
      <c r="P633" s="195"/>
    </row>
    <row r="634" spans="1:16" s="172" customFormat="1">
      <c r="A634" s="921"/>
      <c r="B634" s="924"/>
      <c r="C634" s="192"/>
      <c r="D634" s="193"/>
      <c r="E634" s="194"/>
      <c r="F634" s="195"/>
      <c r="G634" s="173"/>
      <c r="H634" s="183"/>
      <c r="I634" s="200"/>
      <c r="J634" s="200"/>
      <c r="K634" s="197"/>
      <c r="L634" s="179"/>
      <c r="M634" s="180"/>
      <c r="N634" s="196"/>
      <c r="O634" s="194"/>
      <c r="P634" s="195"/>
    </row>
    <row r="635" spans="1:16" s="172" customFormat="1">
      <c r="A635" s="921"/>
      <c r="B635" s="924"/>
      <c r="C635" s="192"/>
      <c r="D635" s="193"/>
      <c r="E635" s="194"/>
      <c r="F635" s="195"/>
      <c r="G635" s="192"/>
      <c r="H635" s="201"/>
      <c r="I635" s="202"/>
      <c r="J635" s="202"/>
      <c r="K635" s="203"/>
      <c r="L635" s="204"/>
      <c r="M635" s="190"/>
      <c r="N635" s="196"/>
      <c r="O635" s="194"/>
      <c r="P635" s="195"/>
    </row>
    <row r="636" spans="1:16" s="172" customFormat="1">
      <c r="A636" s="921"/>
      <c r="B636" s="924"/>
      <c r="C636" s="192"/>
      <c r="D636" s="193"/>
      <c r="E636" s="194"/>
      <c r="F636" s="195"/>
      <c r="G636" s="192"/>
      <c r="H636" s="201"/>
      <c r="I636" s="202"/>
      <c r="J636" s="202"/>
      <c r="K636" s="203"/>
      <c r="L636" s="204"/>
      <c r="M636" s="190"/>
      <c r="N636" s="196"/>
      <c r="O636" s="194"/>
      <c r="P636" s="195"/>
    </row>
    <row r="637" spans="1:16" s="172" customFormat="1">
      <c r="A637" s="921"/>
      <c r="B637" s="924"/>
      <c r="C637" s="192"/>
      <c r="D637" s="193"/>
      <c r="E637" s="194"/>
      <c r="F637" s="195"/>
      <c r="G637" s="192"/>
      <c r="H637" s="201"/>
      <c r="I637" s="202"/>
      <c r="J637" s="202"/>
      <c r="K637" s="203"/>
      <c r="L637" s="204"/>
      <c r="M637" s="190"/>
      <c r="N637" s="196"/>
      <c r="O637" s="194"/>
      <c r="P637" s="195"/>
    </row>
    <row r="638" spans="1:16" s="172" customFormat="1" ht="17.25" thickBot="1">
      <c r="A638" s="922"/>
      <c r="B638" s="925"/>
      <c r="C638" s="205"/>
      <c r="D638" s="206"/>
      <c r="E638" s="207"/>
      <c r="F638" s="208"/>
      <c r="G638" s="209"/>
      <c r="H638" s="210"/>
      <c r="I638" s="211"/>
      <c r="J638" s="211"/>
      <c r="K638" s="212"/>
      <c r="L638" s="213"/>
      <c r="M638" s="214"/>
      <c r="N638" s="215"/>
      <c r="O638" s="207"/>
      <c r="P638" s="208"/>
    </row>
    <row r="639" spans="1:16" s="71" customFormat="1" ht="18" customHeight="1" thickTop="1" thickBot="1">
      <c r="A639" s="956">
        <f>A533+1</f>
        <v>46180</v>
      </c>
      <c r="B639" s="90" t="s">
        <v>162</v>
      </c>
      <c r="C639" s="926" t="s">
        <v>664</v>
      </c>
      <c r="D639" s="91" t="s">
        <v>114</v>
      </c>
      <c r="E639" s="92" t="s">
        <v>164</v>
      </c>
      <c r="F639" s="93"/>
      <c r="G639" s="90" t="s">
        <v>162</v>
      </c>
      <c r="H639" s="930" t="s">
        <v>163</v>
      </c>
      <c r="I639" s="91" t="s">
        <v>114</v>
      </c>
      <c r="J639" s="92" t="s">
        <v>164</v>
      </c>
      <c r="K639" s="93"/>
      <c r="L639" s="90" t="s">
        <v>162</v>
      </c>
      <c r="M639" s="933" t="s">
        <v>163</v>
      </c>
      <c r="N639" s="91" t="s">
        <v>114</v>
      </c>
      <c r="O639" s="92" t="s">
        <v>164</v>
      </c>
      <c r="P639" s="93"/>
    </row>
    <row r="640" spans="1:16" ht="18" customHeight="1">
      <c r="A640" s="957"/>
      <c r="B640" s="958"/>
      <c r="C640" s="927"/>
      <c r="D640" s="94" t="s">
        <v>116</v>
      </c>
      <c r="E640" s="95" t="s">
        <v>142</v>
      </c>
      <c r="F640" s="93"/>
      <c r="G640" s="958"/>
      <c r="H640" s="930"/>
      <c r="I640" s="94" t="s">
        <v>116</v>
      </c>
      <c r="J640" s="95" t="s">
        <v>142</v>
      </c>
      <c r="K640" s="93"/>
      <c r="L640" s="958"/>
      <c r="M640" s="933"/>
      <c r="N640" s="94" t="s">
        <v>116</v>
      </c>
      <c r="O640" s="95" t="s">
        <v>142</v>
      </c>
      <c r="P640" s="93"/>
    </row>
    <row r="641" spans="1:16" ht="17.25" thickBot="1">
      <c r="A641" s="957"/>
      <c r="B641" s="959"/>
      <c r="C641" s="927"/>
      <c r="D641" s="94" t="s">
        <v>165</v>
      </c>
      <c r="E641" s="96" t="s">
        <v>166</v>
      </c>
      <c r="F641" s="98"/>
      <c r="G641" s="959"/>
      <c r="H641" s="930"/>
      <c r="I641" s="94" t="s">
        <v>165</v>
      </c>
      <c r="J641" s="96" t="s">
        <v>166</v>
      </c>
      <c r="K641" s="98"/>
      <c r="L641" s="959"/>
      <c r="M641" s="933"/>
      <c r="N641" s="94" t="s">
        <v>165</v>
      </c>
      <c r="O641" s="96" t="s">
        <v>166</v>
      </c>
      <c r="P641" s="98"/>
    </row>
    <row r="642" spans="1:16" ht="17.25" thickBot="1">
      <c r="A642" s="957"/>
      <c r="B642" s="90" t="s">
        <v>167</v>
      </c>
      <c r="C642" s="927"/>
      <c r="D642" s="94"/>
      <c r="E642" s="96"/>
      <c r="F642" s="97"/>
      <c r="G642" s="90" t="s">
        <v>167</v>
      </c>
      <c r="H642" s="930"/>
      <c r="I642" s="94" t="s">
        <v>120</v>
      </c>
      <c r="J642" s="96" t="s">
        <v>148</v>
      </c>
      <c r="K642" s="97"/>
      <c r="L642" s="90" t="s">
        <v>167</v>
      </c>
      <c r="M642" s="933"/>
      <c r="N642" s="94" t="s">
        <v>120</v>
      </c>
      <c r="O642" s="96" t="s">
        <v>148</v>
      </c>
      <c r="P642" s="97"/>
    </row>
    <row r="643" spans="1:16">
      <c r="A643" s="957"/>
      <c r="B643" s="955"/>
      <c r="C643" s="927"/>
      <c r="D643" s="94"/>
      <c r="E643" s="96"/>
      <c r="F643" s="97"/>
      <c r="G643" s="955"/>
      <c r="H643" s="930"/>
      <c r="I643" s="94"/>
      <c r="J643" s="96"/>
      <c r="K643" s="97"/>
      <c r="L643" s="955"/>
      <c r="M643" s="933"/>
      <c r="N643" s="94"/>
      <c r="O643" s="96"/>
      <c r="P643" s="97"/>
    </row>
    <row r="644" spans="1:16">
      <c r="A644" s="957"/>
      <c r="B644" s="948"/>
      <c r="C644" s="927"/>
      <c r="D644" s="94"/>
      <c r="E644" s="96"/>
      <c r="F644" s="97"/>
      <c r="G644" s="948"/>
      <c r="H644" s="930"/>
      <c r="I644" s="94"/>
      <c r="J644" s="96"/>
      <c r="K644" s="97"/>
      <c r="L644" s="948"/>
      <c r="M644" s="933"/>
      <c r="N644" s="94"/>
      <c r="O644" s="96"/>
      <c r="P644" s="97"/>
    </row>
    <row r="645" spans="1:16">
      <c r="A645" s="957"/>
      <c r="B645" s="947"/>
      <c r="C645" s="927"/>
      <c r="D645" s="94"/>
      <c r="E645" s="96"/>
      <c r="F645" s="93"/>
      <c r="G645" s="947"/>
      <c r="H645" s="930"/>
      <c r="I645" s="94"/>
      <c r="J645" s="96"/>
      <c r="K645" s="93"/>
      <c r="L645" s="947"/>
      <c r="M645" s="933"/>
      <c r="N645" s="94"/>
      <c r="O645" s="96"/>
      <c r="P645" s="93"/>
    </row>
    <row r="646" spans="1:16">
      <c r="A646" s="957"/>
      <c r="B646" s="948"/>
      <c r="C646" s="927"/>
      <c r="D646" s="94"/>
      <c r="E646" s="96"/>
      <c r="F646" s="99"/>
      <c r="G646" s="948"/>
      <c r="H646" s="930"/>
      <c r="I646" s="94"/>
      <c r="J646" s="96"/>
      <c r="K646" s="99"/>
      <c r="L646" s="948"/>
      <c r="M646" s="933"/>
      <c r="N646" s="94"/>
      <c r="O646" s="96"/>
      <c r="P646" s="93"/>
    </row>
    <row r="647" spans="1:16">
      <c r="A647" s="957"/>
      <c r="B647" s="947"/>
      <c r="C647" s="927"/>
      <c r="D647" s="94"/>
      <c r="E647" s="96"/>
      <c r="F647" s="102"/>
      <c r="G647" s="947"/>
      <c r="H647" s="930"/>
      <c r="I647" s="94"/>
      <c r="J647" s="96"/>
      <c r="K647" s="102"/>
      <c r="L647" s="947"/>
      <c r="M647" s="933"/>
      <c r="N647" s="94"/>
      <c r="O647" s="96"/>
      <c r="P647" s="99"/>
    </row>
    <row r="648" spans="1:16" ht="17.25" thickBot="1">
      <c r="A648" s="957"/>
      <c r="B648" s="948"/>
      <c r="C648" s="927"/>
      <c r="D648" s="94"/>
      <c r="E648" s="96"/>
      <c r="F648" s="99"/>
      <c r="G648" s="948"/>
      <c r="H648" s="930"/>
      <c r="I648" s="94"/>
      <c r="J648" s="96"/>
      <c r="K648" s="99"/>
      <c r="L648" s="948"/>
      <c r="M648" s="933"/>
      <c r="N648" s="94"/>
      <c r="O648" s="96"/>
      <c r="P648" s="99"/>
    </row>
    <row r="649" spans="1:16" ht="17.25" thickBot="1">
      <c r="A649" s="957"/>
      <c r="B649" s="100" t="s">
        <v>168</v>
      </c>
      <c r="C649" s="927"/>
      <c r="D649" s="94"/>
      <c r="E649" s="96"/>
      <c r="F649" s="99"/>
      <c r="G649" s="100" t="s">
        <v>168</v>
      </c>
      <c r="H649" s="930"/>
      <c r="I649" s="94"/>
      <c r="J649" s="96"/>
      <c r="K649" s="99"/>
      <c r="L649" s="100" t="s">
        <v>168</v>
      </c>
      <c r="M649" s="933"/>
      <c r="N649" s="94"/>
      <c r="O649" s="96"/>
      <c r="P649" s="99"/>
    </row>
    <row r="650" spans="1:16">
      <c r="A650" s="957"/>
      <c r="B650" s="949"/>
      <c r="C650" s="927"/>
      <c r="D650" s="94"/>
      <c r="E650" s="96"/>
      <c r="F650" s="99"/>
      <c r="G650" s="949"/>
      <c r="H650" s="930"/>
      <c r="I650" s="94"/>
      <c r="J650" s="96"/>
      <c r="K650" s="99"/>
      <c r="L650" s="949"/>
      <c r="M650" s="933"/>
      <c r="N650" s="94"/>
      <c r="O650" s="96"/>
      <c r="P650" s="99"/>
    </row>
    <row r="651" spans="1:16">
      <c r="A651" s="957"/>
      <c r="B651" s="950"/>
      <c r="C651" s="927"/>
      <c r="D651" s="94"/>
      <c r="E651" s="96"/>
      <c r="F651" s="99"/>
      <c r="G651" s="950"/>
      <c r="H651" s="930"/>
      <c r="I651" s="94"/>
      <c r="J651" s="96"/>
      <c r="K651" s="99"/>
      <c r="L651" s="950"/>
      <c r="M651" s="933"/>
      <c r="N651" s="94"/>
      <c r="O651" s="96"/>
      <c r="P651" s="97"/>
    </row>
    <row r="652" spans="1:16" ht="17.25" thickBot="1">
      <c r="A652" s="957"/>
      <c r="B652" s="951"/>
      <c r="C652" s="927"/>
      <c r="D652" s="94"/>
      <c r="E652" s="96"/>
      <c r="F652" s="97"/>
      <c r="G652" s="951"/>
      <c r="H652" s="930"/>
      <c r="I652" s="94"/>
      <c r="J652" s="96"/>
      <c r="K652" s="97"/>
      <c r="L652" s="951"/>
      <c r="M652" s="933"/>
      <c r="N652" s="94"/>
      <c r="O652" s="96"/>
      <c r="P652" s="97"/>
    </row>
    <row r="653" spans="1:16" ht="17.25" thickBot="1">
      <c r="A653" s="957"/>
      <c r="B653" s="100" t="s">
        <v>123</v>
      </c>
      <c r="C653" s="927"/>
      <c r="D653" s="94"/>
      <c r="E653" s="96"/>
      <c r="F653" s="97"/>
      <c r="G653" s="100" t="s">
        <v>123</v>
      </c>
      <c r="H653" s="930"/>
      <c r="I653" s="94"/>
      <c r="J653" s="96"/>
      <c r="K653" s="97"/>
      <c r="L653" s="100" t="s">
        <v>123</v>
      </c>
      <c r="M653" s="933"/>
      <c r="N653" s="94"/>
      <c r="O653" s="96"/>
      <c r="P653" s="97"/>
    </row>
    <row r="654" spans="1:16">
      <c r="A654" s="957"/>
      <c r="B654" s="962"/>
      <c r="C654" s="927"/>
      <c r="D654" s="94"/>
      <c r="E654" s="96"/>
      <c r="F654" s="97"/>
      <c r="G654" s="962"/>
      <c r="H654" s="930"/>
      <c r="I654" s="94"/>
      <c r="J654" s="96"/>
      <c r="K654" s="97"/>
      <c r="L654" s="962"/>
      <c r="M654" s="933"/>
      <c r="N654" s="94"/>
      <c r="O654" s="96"/>
      <c r="P654" s="97"/>
    </row>
    <row r="655" spans="1:16">
      <c r="A655" s="957"/>
      <c r="B655" s="963"/>
      <c r="C655" s="927"/>
      <c r="D655" s="94"/>
      <c r="E655" s="96"/>
      <c r="F655" s="97"/>
      <c r="G655" s="963"/>
      <c r="H655" s="930"/>
      <c r="I655" s="94"/>
      <c r="J655" s="96"/>
      <c r="K655" s="97"/>
      <c r="L655" s="963"/>
      <c r="M655" s="933"/>
      <c r="N655" s="94"/>
      <c r="O655" s="96"/>
      <c r="P655" s="97"/>
    </row>
    <row r="656" spans="1:16" ht="17.25" thickBot="1">
      <c r="A656" s="957"/>
      <c r="B656" s="964"/>
      <c r="C656" s="927"/>
      <c r="D656" s="94"/>
      <c r="E656" s="96"/>
      <c r="F656" s="97"/>
      <c r="G656" s="964"/>
      <c r="H656" s="930"/>
      <c r="I656" s="94"/>
      <c r="J656" s="96"/>
      <c r="K656" s="97"/>
      <c r="L656" s="964"/>
      <c r="M656" s="933"/>
      <c r="N656" s="94"/>
      <c r="O656" s="96"/>
      <c r="P656" s="97"/>
    </row>
    <row r="657" spans="1:16">
      <c r="A657" s="957"/>
      <c r="B657" s="945" t="s">
        <v>124</v>
      </c>
      <c r="C657" s="927"/>
      <c r="D657" s="94"/>
      <c r="E657" s="96"/>
      <c r="F657" s="97"/>
      <c r="G657" s="945" t="s">
        <v>124</v>
      </c>
      <c r="H657" s="930"/>
      <c r="I657" s="94"/>
      <c r="J657" s="96"/>
      <c r="K657" s="97"/>
      <c r="L657" s="945" t="s">
        <v>124</v>
      </c>
      <c r="M657" s="933"/>
      <c r="N657" s="94"/>
      <c r="O657" s="96"/>
      <c r="P657" s="97"/>
    </row>
    <row r="658" spans="1:16" ht="17.25" thickBot="1">
      <c r="A658" s="957"/>
      <c r="B658" s="946"/>
      <c r="C658" s="927"/>
      <c r="D658" s="94"/>
      <c r="E658" s="96"/>
      <c r="F658" s="97"/>
      <c r="G658" s="946"/>
      <c r="H658" s="930"/>
      <c r="I658" s="94"/>
      <c r="J658" s="96"/>
      <c r="K658" s="97"/>
      <c r="L658" s="946"/>
      <c r="M658" s="933"/>
      <c r="N658" s="94"/>
      <c r="O658" s="96"/>
      <c r="P658" s="93"/>
    </row>
    <row r="659" spans="1:16" ht="17.25" thickTop="1">
      <c r="A659" s="957"/>
      <c r="B659" s="960" t="s">
        <v>125</v>
      </c>
      <c r="C659" s="927"/>
      <c r="D659" s="94"/>
      <c r="E659" s="96"/>
      <c r="F659" s="93"/>
      <c r="G659" s="960" t="s">
        <v>125</v>
      </c>
      <c r="H659" s="930"/>
      <c r="I659" s="94"/>
      <c r="J659" s="96"/>
      <c r="K659" s="93"/>
      <c r="L659" s="960" t="s">
        <v>125</v>
      </c>
      <c r="M659" s="933"/>
      <c r="N659" s="94"/>
      <c r="O659" s="96"/>
      <c r="P659" s="97"/>
    </row>
    <row r="660" spans="1:16" ht="17.25" thickBot="1">
      <c r="A660" s="957"/>
      <c r="B660" s="943"/>
      <c r="C660" s="927"/>
      <c r="D660" s="94"/>
      <c r="E660" s="96"/>
      <c r="F660" s="93"/>
      <c r="G660" s="943"/>
      <c r="H660" s="930"/>
      <c r="I660" s="94"/>
      <c r="J660" s="96"/>
      <c r="K660" s="93"/>
      <c r="L660" s="943"/>
      <c r="M660" s="933"/>
      <c r="N660" s="94"/>
      <c r="O660" s="96"/>
      <c r="P660" s="101"/>
    </row>
    <row r="661" spans="1:16">
      <c r="A661" s="957"/>
      <c r="B661" s="953"/>
      <c r="C661" s="927"/>
      <c r="D661" s="94"/>
      <c r="E661" s="96"/>
      <c r="F661" s="97"/>
      <c r="G661" s="953"/>
      <c r="H661" s="930"/>
      <c r="I661" s="94"/>
      <c r="J661" s="96"/>
      <c r="K661" s="97"/>
      <c r="L661" s="953"/>
      <c r="M661" s="933"/>
      <c r="N661" s="94"/>
      <c r="O661" s="96"/>
      <c r="P661" s="103"/>
    </row>
    <row r="662" spans="1:16" ht="17.25" thickBot="1">
      <c r="A662" s="957"/>
      <c r="B662" s="961"/>
      <c r="C662" s="927"/>
      <c r="D662" s="94"/>
      <c r="E662" s="96"/>
      <c r="F662" s="97"/>
      <c r="G662" s="961"/>
      <c r="H662" s="930"/>
      <c r="I662" s="94"/>
      <c r="J662" s="96"/>
      <c r="K662" s="97"/>
      <c r="L662" s="961"/>
      <c r="M662" s="933"/>
      <c r="N662" s="94"/>
      <c r="O662" s="96"/>
      <c r="P662" s="104"/>
    </row>
    <row r="663" spans="1:16">
      <c r="A663" s="957"/>
      <c r="B663" s="942" t="s">
        <v>126</v>
      </c>
      <c r="C663" s="927"/>
      <c r="D663" s="94"/>
      <c r="E663" s="96"/>
      <c r="F663" s="93"/>
      <c r="G663" s="942" t="s">
        <v>126</v>
      </c>
      <c r="H663" s="930"/>
      <c r="I663" s="94"/>
      <c r="J663" s="96"/>
      <c r="K663" s="93"/>
      <c r="L663" s="942" t="s">
        <v>126</v>
      </c>
      <c r="M663" s="933"/>
      <c r="N663" s="94"/>
      <c r="O663" s="96"/>
      <c r="P663" s="99"/>
    </row>
    <row r="664" spans="1:16" ht="17.25" thickBot="1">
      <c r="A664" s="957"/>
      <c r="B664" s="943"/>
      <c r="C664" s="927"/>
      <c r="D664" s="94"/>
      <c r="E664" s="96"/>
      <c r="F664" s="101"/>
      <c r="G664" s="943"/>
      <c r="H664" s="930"/>
      <c r="I664" s="94"/>
      <c r="J664" s="96"/>
      <c r="K664" s="101"/>
      <c r="L664" s="943"/>
      <c r="M664" s="933"/>
      <c r="N664" s="94"/>
      <c r="O664" s="96"/>
      <c r="P664" s="104"/>
    </row>
    <row r="665" spans="1:16">
      <c r="A665" s="957"/>
      <c r="B665" s="953"/>
      <c r="C665" s="927"/>
      <c r="D665" s="94"/>
      <c r="E665" s="96"/>
      <c r="F665" s="102"/>
      <c r="G665" s="953"/>
      <c r="H665" s="930"/>
      <c r="I665" s="94"/>
      <c r="J665" s="96"/>
      <c r="K665" s="103"/>
      <c r="L665" s="953"/>
      <c r="M665" s="933"/>
      <c r="N665" s="94"/>
      <c r="O665" s="96"/>
      <c r="P665" s="93"/>
    </row>
    <row r="666" spans="1:16" ht="17.25" thickBot="1">
      <c r="A666" s="957"/>
      <c r="B666" s="954"/>
      <c r="C666" s="927"/>
      <c r="D666" s="94"/>
      <c r="E666" s="96"/>
      <c r="F666" s="99"/>
      <c r="G666" s="954"/>
      <c r="H666" s="930"/>
      <c r="I666" s="94"/>
      <c r="J666" s="96"/>
      <c r="K666" s="104"/>
      <c r="L666" s="954"/>
      <c r="M666" s="933"/>
      <c r="N666" s="94"/>
      <c r="O666" s="96"/>
      <c r="P666" s="97"/>
    </row>
    <row r="667" spans="1:16">
      <c r="A667" s="957"/>
      <c r="B667" s="952" t="s">
        <v>127</v>
      </c>
      <c r="C667" s="927"/>
      <c r="D667" s="94"/>
      <c r="E667" s="96"/>
      <c r="F667" s="103"/>
      <c r="G667" s="952" t="s">
        <v>127</v>
      </c>
      <c r="H667" s="930"/>
      <c r="I667" s="94"/>
      <c r="J667" s="96"/>
      <c r="K667" s="104"/>
      <c r="L667" s="952" t="s">
        <v>127</v>
      </c>
      <c r="M667" s="933"/>
      <c r="N667" s="94"/>
      <c r="O667" s="114"/>
      <c r="P667" s="97"/>
    </row>
    <row r="668" spans="1:16" ht="17.25" thickBot="1">
      <c r="A668" s="957"/>
      <c r="B668" s="943"/>
      <c r="C668" s="927"/>
      <c r="D668" s="94"/>
      <c r="E668" s="96"/>
      <c r="F668" s="104"/>
      <c r="G668" s="943"/>
      <c r="H668" s="930"/>
      <c r="I668" s="94"/>
      <c r="J668" s="96"/>
      <c r="K668" s="99"/>
      <c r="L668" s="943"/>
      <c r="M668" s="933"/>
      <c r="N668" s="113"/>
      <c r="O668" s="96"/>
      <c r="P668" s="112"/>
    </row>
    <row r="669" spans="1:16">
      <c r="A669" s="957"/>
      <c r="B669" s="953"/>
      <c r="C669" s="927"/>
      <c r="D669" s="94"/>
      <c r="E669" s="96"/>
      <c r="F669" s="104"/>
      <c r="G669" s="953"/>
      <c r="H669" s="930"/>
      <c r="I669" s="94"/>
      <c r="J669" s="96"/>
      <c r="K669" s="104"/>
      <c r="L669" s="953"/>
      <c r="M669" s="933"/>
      <c r="N669" s="113"/>
      <c r="O669" s="114"/>
      <c r="P669" s="97"/>
    </row>
    <row r="670" spans="1:16" ht="17.25" thickBot="1">
      <c r="A670" s="957"/>
      <c r="B670" s="954"/>
      <c r="C670" s="927"/>
      <c r="D670" s="94"/>
      <c r="E670" s="96"/>
      <c r="F670" s="99"/>
      <c r="G670" s="954"/>
      <c r="H670" s="930"/>
      <c r="I670" s="94"/>
      <c r="J670" s="96"/>
      <c r="K670" s="93"/>
      <c r="L670" s="954"/>
      <c r="M670" s="933"/>
      <c r="N670" s="94"/>
      <c r="O670" s="114"/>
      <c r="P670" s="104"/>
    </row>
    <row r="671" spans="1:16">
      <c r="A671" s="957"/>
      <c r="B671" s="952" t="s">
        <v>128</v>
      </c>
      <c r="C671" s="927"/>
      <c r="D671" s="94"/>
      <c r="E671" s="96"/>
      <c r="F671" s="104"/>
      <c r="G671" s="952" t="s">
        <v>128</v>
      </c>
      <c r="H671" s="930"/>
      <c r="I671" s="94"/>
      <c r="J671" s="96"/>
      <c r="K671" s="97"/>
      <c r="L671" s="952" t="s">
        <v>128</v>
      </c>
      <c r="M671" s="933"/>
      <c r="N671" s="94"/>
      <c r="O671" s="96"/>
      <c r="P671" s="97"/>
    </row>
    <row r="672" spans="1:16" ht="17.25" thickBot="1">
      <c r="A672" s="957"/>
      <c r="B672" s="943"/>
      <c r="C672" s="927"/>
      <c r="D672" s="94"/>
      <c r="E672" s="96"/>
      <c r="F672" s="93"/>
      <c r="G672" s="943"/>
      <c r="H672" s="930"/>
      <c r="I672" s="94"/>
      <c r="J672" s="114"/>
      <c r="K672" s="97"/>
      <c r="L672" s="943"/>
      <c r="M672" s="933"/>
      <c r="N672" s="113"/>
      <c r="O672" s="114"/>
      <c r="P672" s="97"/>
    </row>
    <row r="673" spans="1:16">
      <c r="A673" s="957"/>
      <c r="B673" s="953"/>
      <c r="C673" s="927"/>
      <c r="D673" s="94"/>
      <c r="E673" s="96"/>
      <c r="F673" s="97"/>
      <c r="G673" s="953"/>
      <c r="H673" s="930"/>
      <c r="I673" s="94"/>
      <c r="J673" s="96"/>
      <c r="K673" s="97"/>
      <c r="L673" s="953"/>
      <c r="M673" s="933"/>
      <c r="N673" s="113"/>
      <c r="O673" s="114"/>
      <c r="P673" s="97"/>
    </row>
    <row r="674" spans="1:16" ht="17.25" thickBot="1">
      <c r="A674" s="957"/>
      <c r="B674" s="954"/>
      <c r="C674" s="927"/>
      <c r="D674" s="94"/>
      <c r="E674" s="96"/>
      <c r="F674" s="93"/>
      <c r="G674" s="954"/>
      <c r="H674" s="930"/>
      <c r="I674" s="94"/>
      <c r="J674" s="114"/>
      <c r="K674" s="97"/>
      <c r="L674" s="954"/>
      <c r="M674" s="933"/>
      <c r="N674" s="94"/>
      <c r="O674" s="114"/>
      <c r="P674" s="97"/>
    </row>
    <row r="675" spans="1:16">
      <c r="A675" s="957"/>
      <c r="B675" s="942" t="s">
        <v>129</v>
      </c>
      <c r="C675" s="927"/>
      <c r="D675" s="94"/>
      <c r="E675" s="96"/>
      <c r="F675" s="93"/>
      <c r="G675" s="942" t="s">
        <v>129</v>
      </c>
      <c r="H675" s="930"/>
      <c r="I675" s="94"/>
      <c r="J675" s="114"/>
      <c r="K675" s="97"/>
      <c r="L675" s="942" t="s">
        <v>129</v>
      </c>
      <c r="M675" s="933"/>
      <c r="N675" s="113"/>
      <c r="O675" s="114"/>
      <c r="P675" s="97"/>
    </row>
    <row r="676" spans="1:16" ht="17.25" thickBot="1">
      <c r="A676" s="957"/>
      <c r="B676" s="943"/>
      <c r="C676" s="927"/>
      <c r="D676" s="94"/>
      <c r="E676" s="96"/>
      <c r="F676" s="93"/>
      <c r="G676" s="943"/>
      <c r="H676" s="930"/>
      <c r="I676" s="94"/>
      <c r="J676" s="114"/>
      <c r="K676" s="97"/>
      <c r="L676" s="943"/>
      <c r="M676" s="933"/>
      <c r="N676" s="94"/>
      <c r="O676" s="114"/>
      <c r="P676" s="97"/>
    </row>
    <row r="677" spans="1:16">
      <c r="A677" s="957"/>
      <c r="B677" s="106"/>
      <c r="C677" s="927"/>
      <c r="D677" s="94"/>
      <c r="E677" s="96"/>
      <c r="F677" s="97"/>
      <c r="G677" s="106"/>
      <c r="H677" s="930"/>
      <c r="I677" s="94"/>
      <c r="J677" s="96"/>
      <c r="K677" s="112"/>
      <c r="L677" s="106"/>
      <c r="M677" s="933"/>
      <c r="N677" s="113"/>
      <c r="O677" s="96"/>
      <c r="P677" s="112"/>
    </row>
    <row r="678" spans="1:16">
      <c r="A678" s="957"/>
      <c r="B678" s="107"/>
      <c r="C678" s="927"/>
      <c r="D678" s="94"/>
      <c r="E678" s="96"/>
      <c r="F678" s="93"/>
      <c r="G678" s="107"/>
      <c r="H678" s="930"/>
      <c r="I678" s="94"/>
      <c r="J678" s="96"/>
      <c r="K678" s="97"/>
      <c r="L678" s="107"/>
      <c r="M678" s="933"/>
      <c r="N678" s="113"/>
      <c r="O678" s="114"/>
      <c r="P678" s="97"/>
    </row>
    <row r="679" spans="1:16">
      <c r="A679" s="957"/>
      <c r="B679" s="109"/>
      <c r="C679" s="927"/>
      <c r="D679" s="94"/>
      <c r="E679" s="96"/>
      <c r="F679" s="93"/>
      <c r="G679" s="109"/>
      <c r="H679" s="930"/>
      <c r="I679" s="113"/>
      <c r="J679" s="114"/>
      <c r="K679" s="97"/>
      <c r="L679" s="109"/>
      <c r="M679" s="933"/>
      <c r="N679" s="113"/>
      <c r="O679" s="114"/>
      <c r="P679" s="104"/>
    </row>
    <row r="680" spans="1:16">
      <c r="A680" s="957"/>
      <c r="B680" s="110"/>
      <c r="C680" s="927"/>
      <c r="D680" s="94"/>
      <c r="E680" s="96"/>
      <c r="F680" s="93"/>
      <c r="G680" s="110"/>
      <c r="H680" s="930"/>
      <c r="I680" s="113"/>
      <c r="J680" s="114"/>
      <c r="K680" s="104"/>
      <c r="L680" s="110"/>
      <c r="M680" s="933"/>
      <c r="N680" s="111"/>
      <c r="O680" s="96"/>
      <c r="P680" s="97"/>
    </row>
    <row r="681" spans="1:16">
      <c r="A681" s="957"/>
      <c r="B681" s="109"/>
      <c r="C681" s="927"/>
      <c r="D681" s="111"/>
      <c r="E681" s="96"/>
      <c r="F681" s="97"/>
      <c r="G681" s="109"/>
      <c r="H681" s="930"/>
      <c r="I681" s="111"/>
      <c r="J681" s="96"/>
      <c r="K681" s="112"/>
      <c r="L681" s="109"/>
      <c r="M681" s="933"/>
      <c r="N681" s="94"/>
      <c r="O681" s="96"/>
      <c r="P681" s="112"/>
    </row>
    <row r="682" spans="1:16">
      <c r="A682" s="957"/>
      <c r="B682" s="110"/>
      <c r="C682" s="927"/>
      <c r="D682" s="94"/>
      <c r="E682" s="96"/>
      <c r="F682" s="108"/>
      <c r="G682" s="110"/>
      <c r="H682" s="930"/>
      <c r="I682" s="94"/>
      <c r="J682" s="96"/>
      <c r="K682" s="97"/>
      <c r="L682" s="110"/>
      <c r="M682" s="933"/>
      <c r="N682" s="113"/>
      <c r="O682" s="114"/>
      <c r="P682" s="97"/>
    </row>
    <row r="683" spans="1:16">
      <c r="A683" s="957"/>
      <c r="B683" s="109"/>
      <c r="C683" s="927"/>
      <c r="D683" s="94"/>
      <c r="E683" s="96"/>
      <c r="F683" s="97"/>
      <c r="G683" s="109"/>
      <c r="H683" s="930"/>
      <c r="I683" s="113"/>
      <c r="J683" s="114"/>
      <c r="K683" s="97"/>
      <c r="L683" s="109"/>
      <c r="M683" s="933"/>
      <c r="N683" s="113"/>
      <c r="O683" s="114"/>
      <c r="P683" s="97"/>
    </row>
    <row r="684" spans="1:16" ht="17.25" thickBot="1">
      <c r="A684" s="957"/>
      <c r="B684" s="110"/>
      <c r="C684" s="940"/>
      <c r="D684" s="115"/>
      <c r="E684" s="116"/>
      <c r="F684" s="117"/>
      <c r="G684" s="110"/>
      <c r="H684" s="930"/>
      <c r="I684" s="115"/>
      <c r="J684" s="116"/>
      <c r="K684" s="117"/>
      <c r="L684" s="110"/>
      <c r="M684" s="933"/>
      <c r="N684" s="115"/>
      <c r="O684" s="116"/>
      <c r="P684" s="117"/>
    </row>
    <row r="685" spans="1:16">
      <c r="A685" s="944" t="str">
        <f>TEXT(A639,"AAAA")</f>
        <v>星期日</v>
      </c>
      <c r="B685" s="109"/>
      <c r="C685" s="926" t="s">
        <v>665</v>
      </c>
      <c r="D685" s="118"/>
      <c r="E685" s="119"/>
      <c r="F685" s="97"/>
      <c r="G685" s="109"/>
      <c r="H685" s="929" t="s">
        <v>130</v>
      </c>
      <c r="I685" s="118"/>
      <c r="J685" s="119"/>
      <c r="K685" s="97"/>
      <c r="L685" s="109"/>
      <c r="M685" s="932" t="s">
        <v>130</v>
      </c>
      <c r="N685" s="118"/>
      <c r="O685" s="119"/>
      <c r="P685" s="97"/>
    </row>
    <row r="686" spans="1:16">
      <c r="A686" s="944"/>
      <c r="B686" s="110"/>
      <c r="C686" s="927"/>
      <c r="D686" s="120"/>
      <c r="E686" s="96"/>
      <c r="F686" s="97"/>
      <c r="G686" s="110"/>
      <c r="H686" s="930"/>
      <c r="I686" s="94"/>
      <c r="J686" s="96"/>
      <c r="K686" s="97"/>
      <c r="L686" s="110"/>
      <c r="M686" s="933"/>
      <c r="N686" s="94"/>
      <c r="O686" s="96"/>
      <c r="P686" s="97"/>
    </row>
    <row r="687" spans="1:16">
      <c r="A687" s="944"/>
      <c r="B687" s="109"/>
      <c r="C687" s="927"/>
      <c r="D687" s="120"/>
      <c r="E687" s="96"/>
      <c r="F687" s="97"/>
      <c r="G687" s="109"/>
      <c r="H687" s="930"/>
      <c r="I687" s="94"/>
      <c r="J687" s="96"/>
      <c r="K687" s="97"/>
      <c r="L687" s="109"/>
      <c r="M687" s="933"/>
      <c r="N687" s="94"/>
      <c r="O687" s="96"/>
      <c r="P687" s="97"/>
    </row>
    <row r="688" spans="1:16">
      <c r="A688" s="944"/>
      <c r="B688" s="110"/>
      <c r="C688" s="927"/>
      <c r="D688" s="120"/>
      <c r="E688" s="96"/>
      <c r="F688" s="97"/>
      <c r="G688" s="110"/>
      <c r="H688" s="930"/>
      <c r="I688" s="94"/>
      <c r="J688" s="96"/>
      <c r="K688" s="97"/>
      <c r="L688" s="110"/>
      <c r="M688" s="933"/>
      <c r="N688" s="94"/>
      <c r="O688" s="96"/>
      <c r="P688" s="97"/>
    </row>
    <row r="689" spans="1:16">
      <c r="A689" s="944"/>
      <c r="B689" s="109"/>
      <c r="C689" s="927"/>
      <c r="D689" s="120"/>
      <c r="E689" s="96"/>
      <c r="F689" s="97"/>
      <c r="G689" s="109"/>
      <c r="H689" s="930"/>
      <c r="I689" s="94"/>
      <c r="J689" s="96"/>
      <c r="K689" s="97"/>
      <c r="L689" s="109"/>
      <c r="M689" s="933"/>
      <c r="N689" s="94"/>
      <c r="O689" s="96"/>
      <c r="P689" s="97"/>
    </row>
    <row r="690" spans="1:16">
      <c r="A690" s="944"/>
      <c r="B690" s="110"/>
      <c r="C690" s="927"/>
      <c r="D690" s="120"/>
      <c r="E690" s="96"/>
      <c r="F690" s="97"/>
      <c r="G690" s="110"/>
      <c r="H690" s="930"/>
      <c r="I690" s="94"/>
      <c r="J690" s="96"/>
      <c r="K690" s="97"/>
      <c r="L690" s="110"/>
      <c r="M690" s="933"/>
      <c r="N690" s="94"/>
      <c r="O690" s="96"/>
      <c r="P690" s="97"/>
    </row>
    <row r="691" spans="1:16">
      <c r="A691" s="944"/>
      <c r="B691" s="109"/>
      <c r="C691" s="927"/>
      <c r="D691" s="120"/>
      <c r="E691" s="96"/>
      <c r="F691" s="97"/>
      <c r="G691" s="109"/>
      <c r="H691" s="930"/>
      <c r="I691" s="94"/>
      <c r="J691" s="96"/>
      <c r="K691" s="97"/>
      <c r="L691" s="109"/>
      <c r="M691" s="933"/>
      <c r="N691" s="94"/>
      <c r="O691" s="96"/>
      <c r="P691" s="97"/>
    </row>
    <row r="692" spans="1:16">
      <c r="A692" s="944"/>
      <c r="B692" s="110"/>
      <c r="C692" s="927"/>
      <c r="D692" s="94"/>
      <c r="E692" s="96"/>
      <c r="F692" s="97"/>
      <c r="G692" s="110"/>
      <c r="H692" s="930"/>
      <c r="I692" s="94"/>
      <c r="J692" s="96"/>
      <c r="K692" s="97"/>
      <c r="L692" s="110"/>
      <c r="M692" s="933"/>
      <c r="N692" s="94"/>
      <c r="O692" s="96"/>
      <c r="P692" s="97"/>
    </row>
    <row r="693" spans="1:16">
      <c r="A693" s="944"/>
      <c r="B693" s="107"/>
      <c r="C693" s="927"/>
      <c r="D693" s="113"/>
      <c r="E693" s="114"/>
      <c r="F693" s="104"/>
      <c r="G693" s="107"/>
      <c r="H693" s="930"/>
      <c r="I693" s="113"/>
      <c r="J693" s="114"/>
      <c r="K693" s="97"/>
      <c r="L693" s="107"/>
      <c r="M693" s="933"/>
      <c r="N693" s="113"/>
      <c r="O693" s="114"/>
      <c r="P693" s="97"/>
    </row>
    <row r="694" spans="1:16" ht="17.25" thickBot="1">
      <c r="A694" s="944"/>
      <c r="B694" s="107"/>
      <c r="C694" s="940"/>
      <c r="D694" s="122" t="s">
        <v>132</v>
      </c>
      <c r="E694" s="123" t="s">
        <v>133</v>
      </c>
      <c r="F694" s="124"/>
      <c r="G694" s="107"/>
      <c r="H694" s="941"/>
      <c r="I694" s="122" t="s">
        <v>132</v>
      </c>
      <c r="J694" s="123" t="s">
        <v>133</v>
      </c>
      <c r="K694" s="97"/>
      <c r="L694" s="107"/>
      <c r="M694" s="939"/>
      <c r="N694" s="122" t="s">
        <v>132</v>
      </c>
      <c r="O694" s="123" t="s">
        <v>133</v>
      </c>
      <c r="P694" s="97"/>
    </row>
    <row r="695" spans="1:16">
      <c r="A695" s="105"/>
      <c r="B695" s="109"/>
      <c r="C695" s="926" t="s">
        <v>666</v>
      </c>
      <c r="D695" s="118"/>
      <c r="E695" s="119"/>
      <c r="F695" s="125"/>
      <c r="G695" s="109"/>
      <c r="H695" s="929" t="s">
        <v>134</v>
      </c>
      <c r="I695" s="118"/>
      <c r="J695" s="119"/>
      <c r="K695" s="125"/>
      <c r="L695" s="109"/>
      <c r="M695" s="932" t="s">
        <v>134</v>
      </c>
      <c r="N695" s="118"/>
      <c r="O695" s="119"/>
      <c r="P695" s="125"/>
    </row>
    <row r="696" spans="1:16">
      <c r="A696" s="105"/>
      <c r="B696" s="110"/>
      <c r="C696" s="927"/>
      <c r="D696" s="94"/>
      <c r="E696" s="96"/>
      <c r="F696" s="97"/>
      <c r="G696" s="110"/>
      <c r="H696" s="930"/>
      <c r="I696" s="94"/>
      <c r="J696" s="96"/>
      <c r="K696" s="97"/>
      <c r="L696" s="110"/>
      <c r="M696" s="933"/>
      <c r="N696" s="94"/>
      <c r="O696" s="96"/>
      <c r="P696" s="97"/>
    </row>
    <row r="697" spans="1:16">
      <c r="A697" s="105"/>
      <c r="B697" s="126"/>
      <c r="C697" s="927"/>
      <c r="D697" s="94"/>
      <c r="E697" s="96"/>
      <c r="F697" s="97"/>
      <c r="G697" s="126"/>
      <c r="H697" s="930"/>
      <c r="I697" s="94"/>
      <c r="J697" s="96"/>
      <c r="K697" s="97"/>
      <c r="L697" s="126"/>
      <c r="M697" s="933"/>
      <c r="N697" s="94"/>
      <c r="O697" s="96"/>
      <c r="P697" s="128"/>
    </row>
    <row r="698" spans="1:16">
      <c r="A698" s="105"/>
      <c r="B698" s="107"/>
      <c r="C698" s="927"/>
      <c r="D698" s="94"/>
      <c r="E698" s="96"/>
      <c r="F698" s="97"/>
      <c r="G698" s="107"/>
      <c r="H698" s="930"/>
      <c r="I698" s="94"/>
      <c r="J698" s="96"/>
      <c r="K698" s="97"/>
      <c r="L698" s="107"/>
      <c r="M698" s="933"/>
      <c r="N698" s="94"/>
      <c r="O698" s="96"/>
      <c r="P698" s="216"/>
    </row>
    <row r="699" spans="1:16">
      <c r="A699" s="105"/>
      <c r="B699" s="109"/>
      <c r="C699" s="927"/>
      <c r="D699" s="94"/>
      <c r="E699" s="96"/>
      <c r="F699" s="97"/>
      <c r="G699" s="109"/>
      <c r="H699" s="930"/>
      <c r="I699" s="94"/>
      <c r="J699" s="96"/>
      <c r="K699" s="97"/>
      <c r="L699" s="109"/>
      <c r="M699" s="933"/>
      <c r="N699" s="94"/>
      <c r="O699" s="96"/>
      <c r="P699" s="97"/>
    </row>
    <row r="700" spans="1:16">
      <c r="A700" s="105"/>
      <c r="B700" s="110"/>
      <c r="C700" s="927"/>
      <c r="D700" s="94"/>
      <c r="E700" s="96"/>
      <c r="F700" s="127"/>
      <c r="G700" s="110"/>
      <c r="H700" s="930"/>
      <c r="I700" s="94"/>
      <c r="J700" s="96"/>
      <c r="K700" s="127"/>
      <c r="L700" s="110"/>
      <c r="M700" s="933"/>
      <c r="N700" s="94"/>
      <c r="O700" s="96"/>
      <c r="P700" s="127"/>
    </row>
    <row r="701" spans="1:16">
      <c r="A701" s="105"/>
      <c r="B701" s="109"/>
      <c r="C701" s="927"/>
      <c r="D701" s="94"/>
      <c r="E701" s="96"/>
      <c r="F701" s="128"/>
      <c r="G701" s="109"/>
      <c r="H701" s="930"/>
      <c r="I701" s="94"/>
      <c r="J701" s="96"/>
      <c r="K701" s="128"/>
      <c r="L701" s="109"/>
      <c r="M701" s="933"/>
      <c r="N701" s="94"/>
      <c r="O701" s="96"/>
      <c r="P701" s="128"/>
    </row>
    <row r="702" spans="1:16">
      <c r="A702" s="105"/>
      <c r="B702" s="110"/>
      <c r="C702" s="927"/>
      <c r="D702" s="217"/>
      <c r="E702" s="114"/>
      <c r="F702" s="216"/>
      <c r="G702" s="110"/>
      <c r="H702" s="930"/>
      <c r="I702" s="113"/>
      <c r="J702" s="114"/>
      <c r="K702" s="216"/>
      <c r="L702" s="110"/>
      <c r="M702" s="933"/>
      <c r="N702" s="113"/>
      <c r="O702" s="114"/>
      <c r="P702" s="216"/>
    </row>
    <row r="703" spans="1:16">
      <c r="A703" s="105"/>
      <c r="B703" s="109"/>
      <c r="C703" s="927"/>
      <c r="D703" s="217"/>
      <c r="E703" s="114"/>
      <c r="F703" s="216"/>
      <c r="G703" s="109"/>
      <c r="H703" s="930"/>
      <c r="I703" s="113"/>
      <c r="J703" s="114"/>
      <c r="K703" s="216"/>
      <c r="L703" s="109"/>
      <c r="M703" s="933"/>
      <c r="N703" s="113"/>
      <c r="O703" s="114"/>
      <c r="P703" s="216"/>
    </row>
    <row r="704" spans="1:16" ht="17.25" thickBot="1">
      <c r="A704" s="105"/>
      <c r="B704" s="110"/>
      <c r="C704" s="940"/>
      <c r="D704" s="129"/>
      <c r="E704" s="130"/>
      <c r="F704" s="104"/>
      <c r="G704" s="110"/>
      <c r="H704" s="941"/>
      <c r="I704" s="113"/>
      <c r="J704" s="130"/>
      <c r="K704" s="104"/>
      <c r="L704" s="110"/>
      <c r="M704" s="939"/>
      <c r="N704" s="113"/>
      <c r="O704" s="131"/>
      <c r="P704" s="127"/>
    </row>
    <row r="705" spans="1:16">
      <c r="A705" s="132"/>
      <c r="B705" s="109"/>
      <c r="C705" s="926" t="s">
        <v>667</v>
      </c>
      <c r="D705" s="118" t="s">
        <v>136</v>
      </c>
      <c r="E705" s="133" t="s">
        <v>137</v>
      </c>
      <c r="F705" s="125"/>
      <c r="G705" s="109"/>
      <c r="H705" s="929" t="s">
        <v>135</v>
      </c>
      <c r="I705" s="118" t="s">
        <v>136</v>
      </c>
      <c r="J705" s="133" t="s">
        <v>137</v>
      </c>
      <c r="K705" s="125"/>
      <c r="L705" s="109"/>
      <c r="M705" s="932" t="s">
        <v>135</v>
      </c>
      <c r="N705" s="118" t="s">
        <v>136</v>
      </c>
      <c r="O705" s="133" t="s">
        <v>137</v>
      </c>
      <c r="P705" s="125"/>
    </row>
    <row r="706" spans="1:16">
      <c r="A706" s="132"/>
      <c r="B706" s="110"/>
      <c r="C706" s="927"/>
      <c r="D706" s="94" t="s">
        <v>141</v>
      </c>
      <c r="E706" s="96" t="s">
        <v>142</v>
      </c>
      <c r="F706" s="134"/>
      <c r="G706" s="110"/>
      <c r="H706" s="930"/>
      <c r="I706" s="94" t="s">
        <v>141</v>
      </c>
      <c r="J706" s="96" t="s">
        <v>142</v>
      </c>
      <c r="K706" s="134"/>
      <c r="L706" s="110"/>
      <c r="M706" s="933"/>
      <c r="N706" s="94" t="s">
        <v>141</v>
      </c>
      <c r="O706" s="96" t="s">
        <v>142</v>
      </c>
      <c r="P706" s="134"/>
    </row>
    <row r="707" spans="1:16">
      <c r="A707" s="132"/>
      <c r="B707" s="135"/>
      <c r="C707" s="927"/>
      <c r="D707" s="94" t="s">
        <v>145</v>
      </c>
      <c r="E707" s="96" t="s">
        <v>146</v>
      </c>
      <c r="F707" s="97"/>
      <c r="G707" s="135"/>
      <c r="H707" s="930"/>
      <c r="I707" s="94" t="s">
        <v>145</v>
      </c>
      <c r="J707" s="96" t="s">
        <v>146</v>
      </c>
      <c r="K707" s="97"/>
      <c r="L707" s="135"/>
      <c r="M707" s="933"/>
      <c r="N707" s="94" t="s">
        <v>145</v>
      </c>
      <c r="O707" s="96" t="s">
        <v>146</v>
      </c>
      <c r="P707" s="97"/>
    </row>
    <row r="708" spans="1:16">
      <c r="A708" s="132"/>
      <c r="B708" s="110"/>
      <c r="C708" s="927"/>
      <c r="D708" s="94" t="s">
        <v>147</v>
      </c>
      <c r="E708" s="96" t="s">
        <v>148</v>
      </c>
      <c r="F708" s="104"/>
      <c r="G708" s="110"/>
      <c r="H708" s="930"/>
      <c r="I708" s="94" t="s">
        <v>147</v>
      </c>
      <c r="J708" s="96" t="s">
        <v>148</v>
      </c>
      <c r="K708" s="104"/>
      <c r="L708" s="110"/>
      <c r="M708" s="933"/>
      <c r="N708" s="94" t="s">
        <v>147</v>
      </c>
      <c r="O708" s="96" t="s">
        <v>148</v>
      </c>
      <c r="P708" s="104"/>
    </row>
    <row r="709" spans="1:16">
      <c r="A709" s="132"/>
      <c r="B709" s="135"/>
      <c r="C709" s="927"/>
      <c r="D709" s="94"/>
      <c r="E709" s="114"/>
      <c r="F709" s="136"/>
      <c r="G709" s="135"/>
      <c r="H709" s="930"/>
      <c r="I709" s="94"/>
      <c r="J709" s="114"/>
      <c r="K709" s="136"/>
      <c r="L709" s="135"/>
      <c r="M709" s="933"/>
      <c r="N709" s="94"/>
      <c r="O709" s="114"/>
      <c r="P709" s="136"/>
    </row>
    <row r="710" spans="1:16">
      <c r="A710" s="132"/>
      <c r="B710" s="110"/>
      <c r="C710" s="927"/>
      <c r="D710" s="94"/>
      <c r="E710" s="96"/>
      <c r="F710" s="97"/>
      <c r="G710" s="110"/>
      <c r="H710" s="930"/>
      <c r="I710" s="94"/>
      <c r="J710" s="96"/>
      <c r="K710" s="97"/>
      <c r="L710" s="110"/>
      <c r="M710" s="933"/>
      <c r="N710" s="94"/>
      <c r="O710" s="96"/>
      <c r="P710" s="97"/>
    </row>
    <row r="711" spans="1:16">
      <c r="A711" s="132"/>
      <c r="B711" s="135"/>
      <c r="C711" s="927"/>
      <c r="D711" s="94"/>
      <c r="E711" s="114"/>
      <c r="F711" s="136"/>
      <c r="G711" s="135"/>
      <c r="H711" s="930"/>
      <c r="I711" s="94"/>
      <c r="J711" s="114"/>
      <c r="K711" s="136"/>
      <c r="L711" s="135"/>
      <c r="M711" s="933"/>
      <c r="N711" s="94"/>
      <c r="O711" s="114"/>
      <c r="P711" s="136"/>
    </row>
    <row r="712" spans="1:16">
      <c r="A712" s="132"/>
      <c r="B712" s="110"/>
      <c r="C712" s="927"/>
      <c r="D712" s="94"/>
      <c r="E712" s="96"/>
      <c r="F712" s="97"/>
      <c r="G712" s="110"/>
      <c r="H712" s="930"/>
      <c r="I712" s="94"/>
      <c r="J712" s="96"/>
      <c r="K712" s="97"/>
      <c r="L712" s="110"/>
      <c r="M712" s="933"/>
      <c r="N712" s="94"/>
      <c r="O712" s="96"/>
      <c r="P712" s="97"/>
    </row>
    <row r="713" spans="1:16">
      <c r="A713" s="132"/>
      <c r="B713" s="135"/>
      <c r="C713" s="927"/>
      <c r="D713" s="94"/>
      <c r="E713" s="96"/>
      <c r="F713" s="97"/>
      <c r="G713" s="135"/>
      <c r="H713" s="930"/>
      <c r="I713" s="94"/>
      <c r="J713" s="96"/>
      <c r="K713" s="97"/>
      <c r="L713" s="135"/>
      <c r="M713" s="933"/>
      <c r="N713" s="94"/>
      <c r="O713" s="96"/>
      <c r="P713" s="97"/>
    </row>
    <row r="714" spans="1:16" ht="17.25" thickBot="1">
      <c r="A714" s="132"/>
      <c r="B714" s="110"/>
      <c r="C714" s="940"/>
      <c r="D714" s="115"/>
      <c r="E714" s="116"/>
      <c r="F714" s="117"/>
      <c r="G714" s="110"/>
      <c r="H714" s="941"/>
      <c r="I714" s="115"/>
      <c r="J714" s="130"/>
      <c r="K714" s="104"/>
      <c r="L714" s="110"/>
      <c r="M714" s="939"/>
      <c r="N714" s="115"/>
      <c r="O714" s="130"/>
      <c r="P714" s="104"/>
    </row>
    <row r="715" spans="1:16">
      <c r="A715" s="132"/>
      <c r="B715" s="135"/>
      <c r="C715" s="926" t="s">
        <v>668</v>
      </c>
      <c r="D715" s="137" t="s">
        <v>150</v>
      </c>
      <c r="E715" s="138"/>
      <c r="F715" s="139" t="s">
        <v>151</v>
      </c>
      <c r="G715" s="135"/>
      <c r="H715" s="929" t="s">
        <v>149</v>
      </c>
      <c r="I715" s="137" t="s">
        <v>150</v>
      </c>
      <c r="J715" s="138"/>
      <c r="K715" s="139" t="s">
        <v>151</v>
      </c>
      <c r="L715" s="135"/>
      <c r="M715" s="932" t="s">
        <v>149</v>
      </c>
      <c r="N715" s="137" t="s">
        <v>150</v>
      </c>
      <c r="O715" s="138"/>
      <c r="P715" s="139" t="s">
        <v>151</v>
      </c>
    </row>
    <row r="716" spans="1:16">
      <c r="A716" s="132"/>
      <c r="B716" s="110"/>
      <c r="C716" s="927"/>
      <c r="D716" s="120"/>
      <c r="E716" s="121"/>
      <c r="F716" s="140"/>
      <c r="G716" s="110"/>
      <c r="H716" s="930"/>
      <c r="I716" s="94"/>
      <c r="J716" s="96"/>
      <c r="K716" s="97"/>
      <c r="L716" s="110"/>
      <c r="M716" s="933"/>
      <c r="N716" s="94"/>
      <c r="O716" s="96"/>
      <c r="P716" s="97"/>
    </row>
    <row r="717" spans="1:16">
      <c r="A717" s="132"/>
      <c r="B717" s="135"/>
      <c r="C717" s="927"/>
      <c r="D717" s="94"/>
      <c r="E717" s="96"/>
      <c r="F717" s="97"/>
      <c r="G717" s="135"/>
      <c r="H717" s="930"/>
      <c r="I717" s="94"/>
      <c r="J717" s="96"/>
      <c r="K717" s="97"/>
      <c r="L717" s="135"/>
      <c r="M717" s="933"/>
      <c r="N717" s="94"/>
      <c r="O717" s="96"/>
      <c r="P717" s="97"/>
    </row>
    <row r="718" spans="1:16">
      <c r="A718" s="132"/>
      <c r="B718" s="110"/>
      <c r="C718" s="927"/>
      <c r="D718" s="113"/>
      <c r="E718" s="114"/>
      <c r="F718" s="104"/>
      <c r="G718" s="110"/>
      <c r="H718" s="930"/>
      <c r="I718" s="113"/>
      <c r="J718" s="114"/>
      <c r="K718" s="104"/>
      <c r="L718" s="110"/>
      <c r="M718" s="933"/>
      <c r="N718" s="113"/>
      <c r="O718" s="114"/>
      <c r="P718" s="104"/>
    </row>
    <row r="719" spans="1:16">
      <c r="A719" s="935"/>
      <c r="B719" s="135"/>
      <c r="C719" s="927"/>
      <c r="D719" s="94"/>
      <c r="E719" s="96"/>
      <c r="F719" s="97"/>
      <c r="G719" s="135"/>
      <c r="H719" s="930"/>
      <c r="I719" s="94"/>
      <c r="J719" s="96"/>
      <c r="K719" s="97"/>
      <c r="L719" s="135"/>
      <c r="M719" s="933"/>
      <c r="N719" s="94"/>
      <c r="O719" s="96"/>
      <c r="P719" s="97"/>
    </row>
    <row r="720" spans="1:16">
      <c r="A720" s="935"/>
      <c r="B720" s="110"/>
      <c r="C720" s="927"/>
      <c r="D720" s="94"/>
      <c r="E720" s="96"/>
      <c r="F720" s="97"/>
      <c r="G720" s="110"/>
      <c r="H720" s="930"/>
      <c r="I720" s="94"/>
      <c r="J720" s="96"/>
      <c r="K720" s="97"/>
      <c r="L720" s="110"/>
      <c r="M720" s="933"/>
      <c r="N720" s="94"/>
      <c r="O720" s="96"/>
      <c r="P720" s="97"/>
    </row>
    <row r="721" spans="1:16">
      <c r="A721" s="935"/>
      <c r="B721" s="135"/>
      <c r="C721" s="927"/>
      <c r="D721" s="113"/>
      <c r="E721" s="114"/>
      <c r="F721" s="104"/>
      <c r="G721" s="135"/>
      <c r="H721" s="930"/>
      <c r="I721" s="113"/>
      <c r="J721" s="114"/>
      <c r="K721" s="104"/>
      <c r="L721" s="135"/>
      <c r="M721" s="933"/>
      <c r="N721" s="113"/>
      <c r="O721" s="114"/>
      <c r="P721" s="104"/>
    </row>
    <row r="722" spans="1:16" ht="17.25" thickBot="1">
      <c r="A722" s="936"/>
      <c r="B722" s="141"/>
      <c r="C722" s="928"/>
      <c r="D722" s="142"/>
      <c r="E722" s="143"/>
      <c r="F722" s="144"/>
      <c r="G722" s="141"/>
      <c r="H722" s="931"/>
      <c r="I722" s="142"/>
      <c r="J722" s="143"/>
      <c r="K722" s="144"/>
      <c r="L722" s="141"/>
      <c r="M722" s="934"/>
      <c r="N722" s="142"/>
      <c r="O722" s="143"/>
      <c r="P722" s="144"/>
    </row>
    <row r="723" spans="1:16" s="146" customFormat="1" ht="27" customHeight="1" thickTop="1" thickBot="1">
      <c r="A723" s="145"/>
      <c r="B723" s="937" t="s">
        <v>152</v>
      </c>
      <c r="C723" s="937"/>
      <c r="D723" s="937"/>
      <c r="E723" s="937"/>
      <c r="F723" s="937"/>
      <c r="G723" s="938" t="s">
        <v>153</v>
      </c>
      <c r="H723" s="938"/>
      <c r="I723" s="938"/>
      <c r="J723" s="938"/>
      <c r="K723" s="938"/>
      <c r="L723" s="938"/>
      <c r="M723" s="938"/>
      <c r="N723" s="919" t="s">
        <v>154</v>
      </c>
      <c r="O723" s="919"/>
      <c r="P723" s="919"/>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20">
        <f>A639</f>
        <v>46180</v>
      </c>
      <c r="B725" s="923" t="s">
        <v>669</v>
      </c>
      <c r="C725" s="160"/>
      <c r="D725" s="161"/>
      <c r="E725" s="162"/>
      <c r="F725" s="163"/>
      <c r="G725" s="164"/>
      <c r="H725" s="165"/>
      <c r="I725" s="166"/>
      <c r="J725" s="166"/>
      <c r="K725" s="167"/>
      <c r="L725" s="168"/>
      <c r="M725" s="169"/>
      <c r="N725" s="170"/>
      <c r="O725" s="166"/>
      <c r="P725" s="171"/>
    </row>
    <row r="726" spans="1:16" s="172" customFormat="1">
      <c r="A726" s="921"/>
      <c r="B726" s="924"/>
      <c r="C726" s="173"/>
      <c r="D726" s="174"/>
      <c r="E726" s="175"/>
      <c r="F726" s="176"/>
      <c r="G726" s="173"/>
      <c r="H726" s="177"/>
      <c r="I726" s="175"/>
      <c r="J726" s="175"/>
      <c r="K726" s="178"/>
      <c r="L726" s="179"/>
      <c r="M726" s="180"/>
      <c r="N726" s="181"/>
      <c r="O726" s="175"/>
      <c r="P726" s="182"/>
    </row>
    <row r="727" spans="1:16" s="172" customFormat="1">
      <c r="A727" s="921"/>
      <c r="B727" s="924"/>
      <c r="C727" s="173"/>
      <c r="D727" s="174"/>
      <c r="E727" s="175"/>
      <c r="F727" s="176"/>
      <c r="G727" s="173"/>
      <c r="H727" s="183"/>
      <c r="I727" s="175"/>
      <c r="J727" s="175"/>
      <c r="K727" s="178"/>
      <c r="L727" s="184"/>
      <c r="M727" s="180"/>
      <c r="N727" s="181"/>
      <c r="O727" s="175"/>
      <c r="P727" s="182"/>
    </row>
    <row r="728" spans="1:16" s="172" customFormat="1">
      <c r="A728" s="921"/>
      <c r="B728" s="924"/>
      <c r="C728" s="173"/>
      <c r="D728" s="218"/>
      <c r="E728" s="175"/>
      <c r="F728" s="176"/>
      <c r="G728" s="173"/>
      <c r="H728" s="183"/>
      <c r="I728" s="175"/>
      <c r="J728" s="175"/>
      <c r="K728" s="187"/>
      <c r="L728" s="184"/>
      <c r="M728" s="180"/>
      <c r="N728" s="181"/>
      <c r="O728" s="175"/>
      <c r="P728" s="182"/>
    </row>
    <row r="729" spans="1:16" s="172" customFormat="1">
      <c r="A729" s="921"/>
      <c r="B729" s="924"/>
      <c r="C729" s="173"/>
      <c r="D729" s="185"/>
      <c r="E729" s="175"/>
      <c r="F729" s="182"/>
      <c r="G729" s="173"/>
      <c r="H729" s="186"/>
      <c r="I729" s="175"/>
      <c r="J729" s="175"/>
      <c r="K729" s="187"/>
      <c r="L729" s="184"/>
      <c r="M729" s="180"/>
      <c r="N729" s="181"/>
      <c r="O729" s="175"/>
      <c r="P729" s="182"/>
    </row>
    <row r="730" spans="1:16" s="172" customFormat="1">
      <c r="A730" s="921"/>
      <c r="B730" s="924"/>
      <c r="C730" s="173"/>
      <c r="D730" s="174"/>
      <c r="E730" s="175"/>
      <c r="F730" s="188"/>
      <c r="G730" s="198"/>
      <c r="H730" s="183"/>
      <c r="I730" s="191"/>
      <c r="J730" s="175"/>
      <c r="K730" s="178"/>
      <c r="L730" s="189"/>
      <c r="M730" s="190"/>
      <c r="N730" s="181"/>
      <c r="O730" s="175"/>
      <c r="P730" s="182"/>
    </row>
    <row r="731" spans="1:16" s="172" customFormat="1">
      <c r="A731" s="921"/>
      <c r="B731" s="924"/>
      <c r="C731" s="173"/>
      <c r="D731" s="174"/>
      <c r="E731" s="175"/>
      <c r="F731" s="182"/>
      <c r="G731" s="173"/>
      <c r="H731" s="183"/>
      <c r="I731" s="191"/>
      <c r="J731" s="175"/>
      <c r="K731" s="178"/>
      <c r="L731" s="184"/>
      <c r="M731" s="180"/>
      <c r="N731" s="181"/>
      <c r="O731" s="175"/>
      <c r="P731" s="182"/>
    </row>
    <row r="732" spans="1:16" s="172" customFormat="1">
      <c r="A732" s="921"/>
      <c r="B732" s="924"/>
      <c r="C732" s="173"/>
      <c r="D732" s="174"/>
      <c r="E732" s="175"/>
      <c r="F732" s="182"/>
      <c r="G732" s="219"/>
      <c r="H732" s="183"/>
      <c r="I732" s="175"/>
      <c r="J732" s="175"/>
      <c r="K732" s="178"/>
      <c r="L732" s="184"/>
      <c r="M732" s="180"/>
      <c r="N732" s="181"/>
      <c r="O732" s="175"/>
      <c r="P732" s="182"/>
    </row>
    <row r="733" spans="1:16" s="172" customFormat="1">
      <c r="A733" s="921"/>
      <c r="B733" s="924"/>
      <c r="C733" s="173"/>
      <c r="D733" s="174"/>
      <c r="E733" s="175"/>
      <c r="F733" s="188"/>
      <c r="G733" s="173"/>
      <c r="H733" s="183"/>
      <c r="I733" s="191"/>
      <c r="J733" s="175"/>
      <c r="K733" s="178"/>
      <c r="L733" s="184"/>
      <c r="M733" s="180"/>
      <c r="N733" s="181"/>
      <c r="O733" s="175"/>
      <c r="P733" s="182"/>
    </row>
    <row r="734" spans="1:16" s="172" customFormat="1">
      <c r="A734" s="921"/>
      <c r="B734" s="924"/>
      <c r="C734" s="173"/>
      <c r="D734" s="174"/>
      <c r="E734" s="175"/>
      <c r="F734" s="182"/>
      <c r="G734" s="173"/>
      <c r="H734" s="183"/>
      <c r="I734" s="191"/>
      <c r="J734" s="175"/>
      <c r="K734" s="178"/>
      <c r="L734" s="184"/>
      <c r="M734" s="180"/>
      <c r="N734" s="181"/>
      <c r="O734" s="175"/>
      <c r="P734" s="182"/>
    </row>
    <row r="735" spans="1:16" s="172" customFormat="1">
      <c r="A735" s="921"/>
      <c r="B735" s="924"/>
      <c r="C735" s="192"/>
      <c r="D735" s="193"/>
      <c r="E735" s="194"/>
      <c r="F735" s="195"/>
      <c r="G735" s="173"/>
      <c r="H735" s="177"/>
      <c r="I735" s="175"/>
      <c r="J735" s="175"/>
      <c r="K735" s="178"/>
      <c r="L735" s="184"/>
      <c r="M735" s="180"/>
      <c r="N735" s="196"/>
      <c r="O735" s="194"/>
      <c r="P735" s="195"/>
    </row>
    <row r="736" spans="1:16" s="172" customFormat="1">
      <c r="A736" s="921"/>
      <c r="B736" s="924"/>
      <c r="C736" s="192"/>
      <c r="D736" s="193"/>
      <c r="E736" s="194"/>
      <c r="F736" s="195"/>
      <c r="G736" s="198"/>
      <c r="H736" s="183"/>
      <c r="I736" s="191"/>
      <c r="J736" s="175"/>
      <c r="K736" s="178"/>
      <c r="L736" s="184"/>
      <c r="M736" s="180"/>
      <c r="N736" s="196"/>
      <c r="O736" s="194"/>
      <c r="P736" s="195"/>
    </row>
    <row r="737" spans="1:16" s="172" customFormat="1">
      <c r="A737" s="921"/>
      <c r="B737" s="924"/>
      <c r="C737" s="192"/>
      <c r="D737" s="193"/>
      <c r="E737" s="194"/>
      <c r="F737" s="195"/>
      <c r="G737" s="173"/>
      <c r="H737" s="199"/>
      <c r="I737" s="191"/>
      <c r="J737" s="200"/>
      <c r="K737" s="197"/>
      <c r="L737" s="184"/>
      <c r="M737" s="180"/>
      <c r="N737" s="196"/>
      <c r="O737" s="194"/>
      <c r="P737" s="195"/>
    </row>
    <row r="738" spans="1:16" s="172" customFormat="1">
      <c r="A738" s="921"/>
      <c r="B738" s="924"/>
      <c r="C738" s="192"/>
      <c r="D738" s="193"/>
      <c r="E738" s="194"/>
      <c r="F738" s="195"/>
      <c r="G738" s="173"/>
      <c r="H738" s="201"/>
      <c r="I738" s="175"/>
      <c r="J738" s="175"/>
      <c r="K738" s="178"/>
      <c r="L738" s="184"/>
      <c r="M738" s="180"/>
      <c r="N738" s="196"/>
      <c r="O738" s="194"/>
      <c r="P738" s="195"/>
    </row>
    <row r="739" spans="1:16" s="172" customFormat="1">
      <c r="A739" s="921"/>
      <c r="B739" s="924"/>
      <c r="C739" s="192"/>
      <c r="D739" s="193"/>
      <c r="E739" s="194"/>
      <c r="F739" s="195"/>
      <c r="G739" s="198"/>
      <c r="H739" s="183"/>
      <c r="I739" s="200"/>
      <c r="J739" s="200"/>
      <c r="K739" s="197"/>
      <c r="L739" s="184"/>
      <c r="M739" s="180"/>
      <c r="N739" s="196"/>
      <c r="O739" s="194"/>
      <c r="P739" s="195"/>
    </row>
    <row r="740" spans="1:16" s="172" customFormat="1">
      <c r="A740" s="921"/>
      <c r="B740" s="924"/>
      <c r="C740" s="192"/>
      <c r="D740" s="193"/>
      <c r="E740" s="194"/>
      <c r="F740" s="195"/>
      <c r="G740" s="173"/>
      <c r="H740" s="183"/>
      <c r="I740" s="200"/>
      <c r="J740" s="200"/>
      <c r="K740" s="197"/>
      <c r="L740" s="179"/>
      <c r="M740" s="180"/>
      <c r="N740" s="196"/>
      <c r="O740" s="194"/>
      <c r="P740" s="195"/>
    </row>
    <row r="741" spans="1:16" s="172" customFormat="1">
      <c r="A741" s="921"/>
      <c r="B741" s="924"/>
      <c r="C741" s="192"/>
      <c r="D741" s="193"/>
      <c r="E741" s="194"/>
      <c r="F741" s="195"/>
      <c r="G741" s="192"/>
      <c r="H741" s="201"/>
      <c r="I741" s="202"/>
      <c r="J741" s="202"/>
      <c r="K741" s="203"/>
      <c r="L741" s="204"/>
      <c r="M741" s="190"/>
      <c r="N741" s="196"/>
      <c r="O741" s="194"/>
      <c r="P741" s="195"/>
    </row>
    <row r="742" spans="1:16" s="172" customFormat="1">
      <c r="A742" s="921"/>
      <c r="B742" s="924"/>
      <c r="C742" s="192"/>
      <c r="D742" s="193"/>
      <c r="E742" s="194"/>
      <c r="F742" s="195"/>
      <c r="G742" s="192"/>
      <c r="H742" s="201"/>
      <c r="I742" s="202"/>
      <c r="J742" s="202"/>
      <c r="K742" s="203"/>
      <c r="L742" s="204"/>
      <c r="M742" s="190"/>
      <c r="N742" s="196"/>
      <c r="O742" s="194"/>
      <c r="P742" s="195"/>
    </row>
    <row r="743" spans="1:16" s="172" customFormat="1">
      <c r="A743" s="921"/>
      <c r="B743" s="924"/>
      <c r="C743" s="192"/>
      <c r="D743" s="193"/>
      <c r="E743" s="194"/>
      <c r="F743" s="195"/>
      <c r="G743" s="192"/>
      <c r="H743" s="201"/>
      <c r="I743" s="202"/>
      <c r="J743" s="202"/>
      <c r="K743" s="203"/>
      <c r="L743" s="204"/>
      <c r="M743" s="190"/>
      <c r="N743" s="196"/>
      <c r="O743" s="194"/>
      <c r="P743" s="195"/>
    </row>
    <row r="744" spans="1:16" s="172" customFormat="1" ht="17.25" thickBot="1">
      <c r="A744" s="922"/>
      <c r="B744" s="925"/>
      <c r="C744" s="205"/>
      <c r="D744" s="206"/>
      <c r="E744" s="207"/>
      <c r="F744" s="208"/>
      <c r="G744" s="209"/>
      <c r="H744" s="210"/>
      <c r="I744" s="211"/>
      <c r="J744" s="211"/>
      <c r="K744" s="212"/>
      <c r="L744" s="213"/>
      <c r="M744" s="214"/>
      <c r="N744" s="215"/>
      <c r="O744" s="207"/>
      <c r="P744" s="208"/>
    </row>
    <row r="745" spans="1:16" s="71" customFormat="1" ht="18" customHeight="1" thickTop="1" thickBot="1">
      <c r="A745" s="956">
        <f>A639+1</f>
        <v>46181</v>
      </c>
      <c r="B745" s="90" t="s">
        <v>162</v>
      </c>
      <c r="C745" s="926" t="s">
        <v>664</v>
      </c>
      <c r="D745" s="91" t="s">
        <v>114</v>
      </c>
      <c r="E745" s="92" t="s">
        <v>164</v>
      </c>
      <c r="F745" s="93"/>
      <c r="G745" s="90" t="s">
        <v>162</v>
      </c>
      <c r="H745" s="930" t="s">
        <v>163</v>
      </c>
      <c r="I745" s="91" t="s">
        <v>114</v>
      </c>
      <c r="J745" s="92" t="s">
        <v>164</v>
      </c>
      <c r="K745" s="93"/>
      <c r="L745" s="90" t="s">
        <v>162</v>
      </c>
      <c r="M745" s="933" t="s">
        <v>163</v>
      </c>
      <c r="N745" s="91" t="s">
        <v>114</v>
      </c>
      <c r="O745" s="92" t="s">
        <v>164</v>
      </c>
      <c r="P745" s="93"/>
    </row>
    <row r="746" spans="1:16" ht="18" customHeight="1">
      <c r="A746" s="957"/>
      <c r="B746" s="958"/>
      <c r="C746" s="927"/>
      <c r="D746" s="94" t="s">
        <v>116</v>
      </c>
      <c r="E746" s="95" t="s">
        <v>142</v>
      </c>
      <c r="F746" s="93"/>
      <c r="G746" s="958"/>
      <c r="H746" s="930"/>
      <c r="I746" s="94" t="s">
        <v>116</v>
      </c>
      <c r="J746" s="95" t="s">
        <v>142</v>
      </c>
      <c r="K746" s="93"/>
      <c r="L746" s="958"/>
      <c r="M746" s="933"/>
      <c r="N746" s="94" t="s">
        <v>116</v>
      </c>
      <c r="O746" s="95" t="s">
        <v>142</v>
      </c>
      <c r="P746" s="93"/>
    </row>
    <row r="747" spans="1:16" ht="17.25" thickBot="1">
      <c r="A747" s="957"/>
      <c r="B747" s="959"/>
      <c r="C747" s="927"/>
      <c r="D747" s="94" t="s">
        <v>165</v>
      </c>
      <c r="E747" s="96" t="s">
        <v>166</v>
      </c>
      <c r="F747" s="98"/>
      <c r="G747" s="959"/>
      <c r="H747" s="930"/>
      <c r="I747" s="94" t="s">
        <v>165</v>
      </c>
      <c r="J747" s="96" t="s">
        <v>166</v>
      </c>
      <c r="K747" s="98"/>
      <c r="L747" s="959"/>
      <c r="M747" s="933"/>
      <c r="N747" s="94" t="s">
        <v>165</v>
      </c>
      <c r="O747" s="96" t="s">
        <v>166</v>
      </c>
      <c r="P747" s="98"/>
    </row>
    <row r="748" spans="1:16" ht="17.25" thickBot="1">
      <c r="A748" s="957"/>
      <c r="B748" s="90" t="s">
        <v>167</v>
      </c>
      <c r="C748" s="927"/>
      <c r="D748" s="94"/>
      <c r="E748" s="96"/>
      <c r="F748" s="97"/>
      <c r="G748" s="90" t="s">
        <v>167</v>
      </c>
      <c r="H748" s="930"/>
      <c r="I748" s="94" t="s">
        <v>120</v>
      </c>
      <c r="J748" s="96" t="s">
        <v>148</v>
      </c>
      <c r="K748" s="97"/>
      <c r="L748" s="90" t="s">
        <v>167</v>
      </c>
      <c r="M748" s="933"/>
      <c r="N748" s="94" t="s">
        <v>120</v>
      </c>
      <c r="O748" s="96" t="s">
        <v>148</v>
      </c>
      <c r="P748" s="97"/>
    </row>
    <row r="749" spans="1:16">
      <c r="A749" s="957"/>
      <c r="B749" s="955"/>
      <c r="C749" s="927"/>
      <c r="D749" s="94"/>
      <c r="E749" s="96"/>
      <c r="F749" s="97"/>
      <c r="G749" s="955"/>
      <c r="H749" s="930"/>
      <c r="I749" s="94"/>
      <c r="J749" s="96"/>
      <c r="K749" s="97"/>
      <c r="L749" s="955"/>
      <c r="M749" s="933"/>
      <c r="N749" s="94"/>
      <c r="O749" s="96"/>
      <c r="P749" s="97"/>
    </row>
    <row r="750" spans="1:16">
      <c r="A750" s="957"/>
      <c r="B750" s="948"/>
      <c r="C750" s="927"/>
      <c r="D750" s="94"/>
      <c r="E750" s="96"/>
      <c r="F750" s="97"/>
      <c r="G750" s="948"/>
      <c r="H750" s="930"/>
      <c r="I750" s="94"/>
      <c r="J750" s="96"/>
      <c r="K750" s="97"/>
      <c r="L750" s="948"/>
      <c r="M750" s="933"/>
      <c r="N750" s="94"/>
      <c r="O750" s="96"/>
      <c r="P750" s="97"/>
    </row>
    <row r="751" spans="1:16">
      <c r="A751" s="957"/>
      <c r="B751" s="947"/>
      <c r="C751" s="927"/>
      <c r="D751" s="94"/>
      <c r="E751" s="96"/>
      <c r="F751" s="93"/>
      <c r="G751" s="947"/>
      <c r="H751" s="930"/>
      <c r="I751" s="94"/>
      <c r="J751" s="96"/>
      <c r="K751" s="93"/>
      <c r="L751" s="947"/>
      <c r="M751" s="933"/>
      <c r="N751" s="94"/>
      <c r="O751" s="96"/>
      <c r="P751" s="93"/>
    </row>
    <row r="752" spans="1:16">
      <c r="A752" s="957"/>
      <c r="B752" s="948"/>
      <c r="C752" s="927"/>
      <c r="D752" s="94"/>
      <c r="E752" s="96"/>
      <c r="F752" s="99"/>
      <c r="G752" s="948"/>
      <c r="H752" s="930"/>
      <c r="I752" s="94"/>
      <c r="J752" s="96"/>
      <c r="K752" s="99"/>
      <c r="L752" s="948"/>
      <c r="M752" s="933"/>
      <c r="N752" s="94"/>
      <c r="O752" s="96"/>
      <c r="P752" s="93"/>
    </row>
    <row r="753" spans="1:16">
      <c r="A753" s="957"/>
      <c r="B753" s="947"/>
      <c r="C753" s="927"/>
      <c r="D753" s="94"/>
      <c r="E753" s="96"/>
      <c r="F753" s="102"/>
      <c r="G753" s="947"/>
      <c r="H753" s="930"/>
      <c r="I753" s="94"/>
      <c r="J753" s="96"/>
      <c r="K753" s="102"/>
      <c r="L753" s="947"/>
      <c r="M753" s="933"/>
      <c r="N753" s="94"/>
      <c r="O753" s="96"/>
      <c r="P753" s="99"/>
    </row>
    <row r="754" spans="1:16" ht="17.25" thickBot="1">
      <c r="A754" s="957"/>
      <c r="B754" s="948"/>
      <c r="C754" s="927"/>
      <c r="D754" s="94"/>
      <c r="E754" s="96"/>
      <c r="F754" s="99"/>
      <c r="G754" s="948"/>
      <c r="H754" s="930"/>
      <c r="I754" s="94"/>
      <c r="J754" s="96"/>
      <c r="K754" s="99"/>
      <c r="L754" s="948"/>
      <c r="M754" s="933"/>
      <c r="N754" s="94"/>
      <c r="O754" s="96"/>
      <c r="P754" s="99"/>
    </row>
    <row r="755" spans="1:16" ht="17.25" thickBot="1">
      <c r="A755" s="957"/>
      <c r="B755" s="100" t="s">
        <v>168</v>
      </c>
      <c r="C755" s="927"/>
      <c r="D755" s="94"/>
      <c r="E755" s="96"/>
      <c r="F755" s="99"/>
      <c r="G755" s="100" t="s">
        <v>168</v>
      </c>
      <c r="H755" s="930"/>
      <c r="I755" s="94"/>
      <c r="J755" s="96"/>
      <c r="K755" s="99"/>
      <c r="L755" s="100" t="s">
        <v>168</v>
      </c>
      <c r="M755" s="933"/>
      <c r="N755" s="94"/>
      <c r="O755" s="96"/>
      <c r="P755" s="99"/>
    </row>
    <row r="756" spans="1:16">
      <c r="A756" s="957"/>
      <c r="B756" s="949"/>
      <c r="C756" s="927"/>
      <c r="D756" s="94"/>
      <c r="E756" s="96"/>
      <c r="F756" s="99"/>
      <c r="G756" s="949"/>
      <c r="H756" s="930"/>
      <c r="I756" s="94"/>
      <c r="J756" s="96"/>
      <c r="K756" s="99"/>
      <c r="L756" s="949"/>
      <c r="M756" s="933"/>
      <c r="N756" s="94"/>
      <c r="O756" s="96"/>
      <c r="P756" s="99"/>
    </row>
    <row r="757" spans="1:16">
      <c r="A757" s="957"/>
      <c r="B757" s="950"/>
      <c r="C757" s="927"/>
      <c r="D757" s="94"/>
      <c r="E757" s="96"/>
      <c r="F757" s="99"/>
      <c r="G757" s="950"/>
      <c r="H757" s="930"/>
      <c r="I757" s="94"/>
      <c r="J757" s="96"/>
      <c r="K757" s="99"/>
      <c r="L757" s="950"/>
      <c r="M757" s="933"/>
      <c r="N757" s="94"/>
      <c r="O757" s="96"/>
      <c r="P757" s="97"/>
    </row>
    <row r="758" spans="1:16" ht="17.25" thickBot="1">
      <c r="A758" s="957"/>
      <c r="B758" s="951"/>
      <c r="C758" s="927"/>
      <c r="D758" s="94"/>
      <c r="E758" s="96"/>
      <c r="F758" s="97"/>
      <c r="G758" s="951"/>
      <c r="H758" s="930"/>
      <c r="I758" s="94"/>
      <c r="J758" s="96"/>
      <c r="K758" s="97"/>
      <c r="L758" s="951"/>
      <c r="M758" s="933"/>
      <c r="N758" s="94"/>
      <c r="O758" s="96"/>
      <c r="P758" s="97"/>
    </row>
    <row r="759" spans="1:16" ht="17.25" thickBot="1">
      <c r="A759" s="957"/>
      <c r="B759" s="100" t="s">
        <v>123</v>
      </c>
      <c r="C759" s="927"/>
      <c r="D759" s="94"/>
      <c r="E759" s="96"/>
      <c r="F759" s="97"/>
      <c r="G759" s="100" t="s">
        <v>123</v>
      </c>
      <c r="H759" s="930"/>
      <c r="I759" s="94"/>
      <c r="J759" s="96"/>
      <c r="K759" s="97"/>
      <c r="L759" s="100" t="s">
        <v>123</v>
      </c>
      <c r="M759" s="933"/>
      <c r="N759" s="94"/>
      <c r="O759" s="96"/>
      <c r="P759" s="97"/>
    </row>
    <row r="760" spans="1:16">
      <c r="A760" s="957"/>
      <c r="B760" s="962"/>
      <c r="C760" s="927"/>
      <c r="D760" s="94"/>
      <c r="E760" s="96"/>
      <c r="F760" s="97"/>
      <c r="G760" s="962"/>
      <c r="H760" s="930"/>
      <c r="I760" s="94"/>
      <c r="J760" s="96"/>
      <c r="K760" s="97"/>
      <c r="L760" s="962"/>
      <c r="M760" s="933"/>
      <c r="N760" s="94"/>
      <c r="O760" s="96"/>
      <c r="P760" s="97"/>
    </row>
    <row r="761" spans="1:16">
      <c r="A761" s="957"/>
      <c r="B761" s="963"/>
      <c r="C761" s="927"/>
      <c r="D761" s="94"/>
      <c r="E761" s="96"/>
      <c r="F761" s="97"/>
      <c r="G761" s="963"/>
      <c r="H761" s="930"/>
      <c r="I761" s="94"/>
      <c r="J761" s="96"/>
      <c r="K761" s="97"/>
      <c r="L761" s="963"/>
      <c r="M761" s="933"/>
      <c r="N761" s="94"/>
      <c r="O761" s="96"/>
      <c r="P761" s="97"/>
    </row>
    <row r="762" spans="1:16" ht="17.25" thickBot="1">
      <c r="A762" s="957"/>
      <c r="B762" s="964"/>
      <c r="C762" s="927"/>
      <c r="D762" s="94"/>
      <c r="E762" s="96"/>
      <c r="F762" s="97"/>
      <c r="G762" s="964"/>
      <c r="H762" s="930"/>
      <c r="I762" s="94"/>
      <c r="J762" s="96"/>
      <c r="K762" s="97"/>
      <c r="L762" s="964"/>
      <c r="M762" s="933"/>
      <c r="N762" s="94"/>
      <c r="O762" s="96"/>
      <c r="P762" s="97"/>
    </row>
    <row r="763" spans="1:16">
      <c r="A763" s="957"/>
      <c r="B763" s="945" t="s">
        <v>124</v>
      </c>
      <c r="C763" s="927"/>
      <c r="D763" s="94"/>
      <c r="E763" s="96"/>
      <c r="F763" s="97"/>
      <c r="G763" s="945" t="s">
        <v>124</v>
      </c>
      <c r="H763" s="930"/>
      <c r="I763" s="94"/>
      <c r="J763" s="96"/>
      <c r="K763" s="97"/>
      <c r="L763" s="945" t="s">
        <v>124</v>
      </c>
      <c r="M763" s="933"/>
      <c r="N763" s="94"/>
      <c r="O763" s="96"/>
      <c r="P763" s="97"/>
    </row>
    <row r="764" spans="1:16" ht="17.25" thickBot="1">
      <c r="A764" s="957"/>
      <c r="B764" s="946"/>
      <c r="C764" s="927"/>
      <c r="D764" s="94"/>
      <c r="E764" s="96"/>
      <c r="F764" s="97"/>
      <c r="G764" s="946"/>
      <c r="H764" s="930"/>
      <c r="I764" s="94"/>
      <c r="J764" s="96"/>
      <c r="K764" s="97"/>
      <c r="L764" s="946"/>
      <c r="M764" s="933"/>
      <c r="N764" s="94"/>
      <c r="O764" s="96"/>
      <c r="P764" s="93"/>
    </row>
    <row r="765" spans="1:16" ht="17.25" thickTop="1">
      <c r="A765" s="957"/>
      <c r="B765" s="960" t="s">
        <v>125</v>
      </c>
      <c r="C765" s="927"/>
      <c r="D765" s="94"/>
      <c r="E765" s="96"/>
      <c r="F765" s="93"/>
      <c r="G765" s="960" t="s">
        <v>125</v>
      </c>
      <c r="H765" s="930"/>
      <c r="I765" s="94"/>
      <c r="J765" s="96"/>
      <c r="K765" s="93"/>
      <c r="L765" s="960" t="s">
        <v>125</v>
      </c>
      <c r="M765" s="933"/>
      <c r="N765" s="94"/>
      <c r="O765" s="96"/>
      <c r="P765" s="97"/>
    </row>
    <row r="766" spans="1:16" ht="17.25" thickBot="1">
      <c r="A766" s="957"/>
      <c r="B766" s="943"/>
      <c r="C766" s="927"/>
      <c r="D766" s="94"/>
      <c r="E766" s="96"/>
      <c r="F766" s="93"/>
      <c r="G766" s="943"/>
      <c r="H766" s="930"/>
      <c r="I766" s="94"/>
      <c r="J766" s="96"/>
      <c r="K766" s="93"/>
      <c r="L766" s="943"/>
      <c r="M766" s="933"/>
      <c r="N766" s="94"/>
      <c r="O766" s="96"/>
      <c r="P766" s="101"/>
    </row>
    <row r="767" spans="1:16">
      <c r="A767" s="957"/>
      <c r="B767" s="953"/>
      <c r="C767" s="927"/>
      <c r="D767" s="94"/>
      <c r="E767" s="96"/>
      <c r="F767" s="97"/>
      <c r="G767" s="953"/>
      <c r="H767" s="930"/>
      <c r="I767" s="94"/>
      <c r="J767" s="96"/>
      <c r="K767" s="97"/>
      <c r="L767" s="953"/>
      <c r="M767" s="933"/>
      <c r="N767" s="94"/>
      <c r="O767" s="96"/>
      <c r="P767" s="103"/>
    </row>
    <row r="768" spans="1:16" ht="17.25" thickBot="1">
      <c r="A768" s="957"/>
      <c r="B768" s="961"/>
      <c r="C768" s="927"/>
      <c r="D768" s="94"/>
      <c r="E768" s="96"/>
      <c r="F768" s="97"/>
      <c r="G768" s="961"/>
      <c r="H768" s="930"/>
      <c r="I768" s="94"/>
      <c r="J768" s="96"/>
      <c r="K768" s="97"/>
      <c r="L768" s="961"/>
      <c r="M768" s="933"/>
      <c r="N768" s="94"/>
      <c r="O768" s="96"/>
      <c r="P768" s="104"/>
    </row>
    <row r="769" spans="1:16">
      <c r="A769" s="957"/>
      <c r="B769" s="942" t="s">
        <v>126</v>
      </c>
      <c r="C769" s="927"/>
      <c r="D769" s="94"/>
      <c r="E769" s="96"/>
      <c r="F769" s="93"/>
      <c r="G769" s="942" t="s">
        <v>126</v>
      </c>
      <c r="H769" s="930"/>
      <c r="I769" s="94"/>
      <c r="J769" s="96"/>
      <c r="K769" s="93"/>
      <c r="L769" s="942" t="s">
        <v>126</v>
      </c>
      <c r="M769" s="933"/>
      <c r="N769" s="94"/>
      <c r="O769" s="96"/>
      <c r="P769" s="99"/>
    </row>
    <row r="770" spans="1:16" ht="17.25" thickBot="1">
      <c r="A770" s="957"/>
      <c r="B770" s="943"/>
      <c r="C770" s="927"/>
      <c r="D770" s="94"/>
      <c r="E770" s="96"/>
      <c r="F770" s="101"/>
      <c r="G770" s="943"/>
      <c r="H770" s="930"/>
      <c r="I770" s="94"/>
      <c r="J770" s="96"/>
      <c r="K770" s="101"/>
      <c r="L770" s="943"/>
      <c r="M770" s="933"/>
      <c r="N770" s="94"/>
      <c r="O770" s="96"/>
      <c r="P770" s="104"/>
    </row>
    <row r="771" spans="1:16">
      <c r="A771" s="957"/>
      <c r="B771" s="953"/>
      <c r="C771" s="927"/>
      <c r="D771" s="94"/>
      <c r="E771" s="96"/>
      <c r="F771" s="102"/>
      <c r="G771" s="953"/>
      <c r="H771" s="930"/>
      <c r="I771" s="94"/>
      <c r="J771" s="96"/>
      <c r="K771" s="103"/>
      <c r="L771" s="953"/>
      <c r="M771" s="933"/>
      <c r="N771" s="94"/>
      <c r="O771" s="96"/>
      <c r="P771" s="93"/>
    </row>
    <row r="772" spans="1:16" ht="17.25" thickBot="1">
      <c r="A772" s="957"/>
      <c r="B772" s="954"/>
      <c r="C772" s="927"/>
      <c r="D772" s="94"/>
      <c r="E772" s="96"/>
      <c r="F772" s="99"/>
      <c r="G772" s="954"/>
      <c r="H772" s="930"/>
      <c r="I772" s="94"/>
      <c r="J772" s="96"/>
      <c r="K772" s="104"/>
      <c r="L772" s="954"/>
      <c r="M772" s="933"/>
      <c r="N772" s="94"/>
      <c r="O772" s="96"/>
      <c r="P772" s="97"/>
    </row>
    <row r="773" spans="1:16">
      <c r="A773" s="957"/>
      <c r="B773" s="952" t="s">
        <v>127</v>
      </c>
      <c r="C773" s="927"/>
      <c r="D773" s="94"/>
      <c r="E773" s="96"/>
      <c r="F773" s="103"/>
      <c r="G773" s="952" t="s">
        <v>127</v>
      </c>
      <c r="H773" s="930"/>
      <c r="I773" s="94"/>
      <c r="J773" s="96"/>
      <c r="K773" s="104"/>
      <c r="L773" s="952" t="s">
        <v>127</v>
      </c>
      <c r="M773" s="933"/>
      <c r="N773" s="94"/>
      <c r="O773" s="114"/>
      <c r="P773" s="97"/>
    </row>
    <row r="774" spans="1:16" ht="17.25" thickBot="1">
      <c r="A774" s="957"/>
      <c r="B774" s="943"/>
      <c r="C774" s="927"/>
      <c r="D774" s="94"/>
      <c r="E774" s="96"/>
      <c r="F774" s="104"/>
      <c r="G774" s="943"/>
      <c r="H774" s="930"/>
      <c r="I774" s="94"/>
      <c r="J774" s="96"/>
      <c r="K774" s="99"/>
      <c r="L774" s="943"/>
      <c r="M774" s="933"/>
      <c r="N774" s="113"/>
      <c r="O774" s="96"/>
      <c r="P774" s="112"/>
    </row>
    <row r="775" spans="1:16">
      <c r="A775" s="957"/>
      <c r="B775" s="953"/>
      <c r="C775" s="927"/>
      <c r="D775" s="94"/>
      <c r="E775" s="96"/>
      <c r="F775" s="104"/>
      <c r="G775" s="953"/>
      <c r="H775" s="930"/>
      <c r="I775" s="94"/>
      <c r="J775" s="96"/>
      <c r="K775" s="104"/>
      <c r="L775" s="953"/>
      <c r="M775" s="933"/>
      <c r="N775" s="113"/>
      <c r="O775" s="114"/>
      <c r="P775" s="97"/>
    </row>
    <row r="776" spans="1:16" ht="17.25" thickBot="1">
      <c r="A776" s="957"/>
      <c r="B776" s="954"/>
      <c r="C776" s="927"/>
      <c r="D776" s="94"/>
      <c r="E776" s="96"/>
      <c r="F776" s="99"/>
      <c r="G776" s="954"/>
      <c r="H776" s="930"/>
      <c r="I776" s="94"/>
      <c r="J776" s="96"/>
      <c r="K776" s="93"/>
      <c r="L776" s="954"/>
      <c r="M776" s="933"/>
      <c r="N776" s="94"/>
      <c r="O776" s="114"/>
      <c r="P776" s="104"/>
    </row>
    <row r="777" spans="1:16">
      <c r="A777" s="957"/>
      <c r="B777" s="952" t="s">
        <v>128</v>
      </c>
      <c r="C777" s="927"/>
      <c r="D777" s="94"/>
      <c r="E777" s="96"/>
      <c r="F777" s="104"/>
      <c r="G777" s="952" t="s">
        <v>128</v>
      </c>
      <c r="H777" s="930"/>
      <c r="I777" s="94"/>
      <c r="J777" s="96"/>
      <c r="K777" s="97"/>
      <c r="L777" s="952" t="s">
        <v>128</v>
      </c>
      <c r="M777" s="933"/>
      <c r="N777" s="94"/>
      <c r="O777" s="96"/>
      <c r="P777" s="97"/>
    </row>
    <row r="778" spans="1:16" ht="17.25" thickBot="1">
      <c r="A778" s="957"/>
      <c r="B778" s="943"/>
      <c r="C778" s="927"/>
      <c r="D778" s="94"/>
      <c r="E778" s="96"/>
      <c r="F778" s="93"/>
      <c r="G778" s="943"/>
      <c r="H778" s="930"/>
      <c r="I778" s="94"/>
      <c r="J778" s="114"/>
      <c r="K778" s="97"/>
      <c r="L778" s="943"/>
      <c r="M778" s="933"/>
      <c r="N778" s="113"/>
      <c r="O778" s="114"/>
      <c r="P778" s="97"/>
    </row>
    <row r="779" spans="1:16">
      <c r="A779" s="957"/>
      <c r="B779" s="953"/>
      <c r="C779" s="927"/>
      <c r="D779" s="94"/>
      <c r="E779" s="96"/>
      <c r="F779" s="97"/>
      <c r="G779" s="953"/>
      <c r="H779" s="930"/>
      <c r="I779" s="94"/>
      <c r="J779" s="96"/>
      <c r="K779" s="97"/>
      <c r="L779" s="953"/>
      <c r="M779" s="933"/>
      <c r="N779" s="113"/>
      <c r="O779" s="114"/>
      <c r="P779" s="97"/>
    </row>
    <row r="780" spans="1:16" ht="17.25" thickBot="1">
      <c r="A780" s="957"/>
      <c r="B780" s="954"/>
      <c r="C780" s="927"/>
      <c r="D780" s="94"/>
      <c r="E780" s="96"/>
      <c r="F780" s="93"/>
      <c r="G780" s="954"/>
      <c r="H780" s="930"/>
      <c r="I780" s="94"/>
      <c r="J780" s="114"/>
      <c r="K780" s="97"/>
      <c r="L780" s="954"/>
      <c r="M780" s="933"/>
      <c r="N780" s="94"/>
      <c r="O780" s="114"/>
      <c r="P780" s="97"/>
    </row>
    <row r="781" spans="1:16">
      <c r="A781" s="957"/>
      <c r="B781" s="942" t="s">
        <v>129</v>
      </c>
      <c r="C781" s="927"/>
      <c r="D781" s="94"/>
      <c r="E781" s="96"/>
      <c r="F781" s="93"/>
      <c r="G781" s="942" t="s">
        <v>129</v>
      </c>
      <c r="H781" s="930"/>
      <c r="I781" s="94"/>
      <c r="J781" s="114"/>
      <c r="K781" s="97"/>
      <c r="L781" s="942" t="s">
        <v>129</v>
      </c>
      <c r="M781" s="933"/>
      <c r="N781" s="113"/>
      <c r="O781" s="114"/>
      <c r="P781" s="97"/>
    </row>
    <row r="782" spans="1:16" ht="17.25" thickBot="1">
      <c r="A782" s="957"/>
      <c r="B782" s="943"/>
      <c r="C782" s="927"/>
      <c r="D782" s="94"/>
      <c r="E782" s="96"/>
      <c r="F782" s="93"/>
      <c r="G782" s="943"/>
      <c r="H782" s="930"/>
      <c r="I782" s="94"/>
      <c r="J782" s="114"/>
      <c r="K782" s="97"/>
      <c r="L782" s="943"/>
      <c r="M782" s="933"/>
      <c r="N782" s="94"/>
      <c r="O782" s="114"/>
      <c r="P782" s="97"/>
    </row>
    <row r="783" spans="1:16">
      <c r="A783" s="957"/>
      <c r="B783" s="106"/>
      <c r="C783" s="927"/>
      <c r="D783" s="94"/>
      <c r="E783" s="96"/>
      <c r="F783" s="97"/>
      <c r="G783" s="106"/>
      <c r="H783" s="930"/>
      <c r="I783" s="94"/>
      <c r="J783" s="96"/>
      <c r="K783" s="112"/>
      <c r="L783" s="106"/>
      <c r="M783" s="933"/>
      <c r="N783" s="113"/>
      <c r="O783" s="96"/>
      <c r="P783" s="112"/>
    </row>
    <row r="784" spans="1:16">
      <c r="A784" s="957"/>
      <c r="B784" s="107"/>
      <c r="C784" s="927"/>
      <c r="D784" s="94"/>
      <c r="E784" s="96"/>
      <c r="F784" s="93"/>
      <c r="G784" s="107"/>
      <c r="H784" s="930"/>
      <c r="I784" s="94"/>
      <c r="J784" s="96"/>
      <c r="K784" s="97"/>
      <c r="L784" s="107"/>
      <c r="M784" s="933"/>
      <c r="N784" s="113"/>
      <c r="O784" s="114"/>
      <c r="P784" s="97"/>
    </row>
    <row r="785" spans="1:16">
      <c r="A785" s="957"/>
      <c r="B785" s="109"/>
      <c r="C785" s="927"/>
      <c r="D785" s="94"/>
      <c r="E785" s="96"/>
      <c r="F785" s="93"/>
      <c r="G785" s="109"/>
      <c r="H785" s="930"/>
      <c r="I785" s="113"/>
      <c r="J785" s="114"/>
      <c r="K785" s="97"/>
      <c r="L785" s="109"/>
      <c r="M785" s="933"/>
      <c r="N785" s="113"/>
      <c r="O785" s="114"/>
      <c r="P785" s="104"/>
    </row>
    <row r="786" spans="1:16">
      <c r="A786" s="957"/>
      <c r="B786" s="110"/>
      <c r="C786" s="927"/>
      <c r="D786" s="94"/>
      <c r="E786" s="96"/>
      <c r="F786" s="93"/>
      <c r="G786" s="110"/>
      <c r="H786" s="930"/>
      <c r="I786" s="113"/>
      <c r="J786" s="114"/>
      <c r="K786" s="104"/>
      <c r="L786" s="110"/>
      <c r="M786" s="933"/>
      <c r="N786" s="111"/>
      <c r="O786" s="96"/>
      <c r="P786" s="97"/>
    </row>
    <row r="787" spans="1:16">
      <c r="A787" s="957"/>
      <c r="B787" s="109"/>
      <c r="C787" s="927"/>
      <c r="D787" s="111"/>
      <c r="E787" s="96"/>
      <c r="F787" s="97"/>
      <c r="G787" s="109"/>
      <c r="H787" s="930"/>
      <c r="I787" s="111"/>
      <c r="J787" s="96"/>
      <c r="K787" s="112"/>
      <c r="L787" s="109"/>
      <c r="M787" s="933"/>
      <c r="N787" s="94"/>
      <c r="O787" s="96"/>
      <c r="P787" s="112"/>
    </row>
    <row r="788" spans="1:16">
      <c r="A788" s="957"/>
      <c r="B788" s="110"/>
      <c r="C788" s="927"/>
      <c r="D788" s="94"/>
      <c r="E788" s="96"/>
      <c r="F788" s="108"/>
      <c r="G788" s="110"/>
      <c r="H788" s="930"/>
      <c r="I788" s="94"/>
      <c r="J788" s="96"/>
      <c r="K788" s="97"/>
      <c r="L788" s="110"/>
      <c r="M788" s="933"/>
      <c r="N788" s="113"/>
      <c r="O788" s="114"/>
      <c r="P788" s="97"/>
    </row>
    <row r="789" spans="1:16">
      <c r="A789" s="957"/>
      <c r="B789" s="109"/>
      <c r="C789" s="927"/>
      <c r="D789" s="94"/>
      <c r="E789" s="96"/>
      <c r="F789" s="97"/>
      <c r="G789" s="109"/>
      <c r="H789" s="930"/>
      <c r="I789" s="113"/>
      <c r="J789" s="114"/>
      <c r="K789" s="97"/>
      <c r="L789" s="109"/>
      <c r="M789" s="933"/>
      <c r="N789" s="113"/>
      <c r="O789" s="114"/>
      <c r="P789" s="97"/>
    </row>
    <row r="790" spans="1:16" ht="17.25" thickBot="1">
      <c r="A790" s="957"/>
      <c r="B790" s="110"/>
      <c r="C790" s="940"/>
      <c r="D790" s="115"/>
      <c r="E790" s="116"/>
      <c r="F790" s="117"/>
      <c r="G790" s="110"/>
      <c r="H790" s="930"/>
      <c r="I790" s="115"/>
      <c r="J790" s="116"/>
      <c r="K790" s="117"/>
      <c r="L790" s="110"/>
      <c r="M790" s="933"/>
      <c r="N790" s="115"/>
      <c r="O790" s="116"/>
      <c r="P790" s="117"/>
    </row>
    <row r="791" spans="1:16">
      <c r="A791" s="944" t="str">
        <f>TEXT(A745,"AAAA")</f>
        <v>星期一</v>
      </c>
      <c r="B791" s="109"/>
      <c r="C791" s="926" t="s">
        <v>665</v>
      </c>
      <c r="D791" s="118"/>
      <c r="E791" s="119"/>
      <c r="F791" s="97"/>
      <c r="G791" s="109"/>
      <c r="H791" s="929" t="s">
        <v>130</v>
      </c>
      <c r="I791" s="118"/>
      <c r="J791" s="119"/>
      <c r="K791" s="97"/>
      <c r="L791" s="109"/>
      <c r="M791" s="932" t="s">
        <v>130</v>
      </c>
      <c r="N791" s="118"/>
      <c r="O791" s="119"/>
      <c r="P791" s="97"/>
    </row>
    <row r="792" spans="1:16">
      <c r="A792" s="944"/>
      <c r="B792" s="110"/>
      <c r="C792" s="927"/>
      <c r="D792" s="120"/>
      <c r="E792" s="96"/>
      <c r="F792" s="97"/>
      <c r="G792" s="110"/>
      <c r="H792" s="930"/>
      <c r="I792" s="94"/>
      <c r="J792" s="96"/>
      <c r="K792" s="97"/>
      <c r="L792" s="110"/>
      <c r="M792" s="933"/>
      <c r="N792" s="94"/>
      <c r="O792" s="96"/>
      <c r="P792" s="97"/>
    </row>
    <row r="793" spans="1:16">
      <c r="A793" s="944"/>
      <c r="B793" s="109"/>
      <c r="C793" s="927"/>
      <c r="D793" s="120"/>
      <c r="E793" s="96"/>
      <c r="F793" s="97"/>
      <c r="G793" s="109"/>
      <c r="H793" s="930"/>
      <c r="I793" s="94"/>
      <c r="J793" s="96"/>
      <c r="K793" s="97"/>
      <c r="L793" s="109"/>
      <c r="M793" s="933"/>
      <c r="N793" s="94"/>
      <c r="O793" s="96"/>
      <c r="P793" s="97"/>
    </row>
    <row r="794" spans="1:16">
      <c r="A794" s="944"/>
      <c r="B794" s="110"/>
      <c r="C794" s="927"/>
      <c r="D794" s="120"/>
      <c r="E794" s="96"/>
      <c r="F794" s="97"/>
      <c r="G794" s="110"/>
      <c r="H794" s="930"/>
      <c r="I794" s="94"/>
      <c r="J794" s="96"/>
      <c r="K794" s="97"/>
      <c r="L794" s="110"/>
      <c r="M794" s="933"/>
      <c r="N794" s="94"/>
      <c r="O794" s="96"/>
      <c r="P794" s="97"/>
    </row>
    <row r="795" spans="1:16">
      <c r="A795" s="944"/>
      <c r="B795" s="109"/>
      <c r="C795" s="927"/>
      <c r="D795" s="120"/>
      <c r="E795" s="96"/>
      <c r="F795" s="97"/>
      <c r="G795" s="109"/>
      <c r="H795" s="930"/>
      <c r="I795" s="94"/>
      <c r="J795" s="96"/>
      <c r="K795" s="97"/>
      <c r="L795" s="109"/>
      <c r="M795" s="933"/>
      <c r="N795" s="94"/>
      <c r="O795" s="96"/>
      <c r="P795" s="97"/>
    </row>
    <row r="796" spans="1:16">
      <c r="A796" s="944"/>
      <c r="B796" s="110"/>
      <c r="C796" s="927"/>
      <c r="D796" s="120"/>
      <c r="E796" s="96"/>
      <c r="F796" s="97"/>
      <c r="G796" s="110"/>
      <c r="H796" s="930"/>
      <c r="I796" s="94"/>
      <c r="J796" s="96"/>
      <c r="K796" s="97"/>
      <c r="L796" s="110"/>
      <c r="M796" s="933"/>
      <c r="N796" s="94"/>
      <c r="O796" s="96"/>
      <c r="P796" s="97"/>
    </row>
    <row r="797" spans="1:16">
      <c r="A797" s="944"/>
      <c r="B797" s="109"/>
      <c r="C797" s="927"/>
      <c r="D797" s="120"/>
      <c r="E797" s="96"/>
      <c r="F797" s="97"/>
      <c r="G797" s="109"/>
      <c r="H797" s="930"/>
      <c r="I797" s="94"/>
      <c r="J797" s="96"/>
      <c r="K797" s="97"/>
      <c r="L797" s="109"/>
      <c r="M797" s="933"/>
      <c r="N797" s="94"/>
      <c r="O797" s="96"/>
      <c r="P797" s="97"/>
    </row>
    <row r="798" spans="1:16">
      <c r="A798" s="944"/>
      <c r="B798" s="110"/>
      <c r="C798" s="927"/>
      <c r="D798" s="94"/>
      <c r="E798" s="96"/>
      <c r="F798" s="97"/>
      <c r="G798" s="110"/>
      <c r="H798" s="930"/>
      <c r="I798" s="94"/>
      <c r="J798" s="96"/>
      <c r="K798" s="97"/>
      <c r="L798" s="110"/>
      <c r="M798" s="933"/>
      <c r="N798" s="94"/>
      <c r="O798" s="96"/>
      <c r="P798" s="97"/>
    </row>
    <row r="799" spans="1:16">
      <c r="A799" s="944"/>
      <c r="B799" s="107"/>
      <c r="C799" s="927"/>
      <c r="D799" s="113"/>
      <c r="E799" s="114"/>
      <c r="F799" s="104"/>
      <c r="G799" s="107"/>
      <c r="H799" s="930"/>
      <c r="I799" s="113"/>
      <c r="J799" s="114"/>
      <c r="K799" s="97"/>
      <c r="L799" s="107"/>
      <c r="M799" s="933"/>
      <c r="N799" s="113"/>
      <c r="O799" s="114"/>
      <c r="P799" s="97"/>
    </row>
    <row r="800" spans="1:16" ht="17.25" thickBot="1">
      <c r="A800" s="944"/>
      <c r="B800" s="107"/>
      <c r="C800" s="940"/>
      <c r="D800" s="122" t="s">
        <v>132</v>
      </c>
      <c r="E800" s="123" t="s">
        <v>133</v>
      </c>
      <c r="F800" s="124"/>
      <c r="G800" s="107"/>
      <c r="H800" s="941"/>
      <c r="I800" s="122" t="s">
        <v>132</v>
      </c>
      <c r="J800" s="123" t="s">
        <v>133</v>
      </c>
      <c r="K800" s="97"/>
      <c r="L800" s="107"/>
      <c r="M800" s="939"/>
      <c r="N800" s="122" t="s">
        <v>132</v>
      </c>
      <c r="O800" s="123" t="s">
        <v>133</v>
      </c>
      <c r="P800" s="97"/>
    </row>
    <row r="801" spans="1:16">
      <c r="A801" s="105"/>
      <c r="B801" s="109"/>
      <c r="C801" s="926" t="s">
        <v>666</v>
      </c>
      <c r="D801" s="118"/>
      <c r="E801" s="119"/>
      <c r="F801" s="125"/>
      <c r="G801" s="109"/>
      <c r="H801" s="929" t="s">
        <v>134</v>
      </c>
      <c r="I801" s="118"/>
      <c r="J801" s="119"/>
      <c r="K801" s="125"/>
      <c r="L801" s="109"/>
      <c r="M801" s="932" t="s">
        <v>134</v>
      </c>
      <c r="N801" s="118"/>
      <c r="O801" s="119"/>
      <c r="P801" s="125"/>
    </row>
    <row r="802" spans="1:16">
      <c r="A802" s="105"/>
      <c r="B802" s="110"/>
      <c r="C802" s="927"/>
      <c r="D802" s="94"/>
      <c r="E802" s="96"/>
      <c r="F802" s="97"/>
      <c r="G802" s="110"/>
      <c r="H802" s="930"/>
      <c r="I802" s="94"/>
      <c r="J802" s="96"/>
      <c r="K802" s="97"/>
      <c r="L802" s="110"/>
      <c r="M802" s="933"/>
      <c r="N802" s="94"/>
      <c r="O802" s="96"/>
      <c r="P802" s="97"/>
    </row>
    <row r="803" spans="1:16">
      <c r="A803" s="105"/>
      <c r="B803" s="126"/>
      <c r="C803" s="927"/>
      <c r="D803" s="94"/>
      <c r="E803" s="96"/>
      <c r="F803" s="97"/>
      <c r="G803" s="126"/>
      <c r="H803" s="930"/>
      <c r="I803" s="94"/>
      <c r="J803" s="96"/>
      <c r="K803" s="97"/>
      <c r="L803" s="126"/>
      <c r="M803" s="933"/>
      <c r="N803" s="94"/>
      <c r="O803" s="96"/>
      <c r="P803" s="128"/>
    </row>
    <row r="804" spans="1:16">
      <c r="A804" s="105"/>
      <c r="B804" s="107"/>
      <c r="C804" s="927"/>
      <c r="D804" s="94"/>
      <c r="E804" s="96"/>
      <c r="F804" s="97"/>
      <c r="G804" s="107"/>
      <c r="H804" s="930"/>
      <c r="I804" s="94"/>
      <c r="J804" s="96"/>
      <c r="K804" s="97"/>
      <c r="L804" s="107"/>
      <c r="M804" s="933"/>
      <c r="N804" s="94"/>
      <c r="O804" s="96"/>
      <c r="P804" s="216"/>
    </row>
    <row r="805" spans="1:16">
      <c r="A805" s="105"/>
      <c r="B805" s="109"/>
      <c r="C805" s="927"/>
      <c r="D805" s="94"/>
      <c r="E805" s="96"/>
      <c r="F805" s="97"/>
      <c r="G805" s="109"/>
      <c r="H805" s="930"/>
      <c r="I805" s="94"/>
      <c r="J805" s="96"/>
      <c r="K805" s="97"/>
      <c r="L805" s="109"/>
      <c r="M805" s="933"/>
      <c r="N805" s="94"/>
      <c r="O805" s="96"/>
      <c r="P805" s="97"/>
    </row>
    <row r="806" spans="1:16">
      <c r="A806" s="105"/>
      <c r="B806" s="110"/>
      <c r="C806" s="927"/>
      <c r="D806" s="94"/>
      <c r="E806" s="96"/>
      <c r="F806" s="127"/>
      <c r="G806" s="110"/>
      <c r="H806" s="930"/>
      <c r="I806" s="94"/>
      <c r="J806" s="96"/>
      <c r="K806" s="127"/>
      <c r="L806" s="110"/>
      <c r="M806" s="933"/>
      <c r="N806" s="94"/>
      <c r="O806" s="96"/>
      <c r="P806" s="127"/>
    </row>
    <row r="807" spans="1:16">
      <c r="A807" s="105"/>
      <c r="B807" s="109"/>
      <c r="C807" s="927"/>
      <c r="D807" s="94"/>
      <c r="E807" s="96"/>
      <c r="F807" s="128"/>
      <c r="G807" s="109"/>
      <c r="H807" s="930"/>
      <c r="I807" s="94"/>
      <c r="J807" s="96"/>
      <c r="K807" s="128"/>
      <c r="L807" s="109"/>
      <c r="M807" s="933"/>
      <c r="N807" s="94"/>
      <c r="O807" s="96"/>
      <c r="P807" s="128"/>
    </row>
    <row r="808" spans="1:16">
      <c r="A808" s="105"/>
      <c r="B808" s="110"/>
      <c r="C808" s="927"/>
      <c r="D808" s="217"/>
      <c r="E808" s="114"/>
      <c r="F808" s="216"/>
      <c r="G808" s="110"/>
      <c r="H808" s="930"/>
      <c r="I808" s="113"/>
      <c r="J808" s="114"/>
      <c r="K808" s="216"/>
      <c r="L808" s="110"/>
      <c r="M808" s="933"/>
      <c r="N808" s="113"/>
      <c r="O808" s="114"/>
      <c r="P808" s="216"/>
    </row>
    <row r="809" spans="1:16">
      <c r="A809" s="105"/>
      <c r="B809" s="109"/>
      <c r="C809" s="927"/>
      <c r="D809" s="217"/>
      <c r="E809" s="114"/>
      <c r="F809" s="216"/>
      <c r="G809" s="109"/>
      <c r="H809" s="930"/>
      <c r="I809" s="113"/>
      <c r="J809" s="114"/>
      <c r="K809" s="216"/>
      <c r="L809" s="109"/>
      <c r="M809" s="933"/>
      <c r="N809" s="113"/>
      <c r="O809" s="114"/>
      <c r="P809" s="216"/>
    </row>
    <row r="810" spans="1:16" ht="17.25" thickBot="1">
      <c r="A810" s="105"/>
      <c r="B810" s="110"/>
      <c r="C810" s="940"/>
      <c r="D810" s="129"/>
      <c r="E810" s="130"/>
      <c r="F810" s="104"/>
      <c r="G810" s="110"/>
      <c r="H810" s="941"/>
      <c r="I810" s="113"/>
      <c r="J810" s="130"/>
      <c r="K810" s="104"/>
      <c r="L810" s="110"/>
      <c r="M810" s="939"/>
      <c r="N810" s="113"/>
      <c r="O810" s="131"/>
      <c r="P810" s="127"/>
    </row>
    <row r="811" spans="1:16">
      <c r="A811" s="132"/>
      <c r="B811" s="109"/>
      <c r="C811" s="926" t="s">
        <v>667</v>
      </c>
      <c r="D811" s="118" t="s">
        <v>136</v>
      </c>
      <c r="E811" s="133" t="s">
        <v>137</v>
      </c>
      <c r="F811" s="125"/>
      <c r="G811" s="109"/>
      <c r="H811" s="929" t="s">
        <v>135</v>
      </c>
      <c r="I811" s="118" t="s">
        <v>136</v>
      </c>
      <c r="J811" s="133" t="s">
        <v>137</v>
      </c>
      <c r="K811" s="125"/>
      <c r="L811" s="109"/>
      <c r="M811" s="932" t="s">
        <v>135</v>
      </c>
      <c r="N811" s="118" t="s">
        <v>136</v>
      </c>
      <c r="O811" s="133" t="s">
        <v>137</v>
      </c>
      <c r="P811" s="125"/>
    </row>
    <row r="812" spans="1:16">
      <c r="A812" s="132"/>
      <c r="B812" s="110"/>
      <c r="C812" s="927"/>
      <c r="D812" s="94" t="s">
        <v>141</v>
      </c>
      <c r="E812" s="96" t="s">
        <v>142</v>
      </c>
      <c r="F812" s="134"/>
      <c r="G812" s="110"/>
      <c r="H812" s="930"/>
      <c r="I812" s="94" t="s">
        <v>141</v>
      </c>
      <c r="J812" s="96" t="s">
        <v>142</v>
      </c>
      <c r="K812" s="134"/>
      <c r="L812" s="110"/>
      <c r="M812" s="933"/>
      <c r="N812" s="94" t="s">
        <v>141</v>
      </c>
      <c r="O812" s="96" t="s">
        <v>142</v>
      </c>
      <c r="P812" s="134"/>
    </row>
    <row r="813" spans="1:16">
      <c r="A813" s="132"/>
      <c r="B813" s="135"/>
      <c r="C813" s="927"/>
      <c r="D813" s="94" t="s">
        <v>145</v>
      </c>
      <c r="E813" s="96" t="s">
        <v>146</v>
      </c>
      <c r="F813" s="97"/>
      <c r="G813" s="135"/>
      <c r="H813" s="930"/>
      <c r="I813" s="94" t="s">
        <v>145</v>
      </c>
      <c r="J813" s="96" t="s">
        <v>146</v>
      </c>
      <c r="K813" s="97"/>
      <c r="L813" s="135"/>
      <c r="M813" s="933"/>
      <c r="N813" s="94" t="s">
        <v>145</v>
      </c>
      <c r="O813" s="96" t="s">
        <v>146</v>
      </c>
      <c r="P813" s="97"/>
    </row>
    <row r="814" spans="1:16">
      <c r="A814" s="132"/>
      <c r="B814" s="110"/>
      <c r="C814" s="927"/>
      <c r="D814" s="94" t="s">
        <v>147</v>
      </c>
      <c r="E814" s="96" t="s">
        <v>148</v>
      </c>
      <c r="F814" s="104"/>
      <c r="G814" s="110"/>
      <c r="H814" s="930"/>
      <c r="I814" s="94" t="s">
        <v>147</v>
      </c>
      <c r="J814" s="96" t="s">
        <v>148</v>
      </c>
      <c r="K814" s="104"/>
      <c r="L814" s="110"/>
      <c r="M814" s="933"/>
      <c r="N814" s="94" t="s">
        <v>147</v>
      </c>
      <c r="O814" s="96" t="s">
        <v>148</v>
      </c>
      <c r="P814" s="104"/>
    </row>
    <row r="815" spans="1:16">
      <c r="A815" s="132"/>
      <c r="B815" s="135"/>
      <c r="C815" s="927"/>
      <c r="D815" s="94"/>
      <c r="E815" s="114"/>
      <c r="F815" s="136"/>
      <c r="G815" s="135"/>
      <c r="H815" s="930"/>
      <c r="I815" s="94"/>
      <c r="J815" s="114"/>
      <c r="K815" s="136"/>
      <c r="L815" s="135"/>
      <c r="M815" s="933"/>
      <c r="N815" s="94"/>
      <c r="O815" s="114"/>
      <c r="P815" s="136"/>
    </row>
    <row r="816" spans="1:16">
      <c r="A816" s="132"/>
      <c r="B816" s="110"/>
      <c r="C816" s="927"/>
      <c r="D816" s="94"/>
      <c r="E816" s="96"/>
      <c r="F816" s="97"/>
      <c r="G816" s="110"/>
      <c r="H816" s="930"/>
      <c r="I816" s="94"/>
      <c r="J816" s="96"/>
      <c r="K816" s="97"/>
      <c r="L816" s="110"/>
      <c r="M816" s="933"/>
      <c r="N816" s="94"/>
      <c r="O816" s="96"/>
      <c r="P816" s="97"/>
    </row>
    <row r="817" spans="1:16">
      <c r="A817" s="132"/>
      <c r="B817" s="135"/>
      <c r="C817" s="927"/>
      <c r="D817" s="94"/>
      <c r="E817" s="114"/>
      <c r="F817" s="136"/>
      <c r="G817" s="135"/>
      <c r="H817" s="930"/>
      <c r="I817" s="94"/>
      <c r="J817" s="114"/>
      <c r="K817" s="136"/>
      <c r="L817" s="135"/>
      <c r="M817" s="933"/>
      <c r="N817" s="94"/>
      <c r="O817" s="114"/>
      <c r="P817" s="136"/>
    </row>
    <row r="818" spans="1:16">
      <c r="A818" s="132"/>
      <c r="B818" s="110"/>
      <c r="C818" s="927"/>
      <c r="D818" s="94"/>
      <c r="E818" s="96"/>
      <c r="F818" s="97"/>
      <c r="G818" s="110"/>
      <c r="H818" s="930"/>
      <c r="I818" s="94"/>
      <c r="J818" s="96"/>
      <c r="K818" s="97"/>
      <c r="L818" s="110"/>
      <c r="M818" s="933"/>
      <c r="N818" s="94"/>
      <c r="O818" s="96"/>
      <c r="P818" s="97"/>
    </row>
    <row r="819" spans="1:16">
      <c r="A819" s="132"/>
      <c r="B819" s="135"/>
      <c r="C819" s="927"/>
      <c r="D819" s="94"/>
      <c r="E819" s="96"/>
      <c r="F819" s="97"/>
      <c r="G819" s="135"/>
      <c r="H819" s="930"/>
      <c r="I819" s="94"/>
      <c r="J819" s="96"/>
      <c r="K819" s="97"/>
      <c r="L819" s="135"/>
      <c r="M819" s="933"/>
      <c r="N819" s="94"/>
      <c r="O819" s="96"/>
      <c r="P819" s="97"/>
    </row>
    <row r="820" spans="1:16" ht="17.25" thickBot="1">
      <c r="A820" s="132"/>
      <c r="B820" s="110"/>
      <c r="C820" s="940"/>
      <c r="D820" s="115"/>
      <c r="E820" s="116"/>
      <c r="F820" s="117"/>
      <c r="G820" s="110"/>
      <c r="H820" s="941"/>
      <c r="I820" s="115"/>
      <c r="J820" s="130"/>
      <c r="K820" s="104"/>
      <c r="L820" s="110"/>
      <c r="M820" s="939"/>
      <c r="N820" s="115"/>
      <c r="O820" s="130"/>
      <c r="P820" s="104"/>
    </row>
    <row r="821" spans="1:16">
      <c r="A821" s="132"/>
      <c r="B821" s="135"/>
      <c r="C821" s="926" t="s">
        <v>668</v>
      </c>
      <c r="D821" s="137" t="s">
        <v>150</v>
      </c>
      <c r="E821" s="138"/>
      <c r="F821" s="139" t="s">
        <v>151</v>
      </c>
      <c r="G821" s="135"/>
      <c r="H821" s="929" t="s">
        <v>149</v>
      </c>
      <c r="I821" s="137" t="s">
        <v>150</v>
      </c>
      <c r="J821" s="138"/>
      <c r="K821" s="139" t="s">
        <v>151</v>
      </c>
      <c r="L821" s="135"/>
      <c r="M821" s="932" t="s">
        <v>149</v>
      </c>
      <c r="N821" s="137" t="s">
        <v>150</v>
      </c>
      <c r="O821" s="138"/>
      <c r="P821" s="139" t="s">
        <v>151</v>
      </c>
    </row>
    <row r="822" spans="1:16">
      <c r="A822" s="132"/>
      <c r="B822" s="110"/>
      <c r="C822" s="927"/>
      <c r="D822" s="120"/>
      <c r="E822" s="121"/>
      <c r="F822" s="140"/>
      <c r="G822" s="110"/>
      <c r="H822" s="930"/>
      <c r="I822" s="94"/>
      <c r="J822" s="96"/>
      <c r="K822" s="97"/>
      <c r="L822" s="110"/>
      <c r="M822" s="933"/>
      <c r="N822" s="94"/>
      <c r="O822" s="96"/>
      <c r="P822" s="97"/>
    </row>
    <row r="823" spans="1:16">
      <c r="A823" s="132"/>
      <c r="B823" s="135"/>
      <c r="C823" s="927"/>
      <c r="D823" s="94"/>
      <c r="E823" s="96"/>
      <c r="F823" s="97"/>
      <c r="G823" s="135"/>
      <c r="H823" s="930"/>
      <c r="I823" s="94"/>
      <c r="J823" s="96"/>
      <c r="K823" s="97"/>
      <c r="L823" s="135"/>
      <c r="M823" s="933"/>
      <c r="N823" s="94"/>
      <c r="O823" s="96"/>
      <c r="P823" s="97"/>
    </row>
    <row r="824" spans="1:16">
      <c r="A824" s="132"/>
      <c r="B824" s="110"/>
      <c r="C824" s="927"/>
      <c r="D824" s="113"/>
      <c r="E824" s="114"/>
      <c r="F824" s="104"/>
      <c r="G824" s="110"/>
      <c r="H824" s="930"/>
      <c r="I824" s="113"/>
      <c r="J824" s="114"/>
      <c r="K824" s="104"/>
      <c r="L824" s="110"/>
      <c r="M824" s="933"/>
      <c r="N824" s="113"/>
      <c r="O824" s="114"/>
      <c r="P824" s="104"/>
    </row>
    <row r="825" spans="1:16">
      <c r="A825" s="935"/>
      <c r="B825" s="135"/>
      <c r="C825" s="927"/>
      <c r="D825" s="94"/>
      <c r="E825" s="96"/>
      <c r="F825" s="97"/>
      <c r="G825" s="135"/>
      <c r="H825" s="930"/>
      <c r="I825" s="94"/>
      <c r="J825" s="96"/>
      <c r="K825" s="97"/>
      <c r="L825" s="135"/>
      <c r="M825" s="933"/>
      <c r="N825" s="94"/>
      <c r="O825" s="96"/>
      <c r="P825" s="97"/>
    </row>
    <row r="826" spans="1:16">
      <c r="A826" s="935"/>
      <c r="B826" s="110"/>
      <c r="C826" s="927"/>
      <c r="D826" s="94"/>
      <c r="E826" s="96"/>
      <c r="F826" s="97"/>
      <c r="G826" s="110"/>
      <c r="H826" s="930"/>
      <c r="I826" s="94"/>
      <c r="J826" s="96"/>
      <c r="K826" s="97"/>
      <c r="L826" s="110"/>
      <c r="M826" s="933"/>
      <c r="N826" s="94"/>
      <c r="O826" s="96"/>
      <c r="P826" s="97"/>
    </row>
    <row r="827" spans="1:16">
      <c r="A827" s="935"/>
      <c r="B827" s="135"/>
      <c r="C827" s="927"/>
      <c r="D827" s="113"/>
      <c r="E827" s="114"/>
      <c r="F827" s="104"/>
      <c r="G827" s="135"/>
      <c r="H827" s="930"/>
      <c r="I827" s="113"/>
      <c r="J827" s="114"/>
      <c r="K827" s="104"/>
      <c r="L827" s="135"/>
      <c r="M827" s="933"/>
      <c r="N827" s="113"/>
      <c r="O827" s="114"/>
      <c r="P827" s="104"/>
    </row>
    <row r="828" spans="1:16" ht="17.25" thickBot="1">
      <c r="A828" s="936"/>
      <c r="B828" s="141"/>
      <c r="C828" s="928"/>
      <c r="D828" s="142"/>
      <c r="E828" s="143"/>
      <c r="F828" s="144"/>
      <c r="G828" s="141"/>
      <c r="H828" s="931"/>
      <c r="I828" s="142"/>
      <c r="J828" s="143"/>
      <c r="K828" s="144"/>
      <c r="L828" s="141"/>
      <c r="M828" s="934"/>
      <c r="N828" s="142"/>
      <c r="O828" s="143"/>
      <c r="P828" s="144"/>
    </row>
    <row r="829" spans="1:16" s="146" customFormat="1" ht="27" customHeight="1" thickTop="1" thickBot="1">
      <c r="A829" s="145"/>
      <c r="B829" s="937" t="s">
        <v>152</v>
      </c>
      <c r="C829" s="937"/>
      <c r="D829" s="937"/>
      <c r="E829" s="937"/>
      <c r="F829" s="937"/>
      <c r="G829" s="938" t="s">
        <v>153</v>
      </c>
      <c r="H829" s="938"/>
      <c r="I829" s="938"/>
      <c r="J829" s="938"/>
      <c r="K829" s="938"/>
      <c r="L829" s="938"/>
      <c r="M829" s="938"/>
      <c r="N829" s="919" t="s">
        <v>154</v>
      </c>
      <c r="O829" s="919"/>
      <c r="P829" s="919"/>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20">
        <f>A745</f>
        <v>46181</v>
      </c>
      <c r="B831" s="923" t="s">
        <v>669</v>
      </c>
      <c r="C831" s="160"/>
      <c r="D831" s="161"/>
      <c r="E831" s="162"/>
      <c r="F831" s="163"/>
      <c r="G831" s="164"/>
      <c r="H831" s="165"/>
      <c r="I831" s="166"/>
      <c r="J831" s="166"/>
      <c r="K831" s="167"/>
      <c r="L831" s="168"/>
      <c r="M831" s="169"/>
      <c r="N831" s="170"/>
      <c r="O831" s="166"/>
      <c r="P831" s="171"/>
    </row>
    <row r="832" spans="1:16" s="172" customFormat="1">
      <c r="A832" s="921"/>
      <c r="B832" s="924"/>
      <c r="C832" s="173"/>
      <c r="D832" s="174"/>
      <c r="E832" s="175"/>
      <c r="F832" s="176"/>
      <c r="G832" s="173"/>
      <c r="H832" s="177"/>
      <c r="I832" s="175"/>
      <c r="J832" s="175"/>
      <c r="K832" s="178"/>
      <c r="L832" s="179"/>
      <c r="M832" s="180"/>
      <c r="N832" s="181"/>
      <c r="O832" s="175"/>
      <c r="P832" s="182"/>
    </row>
    <row r="833" spans="1:16" s="172" customFormat="1">
      <c r="A833" s="921"/>
      <c r="B833" s="924"/>
      <c r="C833" s="173"/>
      <c r="D833" s="174"/>
      <c r="E833" s="175"/>
      <c r="F833" s="176"/>
      <c r="G833" s="173"/>
      <c r="H833" s="183"/>
      <c r="I833" s="175"/>
      <c r="J833" s="175"/>
      <c r="K833" s="178"/>
      <c r="L833" s="184"/>
      <c r="M833" s="180"/>
      <c r="N833" s="181"/>
      <c r="O833" s="175"/>
      <c r="P833" s="182"/>
    </row>
    <row r="834" spans="1:16" s="172" customFormat="1">
      <c r="A834" s="921"/>
      <c r="B834" s="924"/>
      <c r="C834" s="173"/>
      <c r="D834" s="218"/>
      <c r="E834" s="175"/>
      <c r="F834" s="176"/>
      <c r="G834" s="173"/>
      <c r="H834" s="183"/>
      <c r="I834" s="175"/>
      <c r="J834" s="175"/>
      <c r="K834" s="187"/>
      <c r="L834" s="184"/>
      <c r="M834" s="180"/>
      <c r="N834" s="181"/>
      <c r="O834" s="175"/>
      <c r="P834" s="182"/>
    </row>
    <row r="835" spans="1:16" s="172" customFormat="1">
      <c r="A835" s="921"/>
      <c r="B835" s="924"/>
      <c r="C835" s="173"/>
      <c r="D835" s="185"/>
      <c r="E835" s="175"/>
      <c r="F835" s="182"/>
      <c r="G835" s="173"/>
      <c r="H835" s="186"/>
      <c r="I835" s="175"/>
      <c r="J835" s="175"/>
      <c r="K835" s="187"/>
      <c r="L835" s="184"/>
      <c r="M835" s="180"/>
      <c r="N835" s="181"/>
      <c r="O835" s="175"/>
      <c r="P835" s="182"/>
    </row>
    <row r="836" spans="1:16" s="172" customFormat="1">
      <c r="A836" s="921"/>
      <c r="B836" s="924"/>
      <c r="C836" s="173"/>
      <c r="D836" s="174"/>
      <c r="E836" s="175"/>
      <c r="F836" s="188"/>
      <c r="G836" s="198"/>
      <c r="H836" s="183"/>
      <c r="I836" s="191"/>
      <c r="J836" s="175"/>
      <c r="K836" s="178"/>
      <c r="L836" s="189"/>
      <c r="M836" s="190"/>
      <c r="N836" s="181"/>
      <c r="O836" s="175"/>
      <c r="P836" s="182"/>
    </row>
    <row r="837" spans="1:16" s="172" customFormat="1">
      <c r="A837" s="921"/>
      <c r="B837" s="924"/>
      <c r="C837" s="173"/>
      <c r="D837" s="174"/>
      <c r="E837" s="175"/>
      <c r="F837" s="182"/>
      <c r="G837" s="173"/>
      <c r="H837" s="183"/>
      <c r="I837" s="191"/>
      <c r="J837" s="175"/>
      <c r="K837" s="178"/>
      <c r="L837" s="184"/>
      <c r="M837" s="180"/>
      <c r="N837" s="181"/>
      <c r="O837" s="175"/>
      <c r="P837" s="182"/>
    </row>
    <row r="838" spans="1:16" s="172" customFormat="1">
      <c r="A838" s="921"/>
      <c r="B838" s="924"/>
      <c r="C838" s="173"/>
      <c r="D838" s="174"/>
      <c r="E838" s="175"/>
      <c r="F838" s="182"/>
      <c r="G838" s="219"/>
      <c r="H838" s="183"/>
      <c r="I838" s="175"/>
      <c r="J838" s="175"/>
      <c r="K838" s="178"/>
      <c r="L838" s="184"/>
      <c r="M838" s="180"/>
      <c r="N838" s="181"/>
      <c r="O838" s="175"/>
      <c r="P838" s="182"/>
    </row>
    <row r="839" spans="1:16" s="172" customFormat="1">
      <c r="A839" s="921"/>
      <c r="B839" s="924"/>
      <c r="C839" s="173"/>
      <c r="D839" s="174"/>
      <c r="E839" s="175"/>
      <c r="F839" s="188"/>
      <c r="G839" s="173"/>
      <c r="H839" s="183"/>
      <c r="I839" s="191"/>
      <c r="J839" s="175"/>
      <c r="K839" s="178"/>
      <c r="L839" s="184"/>
      <c r="M839" s="180"/>
      <c r="N839" s="181"/>
      <c r="O839" s="175"/>
      <c r="P839" s="182"/>
    </row>
    <row r="840" spans="1:16" s="172" customFormat="1">
      <c r="A840" s="921"/>
      <c r="B840" s="924"/>
      <c r="C840" s="173"/>
      <c r="D840" s="174"/>
      <c r="E840" s="175"/>
      <c r="F840" s="182"/>
      <c r="G840" s="173"/>
      <c r="H840" s="183"/>
      <c r="I840" s="191"/>
      <c r="J840" s="175"/>
      <c r="K840" s="178"/>
      <c r="L840" s="184"/>
      <c r="M840" s="180"/>
      <c r="N840" s="181"/>
      <c r="O840" s="175"/>
      <c r="P840" s="182"/>
    </row>
    <row r="841" spans="1:16" s="172" customFormat="1">
      <c r="A841" s="921"/>
      <c r="B841" s="924"/>
      <c r="C841" s="192"/>
      <c r="D841" s="193"/>
      <c r="E841" s="194"/>
      <c r="F841" s="195"/>
      <c r="G841" s="173"/>
      <c r="H841" s="177"/>
      <c r="I841" s="175"/>
      <c r="J841" s="175"/>
      <c r="K841" s="178"/>
      <c r="L841" s="184"/>
      <c r="M841" s="180"/>
      <c r="N841" s="196"/>
      <c r="O841" s="194"/>
      <c r="P841" s="195"/>
    </row>
    <row r="842" spans="1:16" s="172" customFormat="1">
      <c r="A842" s="921"/>
      <c r="B842" s="924"/>
      <c r="C842" s="192"/>
      <c r="D842" s="193"/>
      <c r="E842" s="194"/>
      <c r="F842" s="195"/>
      <c r="G842" s="198"/>
      <c r="H842" s="183"/>
      <c r="I842" s="191"/>
      <c r="J842" s="175"/>
      <c r="K842" s="178"/>
      <c r="L842" s="184"/>
      <c r="M842" s="180"/>
      <c r="N842" s="196"/>
      <c r="O842" s="194"/>
      <c r="P842" s="195"/>
    </row>
    <row r="843" spans="1:16" s="172" customFormat="1">
      <c r="A843" s="921"/>
      <c r="B843" s="924"/>
      <c r="C843" s="192"/>
      <c r="D843" s="193"/>
      <c r="E843" s="194"/>
      <c r="F843" s="195"/>
      <c r="G843" s="173"/>
      <c r="H843" s="199"/>
      <c r="I843" s="191"/>
      <c r="J843" s="200"/>
      <c r="K843" s="197"/>
      <c r="L843" s="184"/>
      <c r="M843" s="180"/>
      <c r="N843" s="196"/>
      <c r="O843" s="194"/>
      <c r="P843" s="195"/>
    </row>
    <row r="844" spans="1:16" s="172" customFormat="1">
      <c r="A844" s="921"/>
      <c r="B844" s="924"/>
      <c r="C844" s="192"/>
      <c r="D844" s="193"/>
      <c r="E844" s="194"/>
      <c r="F844" s="195"/>
      <c r="G844" s="173"/>
      <c r="H844" s="201"/>
      <c r="I844" s="175"/>
      <c r="J844" s="175"/>
      <c r="K844" s="178"/>
      <c r="L844" s="184"/>
      <c r="M844" s="180"/>
      <c r="N844" s="196"/>
      <c r="O844" s="194"/>
      <c r="P844" s="195"/>
    </row>
    <row r="845" spans="1:16" s="172" customFormat="1">
      <c r="A845" s="921"/>
      <c r="B845" s="924"/>
      <c r="C845" s="192"/>
      <c r="D845" s="193"/>
      <c r="E845" s="194"/>
      <c r="F845" s="195"/>
      <c r="G845" s="198"/>
      <c r="H845" s="183"/>
      <c r="I845" s="200"/>
      <c r="J845" s="200"/>
      <c r="K845" s="197"/>
      <c r="L845" s="184"/>
      <c r="M845" s="180"/>
      <c r="N845" s="196"/>
      <c r="O845" s="194"/>
      <c r="P845" s="195"/>
    </row>
    <row r="846" spans="1:16" s="172" customFormat="1">
      <c r="A846" s="921"/>
      <c r="B846" s="924"/>
      <c r="C846" s="192"/>
      <c r="D846" s="193"/>
      <c r="E846" s="194"/>
      <c r="F846" s="195"/>
      <c r="G846" s="173"/>
      <c r="H846" s="183"/>
      <c r="I846" s="200"/>
      <c r="J846" s="200"/>
      <c r="K846" s="197"/>
      <c r="L846" s="179"/>
      <c r="M846" s="180"/>
      <c r="N846" s="196"/>
      <c r="O846" s="194"/>
      <c r="P846" s="195"/>
    </row>
    <row r="847" spans="1:16" s="172" customFormat="1">
      <c r="A847" s="921"/>
      <c r="B847" s="924"/>
      <c r="C847" s="192"/>
      <c r="D847" s="193"/>
      <c r="E847" s="194"/>
      <c r="F847" s="195"/>
      <c r="G847" s="192"/>
      <c r="H847" s="201"/>
      <c r="I847" s="202"/>
      <c r="J847" s="202"/>
      <c r="K847" s="203"/>
      <c r="L847" s="204"/>
      <c r="M847" s="190"/>
      <c r="N847" s="196"/>
      <c r="O847" s="194"/>
      <c r="P847" s="195"/>
    </row>
    <row r="848" spans="1:16" s="172" customFormat="1">
      <c r="A848" s="921"/>
      <c r="B848" s="924"/>
      <c r="C848" s="192"/>
      <c r="D848" s="193"/>
      <c r="E848" s="194"/>
      <c r="F848" s="195"/>
      <c r="G848" s="192"/>
      <c r="H848" s="201"/>
      <c r="I848" s="202"/>
      <c r="J848" s="202"/>
      <c r="K848" s="203"/>
      <c r="L848" s="204"/>
      <c r="M848" s="190"/>
      <c r="N848" s="196"/>
      <c r="O848" s="194"/>
      <c r="P848" s="195"/>
    </row>
    <row r="849" spans="1:16" s="172" customFormat="1">
      <c r="A849" s="921"/>
      <c r="B849" s="924"/>
      <c r="C849" s="192"/>
      <c r="D849" s="193"/>
      <c r="E849" s="194"/>
      <c r="F849" s="195"/>
      <c r="G849" s="192"/>
      <c r="H849" s="201"/>
      <c r="I849" s="202"/>
      <c r="J849" s="202"/>
      <c r="K849" s="203"/>
      <c r="L849" s="204"/>
      <c r="M849" s="190"/>
      <c r="N849" s="196"/>
      <c r="O849" s="194"/>
      <c r="P849" s="195"/>
    </row>
    <row r="850" spans="1:16" s="172" customFormat="1" ht="17.25" thickBot="1">
      <c r="A850" s="922"/>
      <c r="B850" s="925"/>
      <c r="C850" s="205"/>
      <c r="D850" s="206"/>
      <c r="E850" s="207"/>
      <c r="F850" s="208"/>
      <c r="G850" s="209"/>
      <c r="H850" s="210"/>
      <c r="I850" s="211"/>
      <c r="J850" s="211"/>
      <c r="K850" s="212"/>
      <c r="L850" s="213"/>
      <c r="M850" s="214"/>
      <c r="N850" s="215"/>
      <c r="O850" s="207"/>
      <c r="P850" s="208"/>
    </row>
    <row r="851" spans="1:16" s="71" customFormat="1" ht="18" customHeight="1" thickTop="1" thickBot="1">
      <c r="A851" s="956">
        <f>A745+1</f>
        <v>46182</v>
      </c>
      <c r="B851" s="90" t="s">
        <v>162</v>
      </c>
      <c r="C851" s="926" t="s">
        <v>664</v>
      </c>
      <c r="D851" s="91" t="s">
        <v>114</v>
      </c>
      <c r="E851" s="92" t="s">
        <v>164</v>
      </c>
      <c r="F851" s="93"/>
      <c r="G851" s="90" t="s">
        <v>162</v>
      </c>
      <c r="H851" s="930" t="s">
        <v>163</v>
      </c>
      <c r="I851" s="91" t="s">
        <v>114</v>
      </c>
      <c r="J851" s="92" t="s">
        <v>164</v>
      </c>
      <c r="K851" s="93"/>
      <c r="L851" s="90" t="s">
        <v>162</v>
      </c>
      <c r="M851" s="933" t="s">
        <v>163</v>
      </c>
      <c r="N851" s="91" t="s">
        <v>114</v>
      </c>
      <c r="O851" s="92" t="s">
        <v>164</v>
      </c>
      <c r="P851" s="93"/>
    </row>
    <row r="852" spans="1:16" ht="18" customHeight="1">
      <c r="A852" s="957"/>
      <c r="B852" s="958"/>
      <c r="C852" s="927"/>
      <c r="D852" s="94" t="s">
        <v>116</v>
      </c>
      <c r="E852" s="95" t="s">
        <v>142</v>
      </c>
      <c r="F852" s="93"/>
      <c r="G852" s="958"/>
      <c r="H852" s="930"/>
      <c r="I852" s="94" t="s">
        <v>116</v>
      </c>
      <c r="J852" s="95" t="s">
        <v>142</v>
      </c>
      <c r="K852" s="93"/>
      <c r="L852" s="958"/>
      <c r="M852" s="933"/>
      <c r="N852" s="94" t="s">
        <v>116</v>
      </c>
      <c r="O852" s="95" t="s">
        <v>142</v>
      </c>
      <c r="P852" s="93"/>
    </row>
    <row r="853" spans="1:16" ht="17.25" thickBot="1">
      <c r="A853" s="957"/>
      <c r="B853" s="959"/>
      <c r="C853" s="927"/>
      <c r="D853" s="94" t="s">
        <v>165</v>
      </c>
      <c r="E853" s="96" t="s">
        <v>166</v>
      </c>
      <c r="F853" s="98"/>
      <c r="G853" s="959"/>
      <c r="H853" s="930"/>
      <c r="I853" s="94" t="s">
        <v>165</v>
      </c>
      <c r="J853" s="96" t="s">
        <v>166</v>
      </c>
      <c r="K853" s="98"/>
      <c r="L853" s="959"/>
      <c r="M853" s="933"/>
      <c r="N853" s="94" t="s">
        <v>165</v>
      </c>
      <c r="O853" s="96" t="s">
        <v>166</v>
      </c>
      <c r="P853" s="98"/>
    </row>
    <row r="854" spans="1:16" ht="17.25" thickBot="1">
      <c r="A854" s="957"/>
      <c r="B854" s="90" t="s">
        <v>167</v>
      </c>
      <c r="C854" s="927"/>
      <c r="D854" s="94"/>
      <c r="E854" s="96"/>
      <c r="F854" s="97"/>
      <c r="G854" s="90" t="s">
        <v>167</v>
      </c>
      <c r="H854" s="930"/>
      <c r="I854" s="94" t="s">
        <v>120</v>
      </c>
      <c r="J854" s="96" t="s">
        <v>148</v>
      </c>
      <c r="K854" s="97"/>
      <c r="L854" s="90" t="s">
        <v>167</v>
      </c>
      <c r="M854" s="933"/>
      <c r="N854" s="94" t="s">
        <v>120</v>
      </c>
      <c r="O854" s="96" t="s">
        <v>148</v>
      </c>
      <c r="P854" s="97"/>
    </row>
    <row r="855" spans="1:16">
      <c r="A855" s="957"/>
      <c r="B855" s="955"/>
      <c r="C855" s="927"/>
      <c r="D855" s="94"/>
      <c r="E855" s="96"/>
      <c r="F855" s="97"/>
      <c r="G855" s="955"/>
      <c r="H855" s="930"/>
      <c r="I855" s="94"/>
      <c r="J855" s="96"/>
      <c r="K855" s="97"/>
      <c r="L855" s="955"/>
      <c r="M855" s="933"/>
      <c r="N855" s="94"/>
      <c r="O855" s="96"/>
      <c r="P855" s="97"/>
    </row>
    <row r="856" spans="1:16">
      <c r="A856" s="957"/>
      <c r="B856" s="948"/>
      <c r="C856" s="927"/>
      <c r="D856" s="94"/>
      <c r="E856" s="96"/>
      <c r="F856" s="97"/>
      <c r="G856" s="948"/>
      <c r="H856" s="930"/>
      <c r="I856" s="94"/>
      <c r="J856" s="96"/>
      <c r="K856" s="97"/>
      <c r="L856" s="948"/>
      <c r="M856" s="933"/>
      <c r="N856" s="94"/>
      <c r="O856" s="96"/>
      <c r="P856" s="97"/>
    </row>
    <row r="857" spans="1:16">
      <c r="A857" s="957"/>
      <c r="B857" s="947"/>
      <c r="C857" s="927"/>
      <c r="D857" s="94"/>
      <c r="E857" s="96"/>
      <c r="F857" s="93"/>
      <c r="G857" s="947"/>
      <c r="H857" s="930"/>
      <c r="I857" s="94"/>
      <c r="J857" s="96"/>
      <c r="K857" s="93"/>
      <c r="L857" s="947"/>
      <c r="M857" s="933"/>
      <c r="N857" s="94"/>
      <c r="O857" s="96"/>
      <c r="P857" s="93"/>
    </row>
    <row r="858" spans="1:16">
      <c r="A858" s="957"/>
      <c r="B858" s="948"/>
      <c r="C858" s="927"/>
      <c r="D858" s="94"/>
      <c r="E858" s="96"/>
      <c r="F858" s="99"/>
      <c r="G858" s="948"/>
      <c r="H858" s="930"/>
      <c r="I858" s="94"/>
      <c r="J858" s="96"/>
      <c r="K858" s="99"/>
      <c r="L858" s="948"/>
      <c r="M858" s="933"/>
      <c r="N858" s="94"/>
      <c r="O858" s="96"/>
      <c r="P858" s="93"/>
    </row>
    <row r="859" spans="1:16">
      <c r="A859" s="957"/>
      <c r="B859" s="947"/>
      <c r="C859" s="927"/>
      <c r="D859" s="94"/>
      <c r="E859" s="96"/>
      <c r="F859" s="102"/>
      <c r="G859" s="947"/>
      <c r="H859" s="930"/>
      <c r="I859" s="94"/>
      <c r="J859" s="96"/>
      <c r="K859" s="102"/>
      <c r="L859" s="947"/>
      <c r="M859" s="933"/>
      <c r="N859" s="94"/>
      <c r="O859" s="96"/>
      <c r="P859" s="99"/>
    </row>
    <row r="860" spans="1:16" ht="17.25" thickBot="1">
      <c r="A860" s="957"/>
      <c r="B860" s="948"/>
      <c r="C860" s="927"/>
      <c r="D860" s="94"/>
      <c r="E860" s="96"/>
      <c r="F860" s="99"/>
      <c r="G860" s="948"/>
      <c r="H860" s="930"/>
      <c r="I860" s="94"/>
      <c r="J860" s="96"/>
      <c r="K860" s="99"/>
      <c r="L860" s="948"/>
      <c r="M860" s="933"/>
      <c r="N860" s="94"/>
      <c r="O860" s="96"/>
      <c r="P860" s="99"/>
    </row>
    <row r="861" spans="1:16" ht="17.25" thickBot="1">
      <c r="A861" s="957"/>
      <c r="B861" s="100" t="s">
        <v>168</v>
      </c>
      <c r="C861" s="927"/>
      <c r="D861" s="94"/>
      <c r="E861" s="96"/>
      <c r="F861" s="99"/>
      <c r="G861" s="100" t="s">
        <v>168</v>
      </c>
      <c r="H861" s="930"/>
      <c r="I861" s="94"/>
      <c r="J861" s="96"/>
      <c r="K861" s="99"/>
      <c r="L861" s="100" t="s">
        <v>168</v>
      </c>
      <c r="M861" s="933"/>
      <c r="N861" s="94"/>
      <c r="O861" s="96"/>
      <c r="P861" s="99"/>
    </row>
    <row r="862" spans="1:16">
      <c r="A862" s="957"/>
      <c r="B862" s="949"/>
      <c r="C862" s="927"/>
      <c r="D862" s="94"/>
      <c r="E862" s="96"/>
      <c r="F862" s="99"/>
      <c r="G862" s="949"/>
      <c r="H862" s="930"/>
      <c r="I862" s="94"/>
      <c r="J862" s="96"/>
      <c r="K862" s="99"/>
      <c r="L862" s="949"/>
      <c r="M862" s="933"/>
      <c r="N862" s="94"/>
      <c r="O862" s="96"/>
      <c r="P862" s="99"/>
    </row>
    <row r="863" spans="1:16">
      <c r="A863" s="957"/>
      <c r="B863" s="950"/>
      <c r="C863" s="927"/>
      <c r="D863" s="94"/>
      <c r="E863" s="96"/>
      <c r="F863" s="99"/>
      <c r="G863" s="950"/>
      <c r="H863" s="930"/>
      <c r="I863" s="94"/>
      <c r="J863" s="96"/>
      <c r="K863" s="99"/>
      <c r="L863" s="950"/>
      <c r="M863" s="933"/>
      <c r="N863" s="94"/>
      <c r="O863" s="96"/>
      <c r="P863" s="97"/>
    </row>
    <row r="864" spans="1:16" ht="17.25" thickBot="1">
      <c r="A864" s="957"/>
      <c r="B864" s="951"/>
      <c r="C864" s="927"/>
      <c r="D864" s="94"/>
      <c r="E864" s="96"/>
      <c r="F864" s="97"/>
      <c r="G864" s="951"/>
      <c r="H864" s="930"/>
      <c r="I864" s="94"/>
      <c r="J864" s="96"/>
      <c r="K864" s="97"/>
      <c r="L864" s="951"/>
      <c r="M864" s="933"/>
      <c r="N864" s="94"/>
      <c r="O864" s="96"/>
      <c r="P864" s="97"/>
    </row>
    <row r="865" spans="1:16" ht="17.25" thickBot="1">
      <c r="A865" s="957"/>
      <c r="B865" s="100" t="s">
        <v>123</v>
      </c>
      <c r="C865" s="927"/>
      <c r="D865" s="94"/>
      <c r="E865" s="96"/>
      <c r="F865" s="97"/>
      <c r="G865" s="100" t="s">
        <v>123</v>
      </c>
      <c r="H865" s="930"/>
      <c r="I865" s="94"/>
      <c r="J865" s="96"/>
      <c r="K865" s="97"/>
      <c r="L865" s="100" t="s">
        <v>123</v>
      </c>
      <c r="M865" s="933"/>
      <c r="N865" s="94"/>
      <c r="O865" s="96"/>
      <c r="P865" s="97"/>
    </row>
    <row r="866" spans="1:16">
      <c r="A866" s="957"/>
      <c r="B866" s="962"/>
      <c r="C866" s="927"/>
      <c r="D866" s="94"/>
      <c r="E866" s="96"/>
      <c r="F866" s="97"/>
      <c r="G866" s="962"/>
      <c r="H866" s="930"/>
      <c r="I866" s="94"/>
      <c r="J866" s="96"/>
      <c r="K866" s="97"/>
      <c r="L866" s="962"/>
      <c r="M866" s="933"/>
      <c r="N866" s="94"/>
      <c r="O866" s="96"/>
      <c r="P866" s="97"/>
    </row>
    <row r="867" spans="1:16">
      <c r="A867" s="957"/>
      <c r="B867" s="963"/>
      <c r="C867" s="927"/>
      <c r="D867" s="94"/>
      <c r="E867" s="96"/>
      <c r="F867" s="97"/>
      <c r="G867" s="963"/>
      <c r="H867" s="930"/>
      <c r="I867" s="94"/>
      <c r="J867" s="96"/>
      <c r="K867" s="97"/>
      <c r="L867" s="963"/>
      <c r="M867" s="933"/>
      <c r="N867" s="94"/>
      <c r="O867" s="96"/>
      <c r="P867" s="97"/>
    </row>
    <row r="868" spans="1:16" ht="17.25" thickBot="1">
      <c r="A868" s="957"/>
      <c r="B868" s="964"/>
      <c r="C868" s="927"/>
      <c r="D868" s="94"/>
      <c r="E868" s="96"/>
      <c r="F868" s="97"/>
      <c r="G868" s="964"/>
      <c r="H868" s="930"/>
      <c r="I868" s="94"/>
      <c r="J868" s="96"/>
      <c r="K868" s="97"/>
      <c r="L868" s="964"/>
      <c r="M868" s="933"/>
      <c r="N868" s="94"/>
      <c r="O868" s="96"/>
      <c r="P868" s="97"/>
    </row>
    <row r="869" spans="1:16">
      <c r="A869" s="957"/>
      <c r="B869" s="945" t="s">
        <v>124</v>
      </c>
      <c r="C869" s="927"/>
      <c r="D869" s="94"/>
      <c r="E869" s="96"/>
      <c r="F869" s="97"/>
      <c r="G869" s="945" t="s">
        <v>124</v>
      </c>
      <c r="H869" s="930"/>
      <c r="I869" s="94"/>
      <c r="J869" s="96"/>
      <c r="K869" s="97"/>
      <c r="L869" s="945" t="s">
        <v>124</v>
      </c>
      <c r="M869" s="933"/>
      <c r="N869" s="94"/>
      <c r="O869" s="96"/>
      <c r="P869" s="97"/>
    </row>
    <row r="870" spans="1:16" ht="17.25" thickBot="1">
      <c r="A870" s="957"/>
      <c r="B870" s="946"/>
      <c r="C870" s="927"/>
      <c r="D870" s="94"/>
      <c r="E870" s="96"/>
      <c r="F870" s="97"/>
      <c r="G870" s="946"/>
      <c r="H870" s="930"/>
      <c r="I870" s="94"/>
      <c r="J870" s="96"/>
      <c r="K870" s="97"/>
      <c r="L870" s="946"/>
      <c r="M870" s="933"/>
      <c r="N870" s="94"/>
      <c r="O870" s="96"/>
      <c r="P870" s="93"/>
    </row>
    <row r="871" spans="1:16" ht="17.25" thickTop="1">
      <c r="A871" s="957"/>
      <c r="B871" s="960" t="s">
        <v>125</v>
      </c>
      <c r="C871" s="927"/>
      <c r="D871" s="94"/>
      <c r="E871" s="96"/>
      <c r="F871" s="93"/>
      <c r="G871" s="960" t="s">
        <v>125</v>
      </c>
      <c r="H871" s="930"/>
      <c r="I871" s="94"/>
      <c r="J871" s="96"/>
      <c r="K871" s="93"/>
      <c r="L871" s="960" t="s">
        <v>125</v>
      </c>
      <c r="M871" s="933"/>
      <c r="N871" s="94"/>
      <c r="O871" s="96"/>
      <c r="P871" s="97"/>
    </row>
    <row r="872" spans="1:16" ht="17.25" thickBot="1">
      <c r="A872" s="957"/>
      <c r="B872" s="943"/>
      <c r="C872" s="927"/>
      <c r="D872" s="94"/>
      <c r="E872" s="96"/>
      <c r="F872" s="93"/>
      <c r="G872" s="943"/>
      <c r="H872" s="930"/>
      <c r="I872" s="94"/>
      <c r="J872" s="96"/>
      <c r="K872" s="93"/>
      <c r="L872" s="943"/>
      <c r="M872" s="933"/>
      <c r="N872" s="94"/>
      <c r="O872" s="96"/>
      <c r="P872" s="101"/>
    </row>
    <row r="873" spans="1:16">
      <c r="A873" s="957"/>
      <c r="B873" s="953"/>
      <c r="C873" s="927"/>
      <c r="D873" s="94"/>
      <c r="E873" s="96"/>
      <c r="F873" s="97"/>
      <c r="G873" s="953"/>
      <c r="H873" s="930"/>
      <c r="I873" s="94"/>
      <c r="J873" s="96"/>
      <c r="K873" s="97"/>
      <c r="L873" s="953"/>
      <c r="M873" s="933"/>
      <c r="N873" s="94"/>
      <c r="O873" s="96"/>
      <c r="P873" s="103"/>
    </row>
    <row r="874" spans="1:16" ht="17.25" thickBot="1">
      <c r="A874" s="957"/>
      <c r="B874" s="961"/>
      <c r="C874" s="927"/>
      <c r="D874" s="94"/>
      <c r="E874" s="96"/>
      <c r="F874" s="97"/>
      <c r="G874" s="961"/>
      <c r="H874" s="930"/>
      <c r="I874" s="94"/>
      <c r="J874" s="96"/>
      <c r="K874" s="97"/>
      <c r="L874" s="961"/>
      <c r="M874" s="933"/>
      <c r="N874" s="94"/>
      <c r="O874" s="96"/>
      <c r="P874" s="104"/>
    </row>
    <row r="875" spans="1:16">
      <c r="A875" s="957"/>
      <c r="B875" s="942" t="s">
        <v>126</v>
      </c>
      <c r="C875" s="927"/>
      <c r="D875" s="94"/>
      <c r="E875" s="96"/>
      <c r="F875" s="93"/>
      <c r="G875" s="942" t="s">
        <v>126</v>
      </c>
      <c r="H875" s="930"/>
      <c r="I875" s="94"/>
      <c r="J875" s="96"/>
      <c r="K875" s="93"/>
      <c r="L875" s="942" t="s">
        <v>126</v>
      </c>
      <c r="M875" s="933"/>
      <c r="N875" s="94"/>
      <c r="O875" s="96"/>
      <c r="P875" s="99"/>
    </row>
    <row r="876" spans="1:16" ht="17.25" thickBot="1">
      <c r="A876" s="957"/>
      <c r="B876" s="943"/>
      <c r="C876" s="927"/>
      <c r="D876" s="94"/>
      <c r="E876" s="96"/>
      <c r="F876" s="101"/>
      <c r="G876" s="943"/>
      <c r="H876" s="930"/>
      <c r="I876" s="94"/>
      <c r="J876" s="96"/>
      <c r="K876" s="101"/>
      <c r="L876" s="943"/>
      <c r="M876" s="933"/>
      <c r="N876" s="94"/>
      <c r="O876" s="96"/>
      <c r="P876" s="104"/>
    </row>
    <row r="877" spans="1:16">
      <c r="A877" s="957"/>
      <c r="B877" s="953"/>
      <c r="C877" s="927"/>
      <c r="D877" s="94"/>
      <c r="E877" s="96"/>
      <c r="F877" s="102"/>
      <c r="G877" s="953"/>
      <c r="H877" s="930"/>
      <c r="I877" s="94"/>
      <c r="J877" s="96"/>
      <c r="K877" s="103"/>
      <c r="L877" s="953"/>
      <c r="M877" s="933"/>
      <c r="N877" s="94"/>
      <c r="O877" s="96"/>
      <c r="P877" s="93"/>
    </row>
    <row r="878" spans="1:16" ht="17.25" thickBot="1">
      <c r="A878" s="957"/>
      <c r="B878" s="954"/>
      <c r="C878" s="927"/>
      <c r="D878" s="94"/>
      <c r="E878" s="96"/>
      <c r="F878" s="99"/>
      <c r="G878" s="954"/>
      <c r="H878" s="930"/>
      <c r="I878" s="94"/>
      <c r="J878" s="96"/>
      <c r="K878" s="104"/>
      <c r="L878" s="954"/>
      <c r="M878" s="933"/>
      <c r="N878" s="94"/>
      <c r="O878" s="96"/>
      <c r="P878" s="97"/>
    </row>
    <row r="879" spans="1:16">
      <c r="A879" s="957"/>
      <c r="B879" s="952" t="s">
        <v>127</v>
      </c>
      <c r="C879" s="927"/>
      <c r="D879" s="94"/>
      <c r="E879" s="96"/>
      <c r="F879" s="103"/>
      <c r="G879" s="952" t="s">
        <v>127</v>
      </c>
      <c r="H879" s="930"/>
      <c r="I879" s="94"/>
      <c r="J879" s="96"/>
      <c r="K879" s="104"/>
      <c r="L879" s="952" t="s">
        <v>127</v>
      </c>
      <c r="M879" s="933"/>
      <c r="N879" s="94"/>
      <c r="O879" s="114"/>
      <c r="P879" s="97"/>
    </row>
    <row r="880" spans="1:16" ht="17.25" thickBot="1">
      <c r="A880" s="957"/>
      <c r="B880" s="943"/>
      <c r="C880" s="927"/>
      <c r="D880" s="94"/>
      <c r="E880" s="96"/>
      <c r="F880" s="104"/>
      <c r="G880" s="943"/>
      <c r="H880" s="930"/>
      <c r="I880" s="94"/>
      <c r="J880" s="96"/>
      <c r="K880" s="99"/>
      <c r="L880" s="943"/>
      <c r="M880" s="933"/>
      <c r="N880" s="113"/>
      <c r="O880" s="96"/>
      <c r="P880" s="112"/>
    </row>
    <row r="881" spans="1:16">
      <c r="A881" s="957"/>
      <c r="B881" s="953"/>
      <c r="C881" s="927"/>
      <c r="D881" s="94"/>
      <c r="E881" s="96"/>
      <c r="F881" s="104"/>
      <c r="G881" s="953"/>
      <c r="H881" s="930"/>
      <c r="I881" s="94"/>
      <c r="J881" s="96"/>
      <c r="K881" s="104"/>
      <c r="L881" s="953"/>
      <c r="M881" s="933"/>
      <c r="N881" s="113"/>
      <c r="O881" s="114"/>
      <c r="P881" s="97"/>
    </row>
    <row r="882" spans="1:16" ht="17.25" thickBot="1">
      <c r="A882" s="957"/>
      <c r="B882" s="954"/>
      <c r="C882" s="927"/>
      <c r="D882" s="94"/>
      <c r="E882" s="96"/>
      <c r="F882" s="99"/>
      <c r="G882" s="954"/>
      <c r="H882" s="930"/>
      <c r="I882" s="94"/>
      <c r="J882" s="96"/>
      <c r="K882" s="93"/>
      <c r="L882" s="954"/>
      <c r="M882" s="933"/>
      <c r="N882" s="94"/>
      <c r="O882" s="114"/>
      <c r="P882" s="104"/>
    </row>
    <row r="883" spans="1:16">
      <c r="A883" s="957"/>
      <c r="B883" s="952" t="s">
        <v>128</v>
      </c>
      <c r="C883" s="927"/>
      <c r="D883" s="94"/>
      <c r="E883" s="96"/>
      <c r="F883" s="104"/>
      <c r="G883" s="952" t="s">
        <v>128</v>
      </c>
      <c r="H883" s="930"/>
      <c r="I883" s="94"/>
      <c r="J883" s="96"/>
      <c r="K883" s="97"/>
      <c r="L883" s="952" t="s">
        <v>128</v>
      </c>
      <c r="M883" s="933"/>
      <c r="N883" s="94"/>
      <c r="O883" s="96"/>
      <c r="P883" s="97"/>
    </row>
    <row r="884" spans="1:16" ht="17.25" thickBot="1">
      <c r="A884" s="957"/>
      <c r="B884" s="943"/>
      <c r="C884" s="927"/>
      <c r="D884" s="94"/>
      <c r="E884" s="96"/>
      <c r="F884" s="93"/>
      <c r="G884" s="943"/>
      <c r="H884" s="930"/>
      <c r="I884" s="94"/>
      <c r="J884" s="114"/>
      <c r="K884" s="97"/>
      <c r="L884" s="943"/>
      <c r="M884" s="933"/>
      <c r="N884" s="113"/>
      <c r="O884" s="114"/>
      <c r="P884" s="97"/>
    </row>
    <row r="885" spans="1:16">
      <c r="A885" s="957"/>
      <c r="B885" s="953"/>
      <c r="C885" s="927"/>
      <c r="D885" s="94"/>
      <c r="E885" s="96"/>
      <c r="F885" s="97"/>
      <c r="G885" s="953"/>
      <c r="H885" s="930"/>
      <c r="I885" s="94"/>
      <c r="J885" s="96"/>
      <c r="K885" s="97"/>
      <c r="L885" s="953"/>
      <c r="M885" s="933"/>
      <c r="N885" s="113"/>
      <c r="O885" s="114"/>
      <c r="P885" s="97"/>
    </row>
    <row r="886" spans="1:16" ht="17.25" thickBot="1">
      <c r="A886" s="957"/>
      <c r="B886" s="954"/>
      <c r="C886" s="927"/>
      <c r="D886" s="94"/>
      <c r="E886" s="96"/>
      <c r="F886" s="93"/>
      <c r="G886" s="954"/>
      <c r="H886" s="930"/>
      <c r="I886" s="94"/>
      <c r="J886" s="114"/>
      <c r="K886" s="97"/>
      <c r="L886" s="954"/>
      <c r="M886" s="933"/>
      <c r="N886" s="94"/>
      <c r="O886" s="114"/>
      <c r="P886" s="97"/>
    </row>
    <row r="887" spans="1:16">
      <c r="A887" s="957"/>
      <c r="B887" s="942" t="s">
        <v>129</v>
      </c>
      <c r="C887" s="927"/>
      <c r="D887" s="94"/>
      <c r="E887" s="96"/>
      <c r="F887" s="93"/>
      <c r="G887" s="942" t="s">
        <v>129</v>
      </c>
      <c r="H887" s="930"/>
      <c r="I887" s="94"/>
      <c r="J887" s="114"/>
      <c r="K887" s="97"/>
      <c r="L887" s="942" t="s">
        <v>129</v>
      </c>
      <c r="M887" s="933"/>
      <c r="N887" s="113"/>
      <c r="O887" s="114"/>
      <c r="P887" s="97"/>
    </row>
    <row r="888" spans="1:16" ht="17.25" thickBot="1">
      <c r="A888" s="957"/>
      <c r="B888" s="943"/>
      <c r="C888" s="927"/>
      <c r="D888" s="94"/>
      <c r="E888" s="96"/>
      <c r="F888" s="93"/>
      <c r="G888" s="943"/>
      <c r="H888" s="930"/>
      <c r="I888" s="94"/>
      <c r="J888" s="114"/>
      <c r="K888" s="97"/>
      <c r="L888" s="943"/>
      <c r="M888" s="933"/>
      <c r="N888" s="94"/>
      <c r="O888" s="114"/>
      <c r="P888" s="97"/>
    </row>
    <row r="889" spans="1:16">
      <c r="A889" s="957"/>
      <c r="B889" s="106"/>
      <c r="C889" s="927"/>
      <c r="D889" s="94"/>
      <c r="E889" s="96"/>
      <c r="F889" s="97"/>
      <c r="G889" s="106"/>
      <c r="H889" s="930"/>
      <c r="I889" s="94"/>
      <c r="J889" s="96"/>
      <c r="K889" s="112"/>
      <c r="L889" s="106"/>
      <c r="M889" s="933"/>
      <c r="N889" s="113"/>
      <c r="O889" s="96"/>
      <c r="P889" s="112"/>
    </row>
    <row r="890" spans="1:16">
      <c r="A890" s="957"/>
      <c r="B890" s="107"/>
      <c r="C890" s="927"/>
      <c r="D890" s="94"/>
      <c r="E890" s="96"/>
      <c r="F890" s="93"/>
      <c r="G890" s="107"/>
      <c r="H890" s="930"/>
      <c r="I890" s="94"/>
      <c r="J890" s="96"/>
      <c r="K890" s="97"/>
      <c r="L890" s="107"/>
      <c r="M890" s="933"/>
      <c r="N890" s="113"/>
      <c r="O890" s="114"/>
      <c r="P890" s="97"/>
    </row>
    <row r="891" spans="1:16">
      <c r="A891" s="957"/>
      <c r="B891" s="109"/>
      <c r="C891" s="927"/>
      <c r="D891" s="94"/>
      <c r="E891" s="96"/>
      <c r="F891" s="93"/>
      <c r="G891" s="109"/>
      <c r="H891" s="930"/>
      <c r="I891" s="113"/>
      <c r="J891" s="114"/>
      <c r="K891" s="97"/>
      <c r="L891" s="109"/>
      <c r="M891" s="933"/>
      <c r="N891" s="113"/>
      <c r="O891" s="114"/>
      <c r="P891" s="104"/>
    </row>
    <row r="892" spans="1:16">
      <c r="A892" s="957"/>
      <c r="B892" s="110"/>
      <c r="C892" s="927"/>
      <c r="D892" s="94"/>
      <c r="E892" s="96"/>
      <c r="F892" s="93"/>
      <c r="G892" s="110"/>
      <c r="H892" s="930"/>
      <c r="I892" s="113"/>
      <c r="J892" s="114"/>
      <c r="K892" s="104"/>
      <c r="L892" s="110"/>
      <c r="M892" s="933"/>
      <c r="N892" s="111"/>
      <c r="O892" s="96"/>
      <c r="P892" s="97"/>
    </row>
    <row r="893" spans="1:16">
      <c r="A893" s="957"/>
      <c r="B893" s="109"/>
      <c r="C893" s="927"/>
      <c r="D893" s="111"/>
      <c r="E893" s="96"/>
      <c r="F893" s="97"/>
      <c r="G893" s="109"/>
      <c r="H893" s="930"/>
      <c r="I893" s="111"/>
      <c r="J893" s="96"/>
      <c r="K893" s="112"/>
      <c r="L893" s="109"/>
      <c r="M893" s="933"/>
      <c r="N893" s="94"/>
      <c r="O893" s="96"/>
      <c r="P893" s="112"/>
    </row>
    <row r="894" spans="1:16">
      <c r="A894" s="957"/>
      <c r="B894" s="110"/>
      <c r="C894" s="927"/>
      <c r="D894" s="94"/>
      <c r="E894" s="96"/>
      <c r="F894" s="108"/>
      <c r="G894" s="110"/>
      <c r="H894" s="930"/>
      <c r="I894" s="94"/>
      <c r="J894" s="96"/>
      <c r="K894" s="97"/>
      <c r="L894" s="110"/>
      <c r="M894" s="933"/>
      <c r="N894" s="113"/>
      <c r="O894" s="114"/>
      <c r="P894" s="97"/>
    </row>
    <row r="895" spans="1:16">
      <c r="A895" s="957"/>
      <c r="B895" s="109"/>
      <c r="C895" s="927"/>
      <c r="D895" s="94"/>
      <c r="E895" s="96"/>
      <c r="F895" s="97"/>
      <c r="G895" s="109"/>
      <c r="H895" s="930"/>
      <c r="I895" s="113"/>
      <c r="J895" s="114"/>
      <c r="K895" s="97"/>
      <c r="L895" s="109"/>
      <c r="M895" s="933"/>
      <c r="N895" s="113"/>
      <c r="O895" s="114"/>
      <c r="P895" s="97"/>
    </row>
    <row r="896" spans="1:16" ht="17.25" thickBot="1">
      <c r="A896" s="957"/>
      <c r="B896" s="110"/>
      <c r="C896" s="940"/>
      <c r="D896" s="115"/>
      <c r="E896" s="116"/>
      <c r="F896" s="117"/>
      <c r="G896" s="110"/>
      <c r="H896" s="930"/>
      <c r="I896" s="115"/>
      <c r="J896" s="116"/>
      <c r="K896" s="117"/>
      <c r="L896" s="110"/>
      <c r="M896" s="933"/>
      <c r="N896" s="115"/>
      <c r="O896" s="116"/>
      <c r="P896" s="117"/>
    </row>
    <row r="897" spans="1:16">
      <c r="A897" s="944" t="str">
        <f>TEXT(A851,"AAAA")</f>
        <v>星期二</v>
      </c>
      <c r="B897" s="109"/>
      <c r="C897" s="926" t="s">
        <v>665</v>
      </c>
      <c r="D897" s="118"/>
      <c r="E897" s="119"/>
      <c r="F897" s="97"/>
      <c r="G897" s="109"/>
      <c r="H897" s="929" t="s">
        <v>130</v>
      </c>
      <c r="I897" s="118"/>
      <c r="J897" s="119"/>
      <c r="K897" s="97"/>
      <c r="L897" s="109"/>
      <c r="M897" s="932" t="s">
        <v>130</v>
      </c>
      <c r="N897" s="118"/>
      <c r="O897" s="119"/>
      <c r="P897" s="97"/>
    </row>
    <row r="898" spans="1:16">
      <c r="A898" s="944"/>
      <c r="B898" s="110"/>
      <c r="C898" s="927"/>
      <c r="D898" s="120"/>
      <c r="E898" s="96"/>
      <c r="F898" s="97"/>
      <c r="G898" s="110"/>
      <c r="H898" s="930"/>
      <c r="I898" s="94"/>
      <c r="J898" s="96"/>
      <c r="K898" s="97"/>
      <c r="L898" s="110"/>
      <c r="M898" s="933"/>
      <c r="N898" s="94"/>
      <c r="O898" s="96"/>
      <c r="P898" s="97"/>
    </row>
    <row r="899" spans="1:16">
      <c r="A899" s="944"/>
      <c r="B899" s="109"/>
      <c r="C899" s="927"/>
      <c r="D899" s="120"/>
      <c r="E899" s="96"/>
      <c r="F899" s="97"/>
      <c r="G899" s="109"/>
      <c r="H899" s="930"/>
      <c r="I899" s="94"/>
      <c r="J899" s="96"/>
      <c r="K899" s="97"/>
      <c r="L899" s="109"/>
      <c r="M899" s="933"/>
      <c r="N899" s="94"/>
      <c r="O899" s="96"/>
      <c r="P899" s="97"/>
    </row>
    <row r="900" spans="1:16">
      <c r="A900" s="944"/>
      <c r="B900" s="110"/>
      <c r="C900" s="927"/>
      <c r="D900" s="120"/>
      <c r="E900" s="96"/>
      <c r="F900" s="97"/>
      <c r="G900" s="110"/>
      <c r="H900" s="930"/>
      <c r="I900" s="94"/>
      <c r="J900" s="96"/>
      <c r="K900" s="97"/>
      <c r="L900" s="110"/>
      <c r="M900" s="933"/>
      <c r="N900" s="94"/>
      <c r="O900" s="96"/>
      <c r="P900" s="97"/>
    </row>
    <row r="901" spans="1:16">
      <c r="A901" s="944"/>
      <c r="B901" s="109"/>
      <c r="C901" s="927"/>
      <c r="D901" s="120"/>
      <c r="E901" s="96"/>
      <c r="F901" s="97"/>
      <c r="G901" s="109"/>
      <c r="H901" s="930"/>
      <c r="I901" s="94"/>
      <c r="J901" s="96"/>
      <c r="K901" s="97"/>
      <c r="L901" s="109"/>
      <c r="M901" s="933"/>
      <c r="N901" s="94"/>
      <c r="O901" s="96"/>
      <c r="P901" s="97"/>
    </row>
    <row r="902" spans="1:16">
      <c r="A902" s="944"/>
      <c r="B902" s="110"/>
      <c r="C902" s="927"/>
      <c r="D902" s="120"/>
      <c r="E902" s="96"/>
      <c r="F902" s="97"/>
      <c r="G902" s="110"/>
      <c r="H902" s="930"/>
      <c r="I902" s="94"/>
      <c r="J902" s="96"/>
      <c r="K902" s="97"/>
      <c r="L902" s="110"/>
      <c r="M902" s="933"/>
      <c r="N902" s="94"/>
      <c r="O902" s="96"/>
      <c r="P902" s="97"/>
    </row>
    <row r="903" spans="1:16">
      <c r="A903" s="944"/>
      <c r="B903" s="109"/>
      <c r="C903" s="927"/>
      <c r="D903" s="120"/>
      <c r="E903" s="96"/>
      <c r="F903" s="97"/>
      <c r="G903" s="109"/>
      <c r="H903" s="930"/>
      <c r="I903" s="94"/>
      <c r="J903" s="96"/>
      <c r="K903" s="97"/>
      <c r="L903" s="109"/>
      <c r="M903" s="933"/>
      <c r="N903" s="94"/>
      <c r="O903" s="96"/>
      <c r="P903" s="97"/>
    </row>
    <row r="904" spans="1:16">
      <c r="A904" s="944"/>
      <c r="B904" s="110"/>
      <c r="C904" s="927"/>
      <c r="D904" s="94"/>
      <c r="E904" s="96"/>
      <c r="F904" s="97"/>
      <c r="G904" s="110"/>
      <c r="H904" s="930"/>
      <c r="I904" s="94"/>
      <c r="J904" s="96"/>
      <c r="K904" s="97"/>
      <c r="L904" s="110"/>
      <c r="M904" s="933"/>
      <c r="N904" s="94"/>
      <c r="O904" s="96"/>
      <c r="P904" s="97"/>
    </row>
    <row r="905" spans="1:16">
      <c r="A905" s="944"/>
      <c r="B905" s="107"/>
      <c r="C905" s="927"/>
      <c r="D905" s="113"/>
      <c r="E905" s="114"/>
      <c r="F905" s="104"/>
      <c r="G905" s="107"/>
      <c r="H905" s="930"/>
      <c r="I905" s="113"/>
      <c r="J905" s="114"/>
      <c r="K905" s="97"/>
      <c r="L905" s="107"/>
      <c r="M905" s="933"/>
      <c r="N905" s="113"/>
      <c r="O905" s="114"/>
      <c r="P905" s="97"/>
    </row>
    <row r="906" spans="1:16" ht="17.25" thickBot="1">
      <c r="A906" s="944"/>
      <c r="B906" s="107"/>
      <c r="C906" s="940"/>
      <c r="D906" s="122" t="s">
        <v>132</v>
      </c>
      <c r="E906" s="123" t="s">
        <v>133</v>
      </c>
      <c r="F906" s="124"/>
      <c r="G906" s="107"/>
      <c r="H906" s="941"/>
      <c r="I906" s="122" t="s">
        <v>132</v>
      </c>
      <c r="J906" s="123" t="s">
        <v>133</v>
      </c>
      <c r="K906" s="97"/>
      <c r="L906" s="107"/>
      <c r="M906" s="939"/>
      <c r="N906" s="122" t="s">
        <v>132</v>
      </c>
      <c r="O906" s="123" t="s">
        <v>133</v>
      </c>
      <c r="P906" s="97"/>
    </row>
    <row r="907" spans="1:16">
      <c r="A907" s="105"/>
      <c r="B907" s="109"/>
      <c r="C907" s="926" t="s">
        <v>666</v>
      </c>
      <c r="D907" s="118"/>
      <c r="E907" s="119"/>
      <c r="F907" s="125"/>
      <c r="G907" s="109"/>
      <c r="H907" s="929" t="s">
        <v>134</v>
      </c>
      <c r="I907" s="118"/>
      <c r="J907" s="119"/>
      <c r="K907" s="125"/>
      <c r="L907" s="109"/>
      <c r="M907" s="932" t="s">
        <v>134</v>
      </c>
      <c r="N907" s="118"/>
      <c r="O907" s="119"/>
      <c r="P907" s="125"/>
    </row>
    <row r="908" spans="1:16">
      <c r="A908" s="105"/>
      <c r="B908" s="110"/>
      <c r="C908" s="927"/>
      <c r="D908" s="94"/>
      <c r="E908" s="96"/>
      <c r="F908" s="97"/>
      <c r="G908" s="110"/>
      <c r="H908" s="930"/>
      <c r="I908" s="94"/>
      <c r="J908" s="96"/>
      <c r="K908" s="97"/>
      <c r="L908" s="110"/>
      <c r="M908" s="933"/>
      <c r="N908" s="94"/>
      <c r="O908" s="96"/>
      <c r="P908" s="97"/>
    </row>
    <row r="909" spans="1:16">
      <c r="A909" s="105"/>
      <c r="B909" s="126"/>
      <c r="C909" s="927"/>
      <c r="D909" s="94"/>
      <c r="E909" s="96"/>
      <c r="F909" s="97"/>
      <c r="G909" s="126"/>
      <c r="H909" s="930"/>
      <c r="I909" s="94"/>
      <c r="J909" s="96"/>
      <c r="K909" s="97"/>
      <c r="L909" s="126"/>
      <c r="M909" s="933"/>
      <c r="N909" s="94"/>
      <c r="O909" s="96"/>
      <c r="P909" s="128"/>
    </row>
    <row r="910" spans="1:16">
      <c r="A910" s="105"/>
      <c r="B910" s="107"/>
      <c r="C910" s="927"/>
      <c r="D910" s="94"/>
      <c r="E910" s="96"/>
      <c r="F910" s="97"/>
      <c r="G910" s="107"/>
      <c r="H910" s="930"/>
      <c r="I910" s="94"/>
      <c r="J910" s="96"/>
      <c r="K910" s="97"/>
      <c r="L910" s="107"/>
      <c r="M910" s="933"/>
      <c r="N910" s="94"/>
      <c r="O910" s="96"/>
      <c r="P910" s="216"/>
    </row>
    <row r="911" spans="1:16">
      <c r="A911" s="105"/>
      <c r="B911" s="109"/>
      <c r="C911" s="927"/>
      <c r="D911" s="94"/>
      <c r="E911" s="96"/>
      <c r="F911" s="97"/>
      <c r="G911" s="109"/>
      <c r="H911" s="930"/>
      <c r="I911" s="94"/>
      <c r="J911" s="96"/>
      <c r="K911" s="97"/>
      <c r="L911" s="109"/>
      <c r="M911" s="933"/>
      <c r="N911" s="94"/>
      <c r="O911" s="96"/>
      <c r="P911" s="97"/>
    </row>
    <row r="912" spans="1:16">
      <c r="A912" s="105"/>
      <c r="B912" s="110"/>
      <c r="C912" s="927"/>
      <c r="D912" s="94"/>
      <c r="E912" s="96"/>
      <c r="F912" s="127"/>
      <c r="G912" s="110"/>
      <c r="H912" s="930"/>
      <c r="I912" s="94"/>
      <c r="J912" s="96"/>
      <c r="K912" s="127"/>
      <c r="L912" s="110"/>
      <c r="M912" s="933"/>
      <c r="N912" s="94"/>
      <c r="O912" s="96"/>
      <c r="P912" s="127"/>
    </row>
    <row r="913" spans="1:16">
      <c r="A913" s="105"/>
      <c r="B913" s="109"/>
      <c r="C913" s="927"/>
      <c r="D913" s="94"/>
      <c r="E913" s="96"/>
      <c r="F913" s="128"/>
      <c r="G913" s="109"/>
      <c r="H913" s="930"/>
      <c r="I913" s="94"/>
      <c r="J913" s="96"/>
      <c r="K913" s="128"/>
      <c r="L913" s="109"/>
      <c r="M913" s="933"/>
      <c r="N913" s="94"/>
      <c r="O913" s="96"/>
      <c r="P913" s="128"/>
    </row>
    <row r="914" spans="1:16">
      <c r="A914" s="105"/>
      <c r="B914" s="110"/>
      <c r="C914" s="927"/>
      <c r="D914" s="217"/>
      <c r="E914" s="114"/>
      <c r="F914" s="216"/>
      <c r="G914" s="110"/>
      <c r="H914" s="930"/>
      <c r="I914" s="113"/>
      <c r="J914" s="114"/>
      <c r="K914" s="216"/>
      <c r="L914" s="110"/>
      <c r="M914" s="933"/>
      <c r="N914" s="113"/>
      <c r="O914" s="114"/>
      <c r="P914" s="216"/>
    </row>
    <row r="915" spans="1:16">
      <c r="A915" s="105"/>
      <c r="B915" s="109"/>
      <c r="C915" s="927"/>
      <c r="D915" s="217"/>
      <c r="E915" s="114"/>
      <c r="F915" s="216"/>
      <c r="G915" s="109"/>
      <c r="H915" s="930"/>
      <c r="I915" s="113"/>
      <c r="J915" s="114"/>
      <c r="K915" s="216"/>
      <c r="L915" s="109"/>
      <c r="M915" s="933"/>
      <c r="N915" s="113"/>
      <c r="O915" s="114"/>
      <c r="P915" s="216"/>
    </row>
    <row r="916" spans="1:16" ht="17.25" thickBot="1">
      <c r="A916" s="105"/>
      <c r="B916" s="110"/>
      <c r="C916" s="940"/>
      <c r="D916" s="129"/>
      <c r="E916" s="130"/>
      <c r="F916" s="104"/>
      <c r="G916" s="110"/>
      <c r="H916" s="941"/>
      <c r="I916" s="113"/>
      <c r="J916" s="130"/>
      <c r="K916" s="104"/>
      <c r="L916" s="110"/>
      <c r="M916" s="939"/>
      <c r="N916" s="113"/>
      <c r="O916" s="131"/>
      <c r="P916" s="127"/>
    </row>
    <row r="917" spans="1:16">
      <c r="A917" s="132"/>
      <c r="B917" s="109"/>
      <c r="C917" s="926" t="s">
        <v>667</v>
      </c>
      <c r="D917" s="118" t="s">
        <v>136</v>
      </c>
      <c r="E917" s="133" t="s">
        <v>137</v>
      </c>
      <c r="F917" s="125"/>
      <c r="G917" s="109"/>
      <c r="H917" s="929" t="s">
        <v>135</v>
      </c>
      <c r="I917" s="118" t="s">
        <v>136</v>
      </c>
      <c r="J917" s="133" t="s">
        <v>137</v>
      </c>
      <c r="K917" s="125"/>
      <c r="L917" s="109"/>
      <c r="M917" s="932" t="s">
        <v>135</v>
      </c>
      <c r="N917" s="118" t="s">
        <v>136</v>
      </c>
      <c r="O917" s="133" t="s">
        <v>137</v>
      </c>
      <c r="P917" s="125"/>
    </row>
    <row r="918" spans="1:16">
      <c r="A918" s="132"/>
      <c r="B918" s="110"/>
      <c r="C918" s="927"/>
      <c r="D918" s="94" t="s">
        <v>141</v>
      </c>
      <c r="E918" s="96" t="s">
        <v>142</v>
      </c>
      <c r="F918" s="134"/>
      <c r="G918" s="110"/>
      <c r="H918" s="930"/>
      <c r="I918" s="94" t="s">
        <v>141</v>
      </c>
      <c r="J918" s="96" t="s">
        <v>142</v>
      </c>
      <c r="K918" s="134"/>
      <c r="L918" s="110"/>
      <c r="M918" s="933"/>
      <c r="N918" s="94" t="s">
        <v>141</v>
      </c>
      <c r="O918" s="96" t="s">
        <v>142</v>
      </c>
      <c r="P918" s="134"/>
    </row>
    <row r="919" spans="1:16">
      <c r="A919" s="132"/>
      <c r="B919" s="135"/>
      <c r="C919" s="927"/>
      <c r="D919" s="94" t="s">
        <v>145</v>
      </c>
      <c r="E919" s="96" t="s">
        <v>146</v>
      </c>
      <c r="F919" s="97"/>
      <c r="G919" s="135"/>
      <c r="H919" s="930"/>
      <c r="I919" s="94" t="s">
        <v>145</v>
      </c>
      <c r="J919" s="96" t="s">
        <v>146</v>
      </c>
      <c r="K919" s="97"/>
      <c r="L919" s="135"/>
      <c r="M919" s="933"/>
      <c r="N919" s="94" t="s">
        <v>145</v>
      </c>
      <c r="O919" s="96" t="s">
        <v>146</v>
      </c>
      <c r="P919" s="97"/>
    </row>
    <row r="920" spans="1:16">
      <c r="A920" s="132"/>
      <c r="B920" s="110"/>
      <c r="C920" s="927"/>
      <c r="D920" s="94" t="s">
        <v>147</v>
      </c>
      <c r="E920" s="96" t="s">
        <v>148</v>
      </c>
      <c r="F920" s="104"/>
      <c r="G920" s="110"/>
      <c r="H920" s="930"/>
      <c r="I920" s="94" t="s">
        <v>147</v>
      </c>
      <c r="J920" s="96" t="s">
        <v>148</v>
      </c>
      <c r="K920" s="104"/>
      <c r="L920" s="110"/>
      <c r="M920" s="933"/>
      <c r="N920" s="94" t="s">
        <v>147</v>
      </c>
      <c r="O920" s="96" t="s">
        <v>148</v>
      </c>
      <c r="P920" s="104"/>
    </row>
    <row r="921" spans="1:16">
      <c r="A921" s="132"/>
      <c r="B921" s="135"/>
      <c r="C921" s="927"/>
      <c r="D921" s="94"/>
      <c r="E921" s="114"/>
      <c r="F921" s="136"/>
      <c r="G921" s="135"/>
      <c r="H921" s="930"/>
      <c r="I921" s="94"/>
      <c r="J921" s="114"/>
      <c r="K921" s="136"/>
      <c r="L921" s="135"/>
      <c r="M921" s="933"/>
      <c r="N921" s="94"/>
      <c r="O921" s="114"/>
      <c r="P921" s="136"/>
    </row>
    <row r="922" spans="1:16">
      <c r="A922" s="132"/>
      <c r="B922" s="110"/>
      <c r="C922" s="927"/>
      <c r="D922" s="94"/>
      <c r="E922" s="96"/>
      <c r="F922" s="97"/>
      <c r="G922" s="110"/>
      <c r="H922" s="930"/>
      <c r="I922" s="94"/>
      <c r="J922" s="96"/>
      <c r="K922" s="97"/>
      <c r="L922" s="110"/>
      <c r="M922" s="933"/>
      <c r="N922" s="94"/>
      <c r="O922" s="96"/>
      <c r="P922" s="97"/>
    </row>
    <row r="923" spans="1:16">
      <c r="A923" s="132"/>
      <c r="B923" s="135"/>
      <c r="C923" s="927"/>
      <c r="D923" s="94"/>
      <c r="E923" s="114"/>
      <c r="F923" s="136"/>
      <c r="G923" s="135"/>
      <c r="H923" s="930"/>
      <c r="I923" s="94"/>
      <c r="J923" s="114"/>
      <c r="K923" s="136"/>
      <c r="L923" s="135"/>
      <c r="M923" s="933"/>
      <c r="N923" s="94"/>
      <c r="O923" s="114"/>
      <c r="P923" s="136"/>
    </row>
    <row r="924" spans="1:16">
      <c r="A924" s="132"/>
      <c r="B924" s="110"/>
      <c r="C924" s="927"/>
      <c r="D924" s="94"/>
      <c r="E924" s="96"/>
      <c r="F924" s="97"/>
      <c r="G924" s="110"/>
      <c r="H924" s="930"/>
      <c r="I924" s="94"/>
      <c r="J924" s="96"/>
      <c r="K924" s="97"/>
      <c r="L924" s="110"/>
      <c r="M924" s="933"/>
      <c r="N924" s="94"/>
      <c r="O924" s="96"/>
      <c r="P924" s="97"/>
    </row>
    <row r="925" spans="1:16">
      <c r="A925" s="132"/>
      <c r="B925" s="135"/>
      <c r="C925" s="927"/>
      <c r="D925" s="94"/>
      <c r="E925" s="96"/>
      <c r="F925" s="97"/>
      <c r="G925" s="135"/>
      <c r="H925" s="930"/>
      <c r="I925" s="94"/>
      <c r="J925" s="96"/>
      <c r="K925" s="97"/>
      <c r="L925" s="135"/>
      <c r="M925" s="933"/>
      <c r="N925" s="94"/>
      <c r="O925" s="96"/>
      <c r="P925" s="97"/>
    </row>
    <row r="926" spans="1:16" ht="17.25" thickBot="1">
      <c r="A926" s="132"/>
      <c r="B926" s="110"/>
      <c r="C926" s="940"/>
      <c r="D926" s="115"/>
      <c r="E926" s="116"/>
      <c r="F926" s="117"/>
      <c r="G926" s="110"/>
      <c r="H926" s="941"/>
      <c r="I926" s="115"/>
      <c r="J926" s="130"/>
      <c r="K926" s="104"/>
      <c r="L926" s="110"/>
      <c r="M926" s="939"/>
      <c r="N926" s="115"/>
      <c r="O926" s="130"/>
      <c r="P926" s="104"/>
    </row>
    <row r="927" spans="1:16">
      <c r="A927" s="132"/>
      <c r="B927" s="135"/>
      <c r="C927" s="926" t="s">
        <v>668</v>
      </c>
      <c r="D927" s="137" t="s">
        <v>150</v>
      </c>
      <c r="E927" s="138"/>
      <c r="F927" s="139" t="s">
        <v>151</v>
      </c>
      <c r="G927" s="135"/>
      <c r="H927" s="929" t="s">
        <v>149</v>
      </c>
      <c r="I927" s="137" t="s">
        <v>150</v>
      </c>
      <c r="J927" s="138"/>
      <c r="K927" s="139" t="s">
        <v>151</v>
      </c>
      <c r="L927" s="135"/>
      <c r="M927" s="932" t="s">
        <v>149</v>
      </c>
      <c r="N927" s="137" t="s">
        <v>150</v>
      </c>
      <c r="O927" s="138"/>
      <c r="P927" s="139" t="s">
        <v>151</v>
      </c>
    </row>
    <row r="928" spans="1:16">
      <c r="A928" s="132"/>
      <c r="B928" s="110"/>
      <c r="C928" s="927"/>
      <c r="D928" s="120"/>
      <c r="E928" s="121"/>
      <c r="F928" s="140"/>
      <c r="G928" s="110"/>
      <c r="H928" s="930"/>
      <c r="I928" s="94"/>
      <c r="J928" s="96"/>
      <c r="K928" s="97"/>
      <c r="L928" s="110"/>
      <c r="M928" s="933"/>
      <c r="N928" s="94"/>
      <c r="O928" s="96"/>
      <c r="P928" s="97"/>
    </row>
    <row r="929" spans="1:16">
      <c r="A929" s="132"/>
      <c r="B929" s="135"/>
      <c r="C929" s="927"/>
      <c r="D929" s="94"/>
      <c r="E929" s="96"/>
      <c r="F929" s="97"/>
      <c r="G929" s="135"/>
      <c r="H929" s="930"/>
      <c r="I929" s="94"/>
      <c r="J929" s="96"/>
      <c r="K929" s="97"/>
      <c r="L929" s="135"/>
      <c r="M929" s="933"/>
      <c r="N929" s="94"/>
      <c r="O929" s="96"/>
      <c r="P929" s="97"/>
    </row>
    <row r="930" spans="1:16">
      <c r="A930" s="132"/>
      <c r="B930" s="110"/>
      <c r="C930" s="927"/>
      <c r="D930" s="113"/>
      <c r="E930" s="114"/>
      <c r="F930" s="104"/>
      <c r="G930" s="110"/>
      <c r="H930" s="930"/>
      <c r="I930" s="113"/>
      <c r="J930" s="114"/>
      <c r="K930" s="104"/>
      <c r="L930" s="110"/>
      <c r="M930" s="933"/>
      <c r="N930" s="113"/>
      <c r="O930" s="114"/>
      <c r="P930" s="104"/>
    </row>
    <row r="931" spans="1:16">
      <c r="A931" s="935"/>
      <c r="B931" s="135"/>
      <c r="C931" s="927"/>
      <c r="D931" s="94"/>
      <c r="E931" s="96"/>
      <c r="F931" s="97"/>
      <c r="G931" s="135"/>
      <c r="H931" s="930"/>
      <c r="I931" s="94"/>
      <c r="J931" s="96"/>
      <c r="K931" s="97"/>
      <c r="L931" s="135"/>
      <c r="M931" s="933"/>
      <c r="N931" s="94"/>
      <c r="O931" s="96"/>
      <c r="P931" s="97"/>
    </row>
    <row r="932" spans="1:16">
      <c r="A932" s="935"/>
      <c r="B932" s="110"/>
      <c r="C932" s="927"/>
      <c r="D932" s="94"/>
      <c r="E932" s="96"/>
      <c r="F932" s="97"/>
      <c r="G932" s="110"/>
      <c r="H932" s="930"/>
      <c r="I932" s="94"/>
      <c r="J932" s="96"/>
      <c r="K932" s="97"/>
      <c r="L932" s="110"/>
      <c r="M932" s="933"/>
      <c r="N932" s="94"/>
      <c r="O932" s="96"/>
      <c r="P932" s="97"/>
    </row>
    <row r="933" spans="1:16">
      <c r="A933" s="935"/>
      <c r="B933" s="135"/>
      <c r="C933" s="927"/>
      <c r="D933" s="113"/>
      <c r="E933" s="114"/>
      <c r="F933" s="104"/>
      <c r="G933" s="135"/>
      <c r="H933" s="930"/>
      <c r="I933" s="113"/>
      <c r="J933" s="114"/>
      <c r="K933" s="104"/>
      <c r="L933" s="135"/>
      <c r="M933" s="933"/>
      <c r="N933" s="113"/>
      <c r="O933" s="114"/>
      <c r="P933" s="104"/>
    </row>
    <row r="934" spans="1:16" ht="17.25" thickBot="1">
      <c r="A934" s="936"/>
      <c r="B934" s="141"/>
      <c r="C934" s="928"/>
      <c r="D934" s="142"/>
      <c r="E934" s="143"/>
      <c r="F934" s="144"/>
      <c r="G934" s="141"/>
      <c r="H934" s="931"/>
      <c r="I934" s="142"/>
      <c r="J934" s="143"/>
      <c r="K934" s="144"/>
      <c r="L934" s="141"/>
      <c r="M934" s="934"/>
      <c r="N934" s="142"/>
      <c r="O934" s="143"/>
      <c r="P934" s="144"/>
    </row>
    <row r="935" spans="1:16" s="146" customFormat="1" ht="27" customHeight="1" thickTop="1" thickBot="1">
      <c r="A935" s="145"/>
      <c r="B935" s="937" t="s">
        <v>152</v>
      </c>
      <c r="C935" s="937"/>
      <c r="D935" s="937"/>
      <c r="E935" s="937"/>
      <c r="F935" s="937"/>
      <c r="G935" s="938" t="s">
        <v>153</v>
      </c>
      <c r="H935" s="938"/>
      <c r="I935" s="938"/>
      <c r="J935" s="938"/>
      <c r="K935" s="938"/>
      <c r="L935" s="938"/>
      <c r="M935" s="938"/>
      <c r="N935" s="919" t="s">
        <v>154</v>
      </c>
      <c r="O935" s="919"/>
      <c r="P935" s="919"/>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20">
        <f>A851</f>
        <v>46182</v>
      </c>
      <c r="B937" s="923" t="s">
        <v>669</v>
      </c>
      <c r="C937" s="160"/>
      <c r="D937" s="161"/>
      <c r="E937" s="162"/>
      <c r="F937" s="163"/>
      <c r="G937" s="164"/>
      <c r="H937" s="165"/>
      <c r="I937" s="166"/>
      <c r="J937" s="166"/>
      <c r="K937" s="167"/>
      <c r="L937" s="168"/>
      <c r="M937" s="169"/>
      <c r="N937" s="170"/>
      <c r="O937" s="166"/>
      <c r="P937" s="171"/>
    </row>
    <row r="938" spans="1:16" s="172" customFormat="1">
      <c r="A938" s="921"/>
      <c r="B938" s="924"/>
      <c r="C938" s="173"/>
      <c r="D938" s="174"/>
      <c r="E938" s="175"/>
      <c r="F938" s="176"/>
      <c r="G938" s="173"/>
      <c r="H938" s="177"/>
      <c r="I938" s="175"/>
      <c r="J938" s="175"/>
      <c r="K938" s="178"/>
      <c r="L938" s="179"/>
      <c r="M938" s="180"/>
      <c r="N938" s="181"/>
      <c r="O938" s="175"/>
      <c r="P938" s="182"/>
    </row>
    <row r="939" spans="1:16" s="172" customFormat="1">
      <c r="A939" s="921"/>
      <c r="B939" s="924"/>
      <c r="C939" s="173"/>
      <c r="D939" s="174"/>
      <c r="E939" s="175"/>
      <c r="F939" s="176"/>
      <c r="G939" s="173"/>
      <c r="H939" s="183"/>
      <c r="I939" s="175"/>
      <c r="J939" s="175"/>
      <c r="K939" s="178"/>
      <c r="L939" s="184"/>
      <c r="M939" s="180"/>
      <c r="N939" s="181"/>
      <c r="O939" s="175"/>
      <c r="P939" s="182"/>
    </row>
    <row r="940" spans="1:16" s="172" customFormat="1">
      <c r="A940" s="921"/>
      <c r="B940" s="924"/>
      <c r="C940" s="173"/>
      <c r="D940" s="218"/>
      <c r="E940" s="175"/>
      <c r="F940" s="176"/>
      <c r="G940" s="173"/>
      <c r="H940" s="183"/>
      <c r="I940" s="175"/>
      <c r="J940" s="175"/>
      <c r="K940" s="187"/>
      <c r="L940" s="184"/>
      <c r="M940" s="180"/>
      <c r="N940" s="181"/>
      <c r="O940" s="175"/>
      <c r="P940" s="182"/>
    </row>
    <row r="941" spans="1:16" s="172" customFormat="1">
      <c r="A941" s="921"/>
      <c r="B941" s="924"/>
      <c r="C941" s="173"/>
      <c r="D941" s="185"/>
      <c r="E941" s="175"/>
      <c r="F941" s="182"/>
      <c r="G941" s="173"/>
      <c r="H941" s="186"/>
      <c r="I941" s="175"/>
      <c r="J941" s="175"/>
      <c r="K941" s="187"/>
      <c r="L941" s="184"/>
      <c r="M941" s="180"/>
      <c r="N941" s="181"/>
      <c r="O941" s="175"/>
      <c r="P941" s="182"/>
    </row>
    <row r="942" spans="1:16" s="172" customFormat="1">
      <c r="A942" s="921"/>
      <c r="B942" s="924"/>
      <c r="C942" s="173"/>
      <c r="D942" s="174"/>
      <c r="E942" s="175"/>
      <c r="F942" s="188"/>
      <c r="G942" s="198"/>
      <c r="H942" s="183"/>
      <c r="I942" s="191"/>
      <c r="J942" s="175"/>
      <c r="K942" s="178"/>
      <c r="L942" s="189"/>
      <c r="M942" s="190"/>
      <c r="N942" s="181"/>
      <c r="O942" s="175"/>
      <c r="P942" s="182"/>
    </row>
    <row r="943" spans="1:16" s="172" customFormat="1">
      <c r="A943" s="921"/>
      <c r="B943" s="924"/>
      <c r="C943" s="173"/>
      <c r="D943" s="174"/>
      <c r="E943" s="175"/>
      <c r="F943" s="182"/>
      <c r="G943" s="173"/>
      <c r="H943" s="183"/>
      <c r="I943" s="191"/>
      <c r="J943" s="175"/>
      <c r="K943" s="178"/>
      <c r="L943" s="184"/>
      <c r="M943" s="180"/>
      <c r="N943" s="181"/>
      <c r="O943" s="175"/>
      <c r="P943" s="182"/>
    </row>
    <row r="944" spans="1:16" s="172" customFormat="1">
      <c r="A944" s="921"/>
      <c r="B944" s="924"/>
      <c r="C944" s="173"/>
      <c r="D944" s="174"/>
      <c r="E944" s="175"/>
      <c r="F944" s="182"/>
      <c r="G944" s="219"/>
      <c r="H944" s="183"/>
      <c r="I944" s="175"/>
      <c r="J944" s="175"/>
      <c r="K944" s="178"/>
      <c r="L944" s="184"/>
      <c r="M944" s="180"/>
      <c r="N944" s="181"/>
      <c r="O944" s="175"/>
      <c r="P944" s="182"/>
    </row>
    <row r="945" spans="1:16" s="172" customFormat="1">
      <c r="A945" s="921"/>
      <c r="B945" s="924"/>
      <c r="C945" s="173"/>
      <c r="D945" s="174"/>
      <c r="E945" s="175"/>
      <c r="F945" s="188"/>
      <c r="G945" s="173"/>
      <c r="H945" s="183"/>
      <c r="I945" s="191"/>
      <c r="J945" s="175"/>
      <c r="K945" s="178"/>
      <c r="L945" s="184"/>
      <c r="M945" s="180"/>
      <c r="N945" s="181"/>
      <c r="O945" s="175"/>
      <c r="P945" s="182"/>
    </row>
    <row r="946" spans="1:16" s="172" customFormat="1">
      <c r="A946" s="921"/>
      <c r="B946" s="924"/>
      <c r="C946" s="173"/>
      <c r="D946" s="174"/>
      <c r="E946" s="175"/>
      <c r="F946" s="182"/>
      <c r="G946" s="173"/>
      <c r="H946" s="183"/>
      <c r="I946" s="191"/>
      <c r="J946" s="175"/>
      <c r="K946" s="178"/>
      <c r="L946" s="184"/>
      <c r="M946" s="180"/>
      <c r="N946" s="181"/>
      <c r="O946" s="175"/>
      <c r="P946" s="182"/>
    </row>
    <row r="947" spans="1:16" s="172" customFormat="1">
      <c r="A947" s="921"/>
      <c r="B947" s="924"/>
      <c r="C947" s="192"/>
      <c r="D947" s="193"/>
      <c r="E947" s="194"/>
      <c r="F947" s="195"/>
      <c r="G947" s="173"/>
      <c r="H947" s="177"/>
      <c r="I947" s="175"/>
      <c r="J947" s="175"/>
      <c r="K947" s="178"/>
      <c r="L947" s="184"/>
      <c r="M947" s="180"/>
      <c r="N947" s="196"/>
      <c r="O947" s="194"/>
      <c r="P947" s="195"/>
    </row>
    <row r="948" spans="1:16" s="172" customFormat="1">
      <c r="A948" s="921"/>
      <c r="B948" s="924"/>
      <c r="C948" s="192"/>
      <c r="D948" s="193"/>
      <c r="E948" s="194"/>
      <c r="F948" s="195"/>
      <c r="G948" s="198"/>
      <c r="H948" s="183"/>
      <c r="I948" s="191"/>
      <c r="J948" s="175"/>
      <c r="K948" s="178"/>
      <c r="L948" s="184"/>
      <c r="M948" s="180"/>
      <c r="N948" s="196"/>
      <c r="O948" s="194"/>
      <c r="P948" s="195"/>
    </row>
    <row r="949" spans="1:16" s="172" customFormat="1">
      <c r="A949" s="921"/>
      <c r="B949" s="924"/>
      <c r="C949" s="192"/>
      <c r="D949" s="193"/>
      <c r="E949" s="194"/>
      <c r="F949" s="195"/>
      <c r="G949" s="173"/>
      <c r="H949" s="199"/>
      <c r="I949" s="191"/>
      <c r="J949" s="200"/>
      <c r="K949" s="197"/>
      <c r="L949" s="184"/>
      <c r="M949" s="180"/>
      <c r="N949" s="196"/>
      <c r="O949" s="194"/>
      <c r="P949" s="195"/>
    </row>
    <row r="950" spans="1:16" s="172" customFormat="1">
      <c r="A950" s="921"/>
      <c r="B950" s="924"/>
      <c r="C950" s="192"/>
      <c r="D950" s="193"/>
      <c r="E950" s="194"/>
      <c r="F950" s="195"/>
      <c r="G950" s="173"/>
      <c r="H950" s="201"/>
      <c r="I950" s="175"/>
      <c r="J950" s="175"/>
      <c r="K950" s="178"/>
      <c r="L950" s="184"/>
      <c r="M950" s="180"/>
      <c r="N950" s="196"/>
      <c r="O950" s="194"/>
      <c r="P950" s="195"/>
    </row>
    <row r="951" spans="1:16" s="172" customFormat="1">
      <c r="A951" s="921"/>
      <c r="B951" s="924"/>
      <c r="C951" s="192"/>
      <c r="D951" s="193"/>
      <c r="E951" s="194"/>
      <c r="F951" s="195"/>
      <c r="G951" s="198"/>
      <c r="H951" s="183"/>
      <c r="I951" s="200"/>
      <c r="J951" s="200"/>
      <c r="K951" s="197"/>
      <c r="L951" s="184"/>
      <c r="M951" s="180"/>
      <c r="N951" s="196"/>
      <c r="O951" s="194"/>
      <c r="P951" s="195"/>
    </row>
    <row r="952" spans="1:16" s="172" customFormat="1">
      <c r="A952" s="921"/>
      <c r="B952" s="924"/>
      <c r="C952" s="192"/>
      <c r="D952" s="193"/>
      <c r="E952" s="194"/>
      <c r="F952" s="195"/>
      <c r="G952" s="173"/>
      <c r="H952" s="183"/>
      <c r="I952" s="200"/>
      <c r="J952" s="200"/>
      <c r="K952" s="197"/>
      <c r="L952" s="179"/>
      <c r="M952" s="180"/>
      <c r="N952" s="196"/>
      <c r="O952" s="194"/>
      <c r="P952" s="195"/>
    </row>
    <row r="953" spans="1:16" s="172" customFormat="1">
      <c r="A953" s="921"/>
      <c r="B953" s="924"/>
      <c r="C953" s="192"/>
      <c r="D953" s="193"/>
      <c r="E953" s="194"/>
      <c r="F953" s="195"/>
      <c r="G953" s="192"/>
      <c r="H953" s="201"/>
      <c r="I953" s="202"/>
      <c r="J953" s="202"/>
      <c r="K953" s="203"/>
      <c r="L953" s="204"/>
      <c r="M953" s="190"/>
      <c r="N953" s="196"/>
      <c r="O953" s="194"/>
      <c r="P953" s="195"/>
    </row>
    <row r="954" spans="1:16" s="172" customFormat="1">
      <c r="A954" s="921"/>
      <c r="B954" s="924"/>
      <c r="C954" s="192"/>
      <c r="D954" s="193"/>
      <c r="E954" s="194"/>
      <c r="F954" s="195"/>
      <c r="G954" s="192"/>
      <c r="H954" s="201"/>
      <c r="I954" s="202"/>
      <c r="J954" s="202"/>
      <c r="K954" s="203"/>
      <c r="L954" s="204"/>
      <c r="M954" s="190"/>
      <c r="N954" s="196"/>
      <c r="O954" s="194"/>
      <c r="P954" s="195"/>
    </row>
    <row r="955" spans="1:16" s="172" customFormat="1">
      <c r="A955" s="921"/>
      <c r="B955" s="924"/>
      <c r="C955" s="192"/>
      <c r="D955" s="193"/>
      <c r="E955" s="194"/>
      <c r="F955" s="195"/>
      <c r="G955" s="192"/>
      <c r="H955" s="201"/>
      <c r="I955" s="202"/>
      <c r="J955" s="202"/>
      <c r="K955" s="203"/>
      <c r="L955" s="204"/>
      <c r="M955" s="190"/>
      <c r="N955" s="196"/>
      <c r="O955" s="194"/>
      <c r="P955" s="195"/>
    </row>
    <row r="956" spans="1:16" s="172" customFormat="1" ht="17.25" thickBot="1">
      <c r="A956" s="922"/>
      <c r="B956" s="925"/>
      <c r="C956" s="205"/>
      <c r="D956" s="206"/>
      <c r="E956" s="207"/>
      <c r="F956" s="208"/>
      <c r="G956" s="209"/>
      <c r="H956" s="210"/>
      <c r="I956" s="211"/>
      <c r="J956" s="211"/>
      <c r="K956" s="212"/>
      <c r="L956" s="213"/>
      <c r="M956" s="214"/>
      <c r="N956" s="215"/>
      <c r="O956" s="207"/>
      <c r="P956" s="208"/>
    </row>
    <row r="957" spans="1:16" s="71" customFormat="1" ht="18" customHeight="1" thickTop="1" thickBot="1">
      <c r="A957" s="956">
        <f>A851+1</f>
        <v>46183</v>
      </c>
      <c r="B957" s="90" t="s">
        <v>162</v>
      </c>
      <c r="C957" s="926" t="s">
        <v>664</v>
      </c>
      <c r="D957" s="91" t="s">
        <v>114</v>
      </c>
      <c r="E957" s="92" t="s">
        <v>164</v>
      </c>
      <c r="F957" s="93"/>
      <c r="G957" s="90" t="s">
        <v>162</v>
      </c>
      <c r="H957" s="930" t="s">
        <v>163</v>
      </c>
      <c r="I957" s="91" t="s">
        <v>114</v>
      </c>
      <c r="J957" s="92" t="s">
        <v>164</v>
      </c>
      <c r="K957" s="93"/>
      <c r="L957" s="90" t="s">
        <v>162</v>
      </c>
      <c r="M957" s="933" t="s">
        <v>163</v>
      </c>
      <c r="N957" s="91" t="s">
        <v>114</v>
      </c>
      <c r="O957" s="92" t="s">
        <v>164</v>
      </c>
      <c r="P957" s="93"/>
    </row>
    <row r="958" spans="1:16" ht="18" customHeight="1">
      <c r="A958" s="957"/>
      <c r="B958" s="958"/>
      <c r="C958" s="927"/>
      <c r="D958" s="94" t="s">
        <v>116</v>
      </c>
      <c r="E958" s="95" t="s">
        <v>142</v>
      </c>
      <c r="F958" s="93"/>
      <c r="G958" s="958"/>
      <c r="H958" s="930"/>
      <c r="I958" s="94" t="s">
        <v>116</v>
      </c>
      <c r="J958" s="95" t="s">
        <v>142</v>
      </c>
      <c r="K958" s="93"/>
      <c r="L958" s="958"/>
      <c r="M958" s="933"/>
      <c r="N958" s="94" t="s">
        <v>116</v>
      </c>
      <c r="O958" s="95" t="s">
        <v>142</v>
      </c>
      <c r="P958" s="93"/>
    </row>
    <row r="959" spans="1:16" ht="17.25" thickBot="1">
      <c r="A959" s="957"/>
      <c r="B959" s="959"/>
      <c r="C959" s="927"/>
      <c r="D959" s="94" t="s">
        <v>165</v>
      </c>
      <c r="E959" s="96" t="s">
        <v>166</v>
      </c>
      <c r="F959" s="98"/>
      <c r="G959" s="959"/>
      <c r="H959" s="930"/>
      <c r="I959" s="94" t="s">
        <v>165</v>
      </c>
      <c r="J959" s="96" t="s">
        <v>166</v>
      </c>
      <c r="K959" s="98"/>
      <c r="L959" s="959"/>
      <c r="M959" s="933"/>
      <c r="N959" s="94" t="s">
        <v>165</v>
      </c>
      <c r="O959" s="96" t="s">
        <v>166</v>
      </c>
      <c r="P959" s="98"/>
    </row>
    <row r="960" spans="1:16" ht="17.25" thickBot="1">
      <c r="A960" s="957"/>
      <c r="B960" s="90" t="s">
        <v>167</v>
      </c>
      <c r="C960" s="927"/>
      <c r="D960" s="94"/>
      <c r="E960" s="96"/>
      <c r="F960" s="97"/>
      <c r="G960" s="90" t="s">
        <v>167</v>
      </c>
      <c r="H960" s="930"/>
      <c r="I960" s="94" t="s">
        <v>120</v>
      </c>
      <c r="J960" s="96" t="s">
        <v>148</v>
      </c>
      <c r="K960" s="97"/>
      <c r="L960" s="90" t="s">
        <v>167</v>
      </c>
      <c r="M960" s="933"/>
      <c r="N960" s="94" t="s">
        <v>120</v>
      </c>
      <c r="O960" s="96" t="s">
        <v>148</v>
      </c>
      <c r="P960" s="97"/>
    </row>
    <row r="961" spans="1:16">
      <c r="A961" s="957"/>
      <c r="B961" s="955"/>
      <c r="C961" s="927"/>
      <c r="D961" s="94"/>
      <c r="E961" s="96"/>
      <c r="F961" s="97"/>
      <c r="G961" s="955"/>
      <c r="H961" s="930"/>
      <c r="I961" s="94"/>
      <c r="J961" s="96"/>
      <c r="K961" s="97"/>
      <c r="L961" s="955"/>
      <c r="M961" s="933"/>
      <c r="N961" s="94"/>
      <c r="O961" s="96"/>
      <c r="P961" s="97"/>
    </row>
    <row r="962" spans="1:16">
      <c r="A962" s="957"/>
      <c r="B962" s="948"/>
      <c r="C962" s="927"/>
      <c r="D962" s="94"/>
      <c r="E962" s="96"/>
      <c r="F962" s="97"/>
      <c r="G962" s="948"/>
      <c r="H962" s="930"/>
      <c r="I962" s="94"/>
      <c r="J962" s="96"/>
      <c r="K962" s="97"/>
      <c r="L962" s="948"/>
      <c r="M962" s="933"/>
      <c r="N962" s="94"/>
      <c r="O962" s="96"/>
      <c r="P962" s="97"/>
    </row>
    <row r="963" spans="1:16">
      <c r="A963" s="957"/>
      <c r="B963" s="947"/>
      <c r="C963" s="927"/>
      <c r="D963" s="94"/>
      <c r="E963" s="96"/>
      <c r="F963" s="93"/>
      <c r="G963" s="947"/>
      <c r="H963" s="930"/>
      <c r="I963" s="94"/>
      <c r="J963" s="96"/>
      <c r="K963" s="93"/>
      <c r="L963" s="947"/>
      <c r="M963" s="933"/>
      <c r="N963" s="94"/>
      <c r="O963" s="96"/>
      <c r="P963" s="93"/>
    </row>
    <row r="964" spans="1:16">
      <c r="A964" s="957"/>
      <c r="B964" s="948"/>
      <c r="C964" s="927"/>
      <c r="D964" s="94"/>
      <c r="E964" s="96"/>
      <c r="F964" s="99"/>
      <c r="G964" s="948"/>
      <c r="H964" s="930"/>
      <c r="I964" s="94"/>
      <c r="J964" s="96"/>
      <c r="K964" s="99"/>
      <c r="L964" s="948"/>
      <c r="M964" s="933"/>
      <c r="N964" s="94"/>
      <c r="O964" s="96"/>
      <c r="P964" s="93"/>
    </row>
    <row r="965" spans="1:16">
      <c r="A965" s="957"/>
      <c r="B965" s="947"/>
      <c r="C965" s="927"/>
      <c r="D965" s="94"/>
      <c r="E965" s="96"/>
      <c r="F965" s="102"/>
      <c r="G965" s="947"/>
      <c r="H965" s="930"/>
      <c r="I965" s="94"/>
      <c r="J965" s="96"/>
      <c r="K965" s="102"/>
      <c r="L965" s="947"/>
      <c r="M965" s="933"/>
      <c r="N965" s="94"/>
      <c r="O965" s="96"/>
      <c r="P965" s="99"/>
    </row>
    <row r="966" spans="1:16" ht="17.25" thickBot="1">
      <c r="A966" s="957"/>
      <c r="B966" s="948"/>
      <c r="C966" s="927"/>
      <c r="D966" s="94"/>
      <c r="E966" s="96"/>
      <c r="F966" s="99"/>
      <c r="G966" s="948"/>
      <c r="H966" s="930"/>
      <c r="I966" s="94"/>
      <c r="J966" s="96"/>
      <c r="K966" s="99"/>
      <c r="L966" s="948"/>
      <c r="M966" s="933"/>
      <c r="N966" s="94"/>
      <c r="O966" s="96"/>
      <c r="P966" s="99"/>
    </row>
    <row r="967" spans="1:16" ht="17.25" thickBot="1">
      <c r="A967" s="957"/>
      <c r="B967" s="100" t="s">
        <v>168</v>
      </c>
      <c r="C967" s="927"/>
      <c r="D967" s="94"/>
      <c r="E967" s="96"/>
      <c r="F967" s="99"/>
      <c r="G967" s="100" t="s">
        <v>168</v>
      </c>
      <c r="H967" s="930"/>
      <c r="I967" s="94"/>
      <c r="J967" s="96"/>
      <c r="K967" s="99"/>
      <c r="L967" s="100" t="s">
        <v>168</v>
      </c>
      <c r="M967" s="933"/>
      <c r="N967" s="94"/>
      <c r="O967" s="96"/>
      <c r="P967" s="99"/>
    </row>
    <row r="968" spans="1:16">
      <c r="A968" s="957"/>
      <c r="B968" s="949"/>
      <c r="C968" s="927"/>
      <c r="D968" s="94"/>
      <c r="E968" s="96"/>
      <c r="F968" s="99"/>
      <c r="G968" s="949"/>
      <c r="H968" s="930"/>
      <c r="I968" s="94"/>
      <c r="J968" s="96"/>
      <c r="K968" s="99"/>
      <c r="L968" s="949"/>
      <c r="M968" s="933"/>
      <c r="N968" s="94"/>
      <c r="O968" s="96"/>
      <c r="P968" s="99"/>
    </row>
    <row r="969" spans="1:16">
      <c r="A969" s="957"/>
      <c r="B969" s="950"/>
      <c r="C969" s="927"/>
      <c r="D969" s="94"/>
      <c r="E969" s="96"/>
      <c r="F969" s="99"/>
      <c r="G969" s="950"/>
      <c r="H969" s="930"/>
      <c r="I969" s="94"/>
      <c r="J969" s="96"/>
      <c r="K969" s="99"/>
      <c r="L969" s="950"/>
      <c r="M969" s="933"/>
      <c r="N969" s="94"/>
      <c r="O969" s="96"/>
      <c r="P969" s="97"/>
    </row>
    <row r="970" spans="1:16" ht="17.25" thickBot="1">
      <c r="A970" s="957"/>
      <c r="B970" s="951"/>
      <c r="C970" s="927"/>
      <c r="D970" s="94"/>
      <c r="E970" s="96"/>
      <c r="F970" s="97"/>
      <c r="G970" s="951"/>
      <c r="H970" s="930"/>
      <c r="I970" s="94"/>
      <c r="J970" s="96"/>
      <c r="K970" s="97"/>
      <c r="L970" s="951"/>
      <c r="M970" s="933"/>
      <c r="N970" s="94"/>
      <c r="O970" s="96"/>
      <c r="P970" s="97"/>
    </row>
    <row r="971" spans="1:16" ht="17.25" thickBot="1">
      <c r="A971" s="957"/>
      <c r="B971" s="100" t="s">
        <v>123</v>
      </c>
      <c r="C971" s="927"/>
      <c r="D971" s="94"/>
      <c r="E971" s="96"/>
      <c r="F971" s="97"/>
      <c r="G971" s="100" t="s">
        <v>123</v>
      </c>
      <c r="H971" s="930"/>
      <c r="I971" s="94"/>
      <c r="J971" s="96"/>
      <c r="K971" s="97"/>
      <c r="L971" s="100" t="s">
        <v>123</v>
      </c>
      <c r="M971" s="933"/>
      <c r="N971" s="94"/>
      <c r="O971" s="96"/>
      <c r="P971" s="97"/>
    </row>
    <row r="972" spans="1:16">
      <c r="A972" s="957"/>
      <c r="B972" s="962"/>
      <c r="C972" s="927"/>
      <c r="D972" s="94"/>
      <c r="E972" s="96"/>
      <c r="F972" s="97"/>
      <c r="G972" s="962"/>
      <c r="H972" s="930"/>
      <c r="I972" s="94"/>
      <c r="J972" s="96"/>
      <c r="K972" s="97"/>
      <c r="L972" s="962"/>
      <c r="M972" s="933"/>
      <c r="N972" s="94"/>
      <c r="O972" s="96"/>
      <c r="P972" s="97"/>
    </row>
    <row r="973" spans="1:16">
      <c r="A973" s="957"/>
      <c r="B973" s="963"/>
      <c r="C973" s="927"/>
      <c r="D973" s="94"/>
      <c r="E973" s="96"/>
      <c r="F973" s="97"/>
      <c r="G973" s="963"/>
      <c r="H973" s="930"/>
      <c r="I973" s="94"/>
      <c r="J973" s="96"/>
      <c r="K973" s="97"/>
      <c r="L973" s="963"/>
      <c r="M973" s="933"/>
      <c r="N973" s="94"/>
      <c r="O973" s="96"/>
      <c r="P973" s="97"/>
    </row>
    <row r="974" spans="1:16" ht="17.25" thickBot="1">
      <c r="A974" s="957"/>
      <c r="B974" s="964"/>
      <c r="C974" s="927"/>
      <c r="D974" s="94"/>
      <c r="E974" s="96"/>
      <c r="F974" s="97"/>
      <c r="G974" s="964"/>
      <c r="H974" s="930"/>
      <c r="I974" s="94"/>
      <c r="J974" s="96"/>
      <c r="K974" s="97"/>
      <c r="L974" s="964"/>
      <c r="M974" s="933"/>
      <c r="N974" s="94"/>
      <c r="O974" s="96"/>
      <c r="P974" s="97"/>
    </row>
    <row r="975" spans="1:16">
      <c r="A975" s="957"/>
      <c r="B975" s="945" t="s">
        <v>124</v>
      </c>
      <c r="C975" s="927"/>
      <c r="D975" s="94"/>
      <c r="E975" s="96"/>
      <c r="F975" s="97"/>
      <c r="G975" s="945" t="s">
        <v>124</v>
      </c>
      <c r="H975" s="930"/>
      <c r="I975" s="94"/>
      <c r="J975" s="96"/>
      <c r="K975" s="97"/>
      <c r="L975" s="945" t="s">
        <v>124</v>
      </c>
      <c r="M975" s="933"/>
      <c r="N975" s="94"/>
      <c r="O975" s="96"/>
      <c r="P975" s="97"/>
    </row>
    <row r="976" spans="1:16" ht="17.25" thickBot="1">
      <c r="A976" s="957"/>
      <c r="B976" s="946"/>
      <c r="C976" s="927"/>
      <c r="D976" s="94"/>
      <c r="E976" s="96"/>
      <c r="F976" s="97"/>
      <c r="G976" s="946"/>
      <c r="H976" s="930"/>
      <c r="I976" s="94"/>
      <c r="J976" s="96"/>
      <c r="K976" s="97"/>
      <c r="L976" s="946"/>
      <c r="M976" s="933"/>
      <c r="N976" s="94"/>
      <c r="O976" s="96"/>
      <c r="P976" s="93"/>
    </row>
    <row r="977" spans="1:16" ht="17.25" thickTop="1">
      <c r="A977" s="957"/>
      <c r="B977" s="960" t="s">
        <v>125</v>
      </c>
      <c r="C977" s="927"/>
      <c r="D977" s="94"/>
      <c r="E977" s="96"/>
      <c r="F977" s="93"/>
      <c r="G977" s="960" t="s">
        <v>125</v>
      </c>
      <c r="H977" s="930"/>
      <c r="I977" s="94"/>
      <c r="J977" s="96"/>
      <c r="K977" s="93"/>
      <c r="L977" s="960" t="s">
        <v>125</v>
      </c>
      <c r="M977" s="933"/>
      <c r="N977" s="94"/>
      <c r="O977" s="96"/>
      <c r="P977" s="97"/>
    </row>
    <row r="978" spans="1:16" ht="17.25" thickBot="1">
      <c r="A978" s="957"/>
      <c r="B978" s="943"/>
      <c r="C978" s="927"/>
      <c r="D978" s="94"/>
      <c r="E978" s="96"/>
      <c r="F978" s="93"/>
      <c r="G978" s="943"/>
      <c r="H978" s="930"/>
      <c r="I978" s="94"/>
      <c r="J978" s="96"/>
      <c r="K978" s="93"/>
      <c r="L978" s="943"/>
      <c r="M978" s="933"/>
      <c r="N978" s="94"/>
      <c r="O978" s="96"/>
      <c r="P978" s="101"/>
    </row>
    <row r="979" spans="1:16">
      <c r="A979" s="957"/>
      <c r="B979" s="953"/>
      <c r="C979" s="927"/>
      <c r="D979" s="94"/>
      <c r="E979" s="96"/>
      <c r="F979" s="97"/>
      <c r="G979" s="953"/>
      <c r="H979" s="930"/>
      <c r="I979" s="94"/>
      <c r="J979" s="96"/>
      <c r="K979" s="97"/>
      <c r="L979" s="953"/>
      <c r="M979" s="933"/>
      <c r="N979" s="94"/>
      <c r="O979" s="96"/>
      <c r="P979" s="103"/>
    </row>
    <row r="980" spans="1:16" ht="17.25" thickBot="1">
      <c r="A980" s="957"/>
      <c r="B980" s="961"/>
      <c r="C980" s="927"/>
      <c r="D980" s="94"/>
      <c r="E980" s="96"/>
      <c r="F980" s="97"/>
      <c r="G980" s="961"/>
      <c r="H980" s="930"/>
      <c r="I980" s="94"/>
      <c r="J980" s="96"/>
      <c r="K980" s="97"/>
      <c r="L980" s="961"/>
      <c r="M980" s="933"/>
      <c r="N980" s="94"/>
      <c r="O980" s="96"/>
      <c r="P980" s="104"/>
    </row>
    <row r="981" spans="1:16">
      <c r="A981" s="957"/>
      <c r="B981" s="942" t="s">
        <v>126</v>
      </c>
      <c r="C981" s="927"/>
      <c r="D981" s="94"/>
      <c r="E981" s="96"/>
      <c r="F981" s="93"/>
      <c r="G981" s="942" t="s">
        <v>126</v>
      </c>
      <c r="H981" s="930"/>
      <c r="I981" s="94"/>
      <c r="J981" s="96"/>
      <c r="K981" s="93"/>
      <c r="L981" s="942" t="s">
        <v>126</v>
      </c>
      <c r="M981" s="933"/>
      <c r="N981" s="94"/>
      <c r="O981" s="96"/>
      <c r="P981" s="99"/>
    </row>
    <row r="982" spans="1:16" ht="17.25" thickBot="1">
      <c r="A982" s="957"/>
      <c r="B982" s="943"/>
      <c r="C982" s="927"/>
      <c r="D982" s="94"/>
      <c r="E982" s="96"/>
      <c r="F982" s="101"/>
      <c r="G982" s="943"/>
      <c r="H982" s="930"/>
      <c r="I982" s="94"/>
      <c r="J982" s="96"/>
      <c r="K982" s="101"/>
      <c r="L982" s="943"/>
      <c r="M982" s="933"/>
      <c r="N982" s="94"/>
      <c r="O982" s="96"/>
      <c r="P982" s="104"/>
    </row>
    <row r="983" spans="1:16">
      <c r="A983" s="957"/>
      <c r="B983" s="953"/>
      <c r="C983" s="927"/>
      <c r="D983" s="94"/>
      <c r="E983" s="96"/>
      <c r="F983" s="102"/>
      <c r="G983" s="953"/>
      <c r="H983" s="930"/>
      <c r="I983" s="94"/>
      <c r="J983" s="96"/>
      <c r="K983" s="103"/>
      <c r="L983" s="953"/>
      <c r="M983" s="933"/>
      <c r="N983" s="94"/>
      <c r="O983" s="96"/>
      <c r="P983" s="93"/>
    </row>
    <row r="984" spans="1:16" ht="17.25" thickBot="1">
      <c r="A984" s="957"/>
      <c r="B984" s="954"/>
      <c r="C984" s="927"/>
      <c r="D984" s="94"/>
      <c r="E984" s="96"/>
      <c r="F984" s="99"/>
      <c r="G984" s="954"/>
      <c r="H984" s="930"/>
      <c r="I984" s="94"/>
      <c r="J984" s="96"/>
      <c r="K984" s="104"/>
      <c r="L984" s="954"/>
      <c r="M984" s="933"/>
      <c r="N984" s="94"/>
      <c r="O984" s="96"/>
      <c r="P984" s="97"/>
    </row>
    <row r="985" spans="1:16">
      <c r="A985" s="957"/>
      <c r="B985" s="952" t="s">
        <v>127</v>
      </c>
      <c r="C985" s="927"/>
      <c r="D985" s="94"/>
      <c r="E985" s="96"/>
      <c r="F985" s="103"/>
      <c r="G985" s="952" t="s">
        <v>127</v>
      </c>
      <c r="H985" s="930"/>
      <c r="I985" s="94"/>
      <c r="J985" s="96"/>
      <c r="K985" s="104"/>
      <c r="L985" s="952" t="s">
        <v>127</v>
      </c>
      <c r="M985" s="933"/>
      <c r="N985" s="94"/>
      <c r="O985" s="114"/>
      <c r="P985" s="97"/>
    </row>
    <row r="986" spans="1:16" ht="17.25" thickBot="1">
      <c r="A986" s="957"/>
      <c r="B986" s="943"/>
      <c r="C986" s="927"/>
      <c r="D986" s="94"/>
      <c r="E986" s="96"/>
      <c r="F986" s="104"/>
      <c r="G986" s="943"/>
      <c r="H986" s="930"/>
      <c r="I986" s="94"/>
      <c r="J986" s="96"/>
      <c r="K986" s="99"/>
      <c r="L986" s="943"/>
      <c r="M986" s="933"/>
      <c r="N986" s="113"/>
      <c r="O986" s="96"/>
      <c r="P986" s="112"/>
    </row>
    <row r="987" spans="1:16">
      <c r="A987" s="957"/>
      <c r="B987" s="953"/>
      <c r="C987" s="927"/>
      <c r="D987" s="94"/>
      <c r="E987" s="96"/>
      <c r="F987" s="104"/>
      <c r="G987" s="953"/>
      <c r="H987" s="930"/>
      <c r="I987" s="94"/>
      <c r="J987" s="96"/>
      <c r="K987" s="104"/>
      <c r="L987" s="953"/>
      <c r="M987" s="933"/>
      <c r="N987" s="113"/>
      <c r="O987" s="114"/>
      <c r="P987" s="97"/>
    </row>
    <row r="988" spans="1:16" ht="17.25" thickBot="1">
      <c r="A988" s="957"/>
      <c r="B988" s="954"/>
      <c r="C988" s="927"/>
      <c r="D988" s="94"/>
      <c r="E988" s="96"/>
      <c r="F988" s="99"/>
      <c r="G988" s="954"/>
      <c r="H988" s="930"/>
      <c r="I988" s="94"/>
      <c r="J988" s="96"/>
      <c r="K988" s="93"/>
      <c r="L988" s="954"/>
      <c r="M988" s="933"/>
      <c r="N988" s="94"/>
      <c r="O988" s="114"/>
      <c r="P988" s="104"/>
    </row>
    <row r="989" spans="1:16">
      <c r="A989" s="957"/>
      <c r="B989" s="952" t="s">
        <v>128</v>
      </c>
      <c r="C989" s="927"/>
      <c r="D989" s="94"/>
      <c r="E989" s="96"/>
      <c r="F989" s="104"/>
      <c r="G989" s="952" t="s">
        <v>128</v>
      </c>
      <c r="H989" s="930"/>
      <c r="I989" s="94"/>
      <c r="J989" s="96"/>
      <c r="K989" s="97"/>
      <c r="L989" s="952" t="s">
        <v>128</v>
      </c>
      <c r="M989" s="933"/>
      <c r="N989" s="94"/>
      <c r="O989" s="96"/>
      <c r="P989" s="97"/>
    </row>
    <row r="990" spans="1:16" ht="17.25" thickBot="1">
      <c r="A990" s="957"/>
      <c r="B990" s="943"/>
      <c r="C990" s="927"/>
      <c r="D990" s="94"/>
      <c r="E990" s="96"/>
      <c r="F990" s="93"/>
      <c r="G990" s="943"/>
      <c r="H990" s="930"/>
      <c r="I990" s="94"/>
      <c r="J990" s="114"/>
      <c r="K990" s="97"/>
      <c r="L990" s="943"/>
      <c r="M990" s="933"/>
      <c r="N990" s="113"/>
      <c r="O990" s="114"/>
      <c r="P990" s="97"/>
    </row>
    <row r="991" spans="1:16">
      <c r="A991" s="957"/>
      <c r="B991" s="953"/>
      <c r="C991" s="927"/>
      <c r="D991" s="94"/>
      <c r="E991" s="96"/>
      <c r="F991" s="97"/>
      <c r="G991" s="953"/>
      <c r="H991" s="930"/>
      <c r="I991" s="94"/>
      <c r="J991" s="96"/>
      <c r="K991" s="97"/>
      <c r="L991" s="953"/>
      <c r="M991" s="933"/>
      <c r="N991" s="113"/>
      <c r="O991" s="114"/>
      <c r="P991" s="97"/>
    </row>
    <row r="992" spans="1:16" ht="17.25" thickBot="1">
      <c r="A992" s="957"/>
      <c r="B992" s="954"/>
      <c r="C992" s="927"/>
      <c r="D992" s="94"/>
      <c r="E992" s="96"/>
      <c r="F992" s="93"/>
      <c r="G992" s="954"/>
      <c r="H992" s="930"/>
      <c r="I992" s="94"/>
      <c r="J992" s="114"/>
      <c r="K992" s="97"/>
      <c r="L992" s="954"/>
      <c r="M992" s="933"/>
      <c r="N992" s="94"/>
      <c r="O992" s="114"/>
      <c r="P992" s="97"/>
    </row>
    <row r="993" spans="1:16">
      <c r="A993" s="957"/>
      <c r="B993" s="942" t="s">
        <v>129</v>
      </c>
      <c r="C993" s="927"/>
      <c r="D993" s="94"/>
      <c r="E993" s="96"/>
      <c r="F993" s="93"/>
      <c r="G993" s="942" t="s">
        <v>129</v>
      </c>
      <c r="H993" s="930"/>
      <c r="I993" s="94"/>
      <c r="J993" s="114"/>
      <c r="K993" s="97"/>
      <c r="L993" s="942" t="s">
        <v>129</v>
      </c>
      <c r="M993" s="933"/>
      <c r="N993" s="113"/>
      <c r="O993" s="114"/>
      <c r="P993" s="97"/>
    </row>
    <row r="994" spans="1:16" ht="17.25" thickBot="1">
      <c r="A994" s="957"/>
      <c r="B994" s="943"/>
      <c r="C994" s="927"/>
      <c r="D994" s="94"/>
      <c r="E994" s="96"/>
      <c r="F994" s="93"/>
      <c r="G994" s="943"/>
      <c r="H994" s="930"/>
      <c r="I994" s="94"/>
      <c r="J994" s="114"/>
      <c r="K994" s="97"/>
      <c r="L994" s="943"/>
      <c r="M994" s="933"/>
      <c r="N994" s="94"/>
      <c r="O994" s="114"/>
      <c r="P994" s="97"/>
    </row>
    <row r="995" spans="1:16">
      <c r="A995" s="957"/>
      <c r="B995" s="106"/>
      <c r="C995" s="927"/>
      <c r="D995" s="94"/>
      <c r="E995" s="96"/>
      <c r="F995" s="97"/>
      <c r="G995" s="106"/>
      <c r="H995" s="930"/>
      <c r="I995" s="94"/>
      <c r="J995" s="96"/>
      <c r="K995" s="112"/>
      <c r="L995" s="106"/>
      <c r="M995" s="933"/>
      <c r="N995" s="113"/>
      <c r="O995" s="96"/>
      <c r="P995" s="112"/>
    </row>
    <row r="996" spans="1:16">
      <c r="A996" s="957"/>
      <c r="B996" s="107"/>
      <c r="C996" s="927"/>
      <c r="D996" s="94"/>
      <c r="E996" s="96"/>
      <c r="F996" s="93"/>
      <c r="G996" s="107"/>
      <c r="H996" s="930"/>
      <c r="I996" s="94"/>
      <c r="J996" s="96"/>
      <c r="K996" s="97"/>
      <c r="L996" s="107"/>
      <c r="M996" s="933"/>
      <c r="N996" s="113"/>
      <c r="O996" s="114"/>
      <c r="P996" s="97"/>
    </row>
    <row r="997" spans="1:16">
      <c r="A997" s="957"/>
      <c r="B997" s="109"/>
      <c r="C997" s="927"/>
      <c r="D997" s="94"/>
      <c r="E997" s="96"/>
      <c r="F997" s="93"/>
      <c r="G997" s="109"/>
      <c r="H997" s="930"/>
      <c r="I997" s="113"/>
      <c r="J997" s="114"/>
      <c r="K997" s="97"/>
      <c r="L997" s="109"/>
      <c r="M997" s="933"/>
      <c r="N997" s="113"/>
      <c r="O997" s="114"/>
      <c r="P997" s="104"/>
    </row>
    <row r="998" spans="1:16">
      <c r="A998" s="957"/>
      <c r="B998" s="110"/>
      <c r="C998" s="927"/>
      <c r="D998" s="94"/>
      <c r="E998" s="96"/>
      <c r="F998" s="93"/>
      <c r="G998" s="110"/>
      <c r="H998" s="930"/>
      <c r="I998" s="113"/>
      <c r="J998" s="114"/>
      <c r="K998" s="104"/>
      <c r="L998" s="110"/>
      <c r="M998" s="933"/>
      <c r="N998" s="111"/>
      <c r="O998" s="96"/>
      <c r="P998" s="97"/>
    </row>
    <row r="999" spans="1:16">
      <c r="A999" s="957"/>
      <c r="B999" s="109"/>
      <c r="C999" s="927"/>
      <c r="D999" s="111"/>
      <c r="E999" s="96"/>
      <c r="F999" s="97"/>
      <c r="G999" s="109"/>
      <c r="H999" s="930"/>
      <c r="I999" s="111"/>
      <c r="J999" s="96"/>
      <c r="K999" s="112"/>
      <c r="L999" s="109"/>
      <c r="M999" s="933"/>
      <c r="N999" s="94"/>
      <c r="O999" s="96"/>
      <c r="P999" s="112"/>
    </row>
    <row r="1000" spans="1:16">
      <c r="A1000" s="957"/>
      <c r="B1000" s="110"/>
      <c r="C1000" s="927"/>
      <c r="D1000" s="94"/>
      <c r="E1000" s="96"/>
      <c r="F1000" s="108"/>
      <c r="G1000" s="110"/>
      <c r="H1000" s="930"/>
      <c r="I1000" s="94"/>
      <c r="J1000" s="96"/>
      <c r="K1000" s="97"/>
      <c r="L1000" s="110"/>
      <c r="M1000" s="933"/>
      <c r="N1000" s="113"/>
      <c r="O1000" s="114"/>
      <c r="P1000" s="97"/>
    </row>
    <row r="1001" spans="1:16">
      <c r="A1001" s="957"/>
      <c r="B1001" s="109"/>
      <c r="C1001" s="927"/>
      <c r="D1001" s="94"/>
      <c r="E1001" s="96"/>
      <c r="F1001" s="97"/>
      <c r="G1001" s="109"/>
      <c r="H1001" s="930"/>
      <c r="I1001" s="113"/>
      <c r="J1001" s="114"/>
      <c r="K1001" s="97"/>
      <c r="L1001" s="109"/>
      <c r="M1001" s="933"/>
      <c r="N1001" s="113"/>
      <c r="O1001" s="114"/>
      <c r="P1001" s="97"/>
    </row>
    <row r="1002" spans="1:16" ht="17.25" thickBot="1">
      <c r="A1002" s="957"/>
      <c r="B1002" s="110"/>
      <c r="C1002" s="940"/>
      <c r="D1002" s="115"/>
      <c r="E1002" s="116"/>
      <c r="F1002" s="117"/>
      <c r="G1002" s="110"/>
      <c r="H1002" s="930"/>
      <c r="I1002" s="115"/>
      <c r="J1002" s="116"/>
      <c r="K1002" s="117"/>
      <c r="L1002" s="110"/>
      <c r="M1002" s="933"/>
      <c r="N1002" s="115"/>
      <c r="O1002" s="116"/>
      <c r="P1002" s="117"/>
    </row>
    <row r="1003" spans="1:16">
      <c r="A1003" s="944" t="str">
        <f>TEXT(A957,"AAAA")</f>
        <v>星期三</v>
      </c>
      <c r="B1003" s="109"/>
      <c r="C1003" s="926" t="s">
        <v>665</v>
      </c>
      <c r="D1003" s="118"/>
      <c r="E1003" s="119"/>
      <c r="F1003" s="97"/>
      <c r="G1003" s="109"/>
      <c r="H1003" s="929" t="s">
        <v>130</v>
      </c>
      <c r="I1003" s="118"/>
      <c r="J1003" s="119"/>
      <c r="K1003" s="97"/>
      <c r="L1003" s="109"/>
      <c r="M1003" s="932" t="s">
        <v>130</v>
      </c>
      <c r="N1003" s="118"/>
      <c r="O1003" s="119"/>
      <c r="P1003" s="97"/>
    </row>
    <row r="1004" spans="1:16">
      <c r="A1004" s="944"/>
      <c r="B1004" s="110"/>
      <c r="C1004" s="927"/>
      <c r="D1004" s="120"/>
      <c r="E1004" s="96"/>
      <c r="F1004" s="97"/>
      <c r="G1004" s="110"/>
      <c r="H1004" s="930"/>
      <c r="I1004" s="94"/>
      <c r="J1004" s="96"/>
      <c r="K1004" s="97"/>
      <c r="L1004" s="110"/>
      <c r="M1004" s="933"/>
      <c r="N1004" s="94"/>
      <c r="O1004" s="96"/>
      <c r="P1004" s="97"/>
    </row>
    <row r="1005" spans="1:16">
      <c r="A1005" s="944"/>
      <c r="B1005" s="109"/>
      <c r="C1005" s="927"/>
      <c r="D1005" s="120"/>
      <c r="E1005" s="96"/>
      <c r="F1005" s="97"/>
      <c r="G1005" s="109"/>
      <c r="H1005" s="930"/>
      <c r="I1005" s="94"/>
      <c r="J1005" s="96"/>
      <c r="K1005" s="97"/>
      <c r="L1005" s="109"/>
      <c r="M1005" s="933"/>
      <c r="N1005" s="94"/>
      <c r="O1005" s="96"/>
      <c r="P1005" s="97"/>
    </row>
    <row r="1006" spans="1:16">
      <c r="A1006" s="944"/>
      <c r="B1006" s="110"/>
      <c r="C1006" s="927"/>
      <c r="D1006" s="120"/>
      <c r="E1006" s="96"/>
      <c r="F1006" s="97"/>
      <c r="G1006" s="110"/>
      <c r="H1006" s="930"/>
      <c r="I1006" s="94"/>
      <c r="J1006" s="96"/>
      <c r="K1006" s="97"/>
      <c r="L1006" s="110"/>
      <c r="M1006" s="933"/>
      <c r="N1006" s="94"/>
      <c r="O1006" s="96"/>
      <c r="P1006" s="97"/>
    </row>
    <row r="1007" spans="1:16">
      <c r="A1007" s="944"/>
      <c r="B1007" s="109"/>
      <c r="C1007" s="927"/>
      <c r="D1007" s="120"/>
      <c r="E1007" s="96"/>
      <c r="F1007" s="97"/>
      <c r="G1007" s="109"/>
      <c r="H1007" s="930"/>
      <c r="I1007" s="94"/>
      <c r="J1007" s="96"/>
      <c r="K1007" s="97"/>
      <c r="L1007" s="109"/>
      <c r="M1007" s="933"/>
      <c r="N1007" s="94"/>
      <c r="O1007" s="96"/>
      <c r="P1007" s="97"/>
    </row>
    <row r="1008" spans="1:16">
      <c r="A1008" s="944"/>
      <c r="B1008" s="110"/>
      <c r="C1008" s="927"/>
      <c r="D1008" s="120"/>
      <c r="E1008" s="96"/>
      <c r="F1008" s="97"/>
      <c r="G1008" s="110"/>
      <c r="H1008" s="930"/>
      <c r="I1008" s="94"/>
      <c r="J1008" s="96"/>
      <c r="K1008" s="97"/>
      <c r="L1008" s="110"/>
      <c r="M1008" s="933"/>
      <c r="N1008" s="94"/>
      <c r="O1008" s="96"/>
      <c r="P1008" s="97"/>
    </row>
    <row r="1009" spans="1:16">
      <c r="A1009" s="944"/>
      <c r="B1009" s="109"/>
      <c r="C1009" s="927"/>
      <c r="D1009" s="120"/>
      <c r="E1009" s="96"/>
      <c r="F1009" s="97"/>
      <c r="G1009" s="109"/>
      <c r="H1009" s="930"/>
      <c r="I1009" s="94"/>
      <c r="J1009" s="96"/>
      <c r="K1009" s="97"/>
      <c r="L1009" s="109"/>
      <c r="M1009" s="933"/>
      <c r="N1009" s="94"/>
      <c r="O1009" s="96"/>
      <c r="P1009" s="97"/>
    </row>
    <row r="1010" spans="1:16">
      <c r="A1010" s="944"/>
      <c r="B1010" s="110"/>
      <c r="C1010" s="927"/>
      <c r="D1010" s="94"/>
      <c r="E1010" s="96"/>
      <c r="F1010" s="97"/>
      <c r="G1010" s="110"/>
      <c r="H1010" s="930"/>
      <c r="I1010" s="94"/>
      <c r="J1010" s="96"/>
      <c r="K1010" s="97"/>
      <c r="L1010" s="110"/>
      <c r="M1010" s="933"/>
      <c r="N1010" s="94"/>
      <c r="O1010" s="96"/>
      <c r="P1010" s="97"/>
    </row>
    <row r="1011" spans="1:16">
      <c r="A1011" s="944"/>
      <c r="B1011" s="107"/>
      <c r="C1011" s="927"/>
      <c r="D1011" s="113"/>
      <c r="E1011" s="114"/>
      <c r="F1011" s="104"/>
      <c r="G1011" s="107"/>
      <c r="H1011" s="930"/>
      <c r="I1011" s="113"/>
      <c r="J1011" s="114"/>
      <c r="K1011" s="97"/>
      <c r="L1011" s="107"/>
      <c r="M1011" s="933"/>
      <c r="N1011" s="113"/>
      <c r="O1011" s="114"/>
      <c r="P1011" s="97"/>
    </row>
    <row r="1012" spans="1:16" ht="17.25" thickBot="1">
      <c r="A1012" s="944"/>
      <c r="B1012" s="107"/>
      <c r="C1012" s="940"/>
      <c r="D1012" s="122" t="s">
        <v>132</v>
      </c>
      <c r="E1012" s="123" t="s">
        <v>133</v>
      </c>
      <c r="F1012" s="124"/>
      <c r="G1012" s="107"/>
      <c r="H1012" s="941"/>
      <c r="I1012" s="122" t="s">
        <v>132</v>
      </c>
      <c r="J1012" s="123" t="s">
        <v>133</v>
      </c>
      <c r="K1012" s="97"/>
      <c r="L1012" s="107"/>
      <c r="M1012" s="939"/>
      <c r="N1012" s="122" t="s">
        <v>132</v>
      </c>
      <c r="O1012" s="123" t="s">
        <v>133</v>
      </c>
      <c r="P1012" s="97"/>
    </row>
    <row r="1013" spans="1:16">
      <c r="A1013" s="105"/>
      <c r="B1013" s="109"/>
      <c r="C1013" s="926" t="s">
        <v>666</v>
      </c>
      <c r="D1013" s="118"/>
      <c r="E1013" s="119"/>
      <c r="F1013" s="125"/>
      <c r="G1013" s="109"/>
      <c r="H1013" s="929" t="s">
        <v>134</v>
      </c>
      <c r="I1013" s="118"/>
      <c r="J1013" s="119"/>
      <c r="K1013" s="125"/>
      <c r="L1013" s="109"/>
      <c r="M1013" s="932" t="s">
        <v>134</v>
      </c>
      <c r="N1013" s="118"/>
      <c r="O1013" s="119"/>
      <c r="P1013" s="125"/>
    </row>
    <row r="1014" spans="1:16">
      <c r="A1014" s="105"/>
      <c r="B1014" s="110"/>
      <c r="C1014" s="927"/>
      <c r="D1014" s="94"/>
      <c r="E1014" s="96"/>
      <c r="F1014" s="97"/>
      <c r="G1014" s="110"/>
      <c r="H1014" s="930"/>
      <c r="I1014" s="94"/>
      <c r="J1014" s="96"/>
      <c r="K1014" s="97"/>
      <c r="L1014" s="110"/>
      <c r="M1014" s="933"/>
      <c r="N1014" s="94"/>
      <c r="O1014" s="96"/>
      <c r="P1014" s="97"/>
    </row>
    <row r="1015" spans="1:16">
      <c r="A1015" s="105"/>
      <c r="B1015" s="126"/>
      <c r="C1015" s="927"/>
      <c r="D1015" s="94"/>
      <c r="E1015" s="96"/>
      <c r="F1015" s="97"/>
      <c r="G1015" s="126"/>
      <c r="H1015" s="930"/>
      <c r="I1015" s="94"/>
      <c r="J1015" s="96"/>
      <c r="K1015" s="97"/>
      <c r="L1015" s="126"/>
      <c r="M1015" s="933"/>
      <c r="N1015" s="94"/>
      <c r="O1015" s="96"/>
      <c r="P1015" s="128"/>
    </row>
    <row r="1016" spans="1:16">
      <c r="A1016" s="105"/>
      <c r="B1016" s="107"/>
      <c r="C1016" s="927"/>
      <c r="D1016" s="94"/>
      <c r="E1016" s="96"/>
      <c r="F1016" s="97"/>
      <c r="G1016" s="107"/>
      <c r="H1016" s="930"/>
      <c r="I1016" s="94"/>
      <c r="J1016" s="96"/>
      <c r="K1016" s="97"/>
      <c r="L1016" s="107"/>
      <c r="M1016" s="933"/>
      <c r="N1016" s="94"/>
      <c r="O1016" s="96"/>
      <c r="P1016" s="216"/>
    </row>
    <row r="1017" spans="1:16">
      <c r="A1017" s="105"/>
      <c r="B1017" s="109"/>
      <c r="C1017" s="927"/>
      <c r="D1017" s="94"/>
      <c r="E1017" s="96"/>
      <c r="F1017" s="97"/>
      <c r="G1017" s="109"/>
      <c r="H1017" s="930"/>
      <c r="I1017" s="94"/>
      <c r="J1017" s="96"/>
      <c r="K1017" s="97"/>
      <c r="L1017" s="109"/>
      <c r="M1017" s="933"/>
      <c r="N1017" s="94"/>
      <c r="O1017" s="96"/>
      <c r="P1017" s="97"/>
    </row>
    <row r="1018" spans="1:16">
      <c r="A1018" s="105"/>
      <c r="B1018" s="110"/>
      <c r="C1018" s="927"/>
      <c r="D1018" s="94"/>
      <c r="E1018" s="96"/>
      <c r="F1018" s="127"/>
      <c r="G1018" s="110"/>
      <c r="H1018" s="930"/>
      <c r="I1018" s="94"/>
      <c r="J1018" s="96"/>
      <c r="K1018" s="127"/>
      <c r="L1018" s="110"/>
      <c r="M1018" s="933"/>
      <c r="N1018" s="94"/>
      <c r="O1018" s="96"/>
      <c r="P1018" s="127"/>
    </row>
    <row r="1019" spans="1:16">
      <c r="A1019" s="105"/>
      <c r="B1019" s="109"/>
      <c r="C1019" s="927"/>
      <c r="D1019" s="94"/>
      <c r="E1019" s="96"/>
      <c r="F1019" s="128"/>
      <c r="G1019" s="109"/>
      <c r="H1019" s="930"/>
      <c r="I1019" s="94"/>
      <c r="J1019" s="96"/>
      <c r="K1019" s="128"/>
      <c r="L1019" s="109"/>
      <c r="M1019" s="933"/>
      <c r="N1019" s="94"/>
      <c r="O1019" s="96"/>
      <c r="P1019" s="128"/>
    </row>
    <row r="1020" spans="1:16">
      <c r="A1020" s="105"/>
      <c r="B1020" s="110"/>
      <c r="C1020" s="927"/>
      <c r="D1020" s="217"/>
      <c r="E1020" s="114"/>
      <c r="F1020" s="216"/>
      <c r="G1020" s="110"/>
      <c r="H1020" s="930"/>
      <c r="I1020" s="113"/>
      <c r="J1020" s="114"/>
      <c r="K1020" s="216"/>
      <c r="L1020" s="110"/>
      <c r="M1020" s="933"/>
      <c r="N1020" s="113"/>
      <c r="O1020" s="114"/>
      <c r="P1020" s="216"/>
    </row>
    <row r="1021" spans="1:16">
      <c r="A1021" s="105"/>
      <c r="B1021" s="109"/>
      <c r="C1021" s="927"/>
      <c r="D1021" s="217"/>
      <c r="E1021" s="114"/>
      <c r="F1021" s="216"/>
      <c r="G1021" s="109"/>
      <c r="H1021" s="930"/>
      <c r="I1021" s="113"/>
      <c r="J1021" s="114"/>
      <c r="K1021" s="216"/>
      <c r="L1021" s="109"/>
      <c r="M1021" s="933"/>
      <c r="N1021" s="113"/>
      <c r="O1021" s="114"/>
      <c r="P1021" s="216"/>
    </row>
    <row r="1022" spans="1:16" ht="17.25" thickBot="1">
      <c r="A1022" s="105"/>
      <c r="B1022" s="110"/>
      <c r="C1022" s="940"/>
      <c r="D1022" s="129"/>
      <c r="E1022" s="130"/>
      <c r="F1022" s="104"/>
      <c r="G1022" s="110"/>
      <c r="H1022" s="941"/>
      <c r="I1022" s="113"/>
      <c r="J1022" s="130"/>
      <c r="K1022" s="104"/>
      <c r="L1022" s="110"/>
      <c r="M1022" s="939"/>
      <c r="N1022" s="113"/>
      <c r="O1022" s="131"/>
      <c r="P1022" s="127"/>
    </row>
    <row r="1023" spans="1:16">
      <c r="A1023" s="132"/>
      <c r="B1023" s="109"/>
      <c r="C1023" s="926" t="s">
        <v>667</v>
      </c>
      <c r="D1023" s="118" t="s">
        <v>136</v>
      </c>
      <c r="E1023" s="133" t="s">
        <v>137</v>
      </c>
      <c r="F1023" s="125"/>
      <c r="G1023" s="109"/>
      <c r="H1023" s="929" t="s">
        <v>135</v>
      </c>
      <c r="I1023" s="118" t="s">
        <v>136</v>
      </c>
      <c r="J1023" s="133" t="s">
        <v>137</v>
      </c>
      <c r="K1023" s="125"/>
      <c r="L1023" s="109"/>
      <c r="M1023" s="932" t="s">
        <v>135</v>
      </c>
      <c r="N1023" s="118" t="s">
        <v>136</v>
      </c>
      <c r="O1023" s="133" t="s">
        <v>137</v>
      </c>
      <c r="P1023" s="125"/>
    </row>
    <row r="1024" spans="1:16">
      <c r="A1024" s="132"/>
      <c r="B1024" s="110"/>
      <c r="C1024" s="927"/>
      <c r="D1024" s="94" t="s">
        <v>141</v>
      </c>
      <c r="E1024" s="96" t="s">
        <v>142</v>
      </c>
      <c r="F1024" s="134"/>
      <c r="G1024" s="110"/>
      <c r="H1024" s="930"/>
      <c r="I1024" s="94" t="s">
        <v>141</v>
      </c>
      <c r="J1024" s="96" t="s">
        <v>142</v>
      </c>
      <c r="K1024" s="134"/>
      <c r="L1024" s="110"/>
      <c r="M1024" s="933"/>
      <c r="N1024" s="94" t="s">
        <v>141</v>
      </c>
      <c r="O1024" s="96" t="s">
        <v>142</v>
      </c>
      <c r="P1024" s="134"/>
    </row>
    <row r="1025" spans="1:16">
      <c r="A1025" s="132"/>
      <c r="B1025" s="135"/>
      <c r="C1025" s="927"/>
      <c r="D1025" s="94" t="s">
        <v>145</v>
      </c>
      <c r="E1025" s="96" t="s">
        <v>146</v>
      </c>
      <c r="F1025" s="97"/>
      <c r="G1025" s="135"/>
      <c r="H1025" s="930"/>
      <c r="I1025" s="94" t="s">
        <v>145</v>
      </c>
      <c r="J1025" s="96" t="s">
        <v>146</v>
      </c>
      <c r="K1025" s="97"/>
      <c r="L1025" s="135"/>
      <c r="M1025" s="933"/>
      <c r="N1025" s="94" t="s">
        <v>145</v>
      </c>
      <c r="O1025" s="96" t="s">
        <v>146</v>
      </c>
      <c r="P1025" s="97"/>
    </row>
    <row r="1026" spans="1:16">
      <c r="A1026" s="132"/>
      <c r="B1026" s="110"/>
      <c r="C1026" s="927"/>
      <c r="D1026" s="94" t="s">
        <v>147</v>
      </c>
      <c r="E1026" s="96" t="s">
        <v>148</v>
      </c>
      <c r="F1026" s="104"/>
      <c r="G1026" s="110"/>
      <c r="H1026" s="930"/>
      <c r="I1026" s="94" t="s">
        <v>147</v>
      </c>
      <c r="J1026" s="96" t="s">
        <v>148</v>
      </c>
      <c r="K1026" s="104"/>
      <c r="L1026" s="110"/>
      <c r="M1026" s="933"/>
      <c r="N1026" s="94" t="s">
        <v>147</v>
      </c>
      <c r="O1026" s="96" t="s">
        <v>148</v>
      </c>
      <c r="P1026" s="104"/>
    </row>
    <row r="1027" spans="1:16">
      <c r="A1027" s="132"/>
      <c r="B1027" s="135"/>
      <c r="C1027" s="927"/>
      <c r="D1027" s="94"/>
      <c r="E1027" s="114"/>
      <c r="F1027" s="136"/>
      <c r="G1027" s="135"/>
      <c r="H1027" s="930"/>
      <c r="I1027" s="94"/>
      <c r="J1027" s="114"/>
      <c r="K1027" s="136"/>
      <c r="L1027" s="135"/>
      <c r="M1027" s="933"/>
      <c r="N1027" s="94"/>
      <c r="O1027" s="114"/>
      <c r="P1027" s="136"/>
    </row>
    <row r="1028" spans="1:16">
      <c r="A1028" s="132"/>
      <c r="B1028" s="110"/>
      <c r="C1028" s="927"/>
      <c r="D1028" s="94"/>
      <c r="E1028" s="96"/>
      <c r="F1028" s="97"/>
      <c r="G1028" s="110"/>
      <c r="H1028" s="930"/>
      <c r="I1028" s="94"/>
      <c r="J1028" s="96"/>
      <c r="K1028" s="97"/>
      <c r="L1028" s="110"/>
      <c r="M1028" s="933"/>
      <c r="N1028" s="94"/>
      <c r="O1028" s="96"/>
      <c r="P1028" s="97"/>
    </row>
    <row r="1029" spans="1:16">
      <c r="A1029" s="132"/>
      <c r="B1029" s="135"/>
      <c r="C1029" s="927"/>
      <c r="D1029" s="94"/>
      <c r="E1029" s="114"/>
      <c r="F1029" s="136"/>
      <c r="G1029" s="135"/>
      <c r="H1029" s="930"/>
      <c r="I1029" s="94"/>
      <c r="J1029" s="114"/>
      <c r="K1029" s="136"/>
      <c r="L1029" s="135"/>
      <c r="M1029" s="933"/>
      <c r="N1029" s="94"/>
      <c r="O1029" s="114"/>
      <c r="P1029" s="136"/>
    </row>
    <row r="1030" spans="1:16">
      <c r="A1030" s="132"/>
      <c r="B1030" s="110"/>
      <c r="C1030" s="927"/>
      <c r="D1030" s="94"/>
      <c r="E1030" s="96"/>
      <c r="F1030" s="97"/>
      <c r="G1030" s="110"/>
      <c r="H1030" s="930"/>
      <c r="I1030" s="94"/>
      <c r="J1030" s="96"/>
      <c r="K1030" s="97"/>
      <c r="L1030" s="110"/>
      <c r="M1030" s="933"/>
      <c r="N1030" s="94"/>
      <c r="O1030" s="96"/>
      <c r="P1030" s="97"/>
    </row>
    <row r="1031" spans="1:16">
      <c r="A1031" s="132"/>
      <c r="B1031" s="135"/>
      <c r="C1031" s="927"/>
      <c r="D1031" s="94"/>
      <c r="E1031" s="96"/>
      <c r="F1031" s="97"/>
      <c r="G1031" s="135"/>
      <c r="H1031" s="930"/>
      <c r="I1031" s="94"/>
      <c r="J1031" s="96"/>
      <c r="K1031" s="97"/>
      <c r="L1031" s="135"/>
      <c r="M1031" s="933"/>
      <c r="N1031" s="94"/>
      <c r="O1031" s="96"/>
      <c r="P1031" s="97"/>
    </row>
    <row r="1032" spans="1:16" ht="17.25" thickBot="1">
      <c r="A1032" s="132"/>
      <c r="B1032" s="110"/>
      <c r="C1032" s="940"/>
      <c r="D1032" s="115"/>
      <c r="E1032" s="116"/>
      <c r="F1032" s="117"/>
      <c r="G1032" s="110"/>
      <c r="H1032" s="941"/>
      <c r="I1032" s="115"/>
      <c r="J1032" s="130"/>
      <c r="K1032" s="104"/>
      <c r="L1032" s="110"/>
      <c r="M1032" s="939"/>
      <c r="N1032" s="115"/>
      <c r="O1032" s="130"/>
      <c r="P1032" s="104"/>
    </row>
    <row r="1033" spans="1:16">
      <c r="A1033" s="132"/>
      <c r="B1033" s="135"/>
      <c r="C1033" s="926" t="s">
        <v>668</v>
      </c>
      <c r="D1033" s="137" t="s">
        <v>150</v>
      </c>
      <c r="E1033" s="138"/>
      <c r="F1033" s="139" t="s">
        <v>151</v>
      </c>
      <c r="G1033" s="135"/>
      <c r="H1033" s="929" t="s">
        <v>149</v>
      </c>
      <c r="I1033" s="137" t="s">
        <v>150</v>
      </c>
      <c r="J1033" s="138"/>
      <c r="K1033" s="139" t="s">
        <v>151</v>
      </c>
      <c r="L1033" s="135"/>
      <c r="M1033" s="932" t="s">
        <v>149</v>
      </c>
      <c r="N1033" s="137" t="s">
        <v>150</v>
      </c>
      <c r="O1033" s="138"/>
      <c r="P1033" s="139" t="s">
        <v>151</v>
      </c>
    </row>
    <row r="1034" spans="1:16">
      <c r="A1034" s="132"/>
      <c r="B1034" s="110"/>
      <c r="C1034" s="927"/>
      <c r="D1034" s="120"/>
      <c r="E1034" s="121"/>
      <c r="F1034" s="140"/>
      <c r="G1034" s="110"/>
      <c r="H1034" s="930"/>
      <c r="I1034" s="94"/>
      <c r="J1034" s="96"/>
      <c r="K1034" s="97"/>
      <c r="L1034" s="110"/>
      <c r="M1034" s="933"/>
      <c r="N1034" s="94"/>
      <c r="O1034" s="96"/>
      <c r="P1034" s="97"/>
    </row>
    <row r="1035" spans="1:16">
      <c r="A1035" s="132"/>
      <c r="B1035" s="135"/>
      <c r="C1035" s="927"/>
      <c r="D1035" s="94"/>
      <c r="E1035" s="96"/>
      <c r="F1035" s="97"/>
      <c r="G1035" s="135"/>
      <c r="H1035" s="930"/>
      <c r="I1035" s="94"/>
      <c r="J1035" s="96"/>
      <c r="K1035" s="97"/>
      <c r="L1035" s="135"/>
      <c r="M1035" s="933"/>
      <c r="N1035" s="94"/>
      <c r="O1035" s="96"/>
      <c r="P1035" s="97"/>
    </row>
    <row r="1036" spans="1:16">
      <c r="A1036" s="132"/>
      <c r="B1036" s="110"/>
      <c r="C1036" s="927"/>
      <c r="D1036" s="113"/>
      <c r="E1036" s="114"/>
      <c r="F1036" s="104"/>
      <c r="G1036" s="110"/>
      <c r="H1036" s="930"/>
      <c r="I1036" s="113"/>
      <c r="J1036" s="114"/>
      <c r="K1036" s="104"/>
      <c r="L1036" s="110"/>
      <c r="M1036" s="933"/>
      <c r="N1036" s="113"/>
      <c r="O1036" s="114"/>
      <c r="P1036" s="104"/>
    </row>
    <row r="1037" spans="1:16">
      <c r="A1037" s="935"/>
      <c r="B1037" s="135"/>
      <c r="C1037" s="927"/>
      <c r="D1037" s="94"/>
      <c r="E1037" s="96"/>
      <c r="F1037" s="97"/>
      <c r="G1037" s="135"/>
      <c r="H1037" s="930"/>
      <c r="I1037" s="94"/>
      <c r="J1037" s="96"/>
      <c r="K1037" s="97"/>
      <c r="L1037" s="135"/>
      <c r="M1037" s="933"/>
      <c r="N1037" s="94"/>
      <c r="O1037" s="96"/>
      <c r="P1037" s="97"/>
    </row>
    <row r="1038" spans="1:16">
      <c r="A1038" s="935"/>
      <c r="B1038" s="110"/>
      <c r="C1038" s="927"/>
      <c r="D1038" s="94"/>
      <c r="E1038" s="96"/>
      <c r="F1038" s="97"/>
      <c r="G1038" s="110"/>
      <c r="H1038" s="930"/>
      <c r="I1038" s="94"/>
      <c r="J1038" s="96"/>
      <c r="K1038" s="97"/>
      <c r="L1038" s="110"/>
      <c r="M1038" s="933"/>
      <c r="N1038" s="94"/>
      <c r="O1038" s="96"/>
      <c r="P1038" s="97"/>
    </row>
    <row r="1039" spans="1:16">
      <c r="A1039" s="935"/>
      <c r="B1039" s="135"/>
      <c r="C1039" s="927"/>
      <c r="D1039" s="113"/>
      <c r="E1039" s="114"/>
      <c r="F1039" s="104"/>
      <c r="G1039" s="135"/>
      <c r="H1039" s="930"/>
      <c r="I1039" s="113"/>
      <c r="J1039" s="114"/>
      <c r="K1039" s="104"/>
      <c r="L1039" s="135"/>
      <c r="M1039" s="933"/>
      <c r="N1039" s="113"/>
      <c r="O1039" s="114"/>
      <c r="P1039" s="104"/>
    </row>
    <row r="1040" spans="1:16" ht="17.25" thickBot="1">
      <c r="A1040" s="936"/>
      <c r="B1040" s="141"/>
      <c r="C1040" s="928"/>
      <c r="D1040" s="142"/>
      <c r="E1040" s="143"/>
      <c r="F1040" s="144"/>
      <c r="G1040" s="141"/>
      <c r="H1040" s="931"/>
      <c r="I1040" s="142"/>
      <c r="J1040" s="143"/>
      <c r="K1040" s="144"/>
      <c r="L1040" s="141"/>
      <c r="M1040" s="934"/>
      <c r="N1040" s="142"/>
      <c r="O1040" s="143"/>
      <c r="P1040" s="144"/>
    </row>
    <row r="1041" spans="1:16" s="146" customFormat="1" ht="27" customHeight="1" thickTop="1" thickBot="1">
      <c r="A1041" s="145"/>
      <c r="B1041" s="937" t="s">
        <v>152</v>
      </c>
      <c r="C1041" s="937"/>
      <c r="D1041" s="937"/>
      <c r="E1041" s="937"/>
      <c r="F1041" s="937"/>
      <c r="G1041" s="938" t="s">
        <v>153</v>
      </c>
      <c r="H1041" s="938"/>
      <c r="I1041" s="938"/>
      <c r="J1041" s="938"/>
      <c r="K1041" s="938"/>
      <c r="L1041" s="938"/>
      <c r="M1041" s="938"/>
      <c r="N1041" s="919" t="s">
        <v>154</v>
      </c>
      <c r="O1041" s="919"/>
      <c r="P1041" s="919"/>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20">
        <f>A957</f>
        <v>46183</v>
      </c>
      <c r="B1043" s="923" t="s">
        <v>669</v>
      </c>
      <c r="C1043" s="160"/>
      <c r="D1043" s="161"/>
      <c r="E1043" s="162"/>
      <c r="F1043" s="163"/>
      <c r="G1043" s="164"/>
      <c r="H1043" s="165"/>
      <c r="I1043" s="166"/>
      <c r="J1043" s="166"/>
      <c r="K1043" s="167"/>
      <c r="L1043" s="168"/>
      <c r="M1043" s="169"/>
      <c r="N1043" s="170"/>
      <c r="O1043" s="166"/>
      <c r="P1043" s="171"/>
    </row>
    <row r="1044" spans="1:16" s="172" customFormat="1">
      <c r="A1044" s="921"/>
      <c r="B1044" s="924"/>
      <c r="C1044" s="173"/>
      <c r="D1044" s="174"/>
      <c r="E1044" s="175"/>
      <c r="F1044" s="176"/>
      <c r="G1044" s="173"/>
      <c r="H1044" s="177"/>
      <c r="I1044" s="175"/>
      <c r="J1044" s="175"/>
      <c r="K1044" s="178"/>
      <c r="L1044" s="179"/>
      <c r="M1044" s="180"/>
      <c r="N1044" s="181"/>
      <c r="O1044" s="175"/>
      <c r="P1044" s="182"/>
    </row>
    <row r="1045" spans="1:16" s="172" customFormat="1">
      <c r="A1045" s="921"/>
      <c r="B1045" s="924"/>
      <c r="C1045" s="173"/>
      <c r="D1045" s="174"/>
      <c r="E1045" s="175"/>
      <c r="F1045" s="176"/>
      <c r="G1045" s="173"/>
      <c r="H1045" s="183"/>
      <c r="I1045" s="175"/>
      <c r="J1045" s="175"/>
      <c r="K1045" s="178"/>
      <c r="L1045" s="184"/>
      <c r="M1045" s="180"/>
      <c r="N1045" s="181"/>
      <c r="O1045" s="175"/>
      <c r="P1045" s="182"/>
    </row>
    <row r="1046" spans="1:16" s="172" customFormat="1">
      <c r="A1046" s="921"/>
      <c r="B1046" s="924"/>
      <c r="C1046" s="173"/>
      <c r="D1046" s="218"/>
      <c r="E1046" s="175"/>
      <c r="F1046" s="176"/>
      <c r="G1046" s="173"/>
      <c r="H1046" s="183"/>
      <c r="I1046" s="175"/>
      <c r="J1046" s="175"/>
      <c r="K1046" s="187"/>
      <c r="L1046" s="184"/>
      <c r="M1046" s="180"/>
      <c r="N1046" s="181"/>
      <c r="O1046" s="175"/>
      <c r="P1046" s="182"/>
    </row>
    <row r="1047" spans="1:16" s="172" customFormat="1">
      <c r="A1047" s="921"/>
      <c r="B1047" s="924"/>
      <c r="C1047" s="173"/>
      <c r="D1047" s="185"/>
      <c r="E1047" s="175"/>
      <c r="F1047" s="182"/>
      <c r="G1047" s="173"/>
      <c r="H1047" s="186"/>
      <c r="I1047" s="175"/>
      <c r="J1047" s="175"/>
      <c r="K1047" s="187"/>
      <c r="L1047" s="184"/>
      <c r="M1047" s="180"/>
      <c r="N1047" s="181"/>
      <c r="O1047" s="175"/>
      <c r="P1047" s="182"/>
    </row>
    <row r="1048" spans="1:16" s="172" customFormat="1">
      <c r="A1048" s="921"/>
      <c r="B1048" s="924"/>
      <c r="C1048" s="173"/>
      <c r="D1048" s="174"/>
      <c r="E1048" s="175"/>
      <c r="F1048" s="188"/>
      <c r="G1048" s="198"/>
      <c r="H1048" s="183"/>
      <c r="I1048" s="191"/>
      <c r="J1048" s="175"/>
      <c r="K1048" s="178"/>
      <c r="L1048" s="189"/>
      <c r="M1048" s="190"/>
      <c r="N1048" s="181"/>
      <c r="O1048" s="175"/>
      <c r="P1048" s="182"/>
    </row>
    <row r="1049" spans="1:16" s="172" customFormat="1">
      <c r="A1049" s="921"/>
      <c r="B1049" s="924"/>
      <c r="C1049" s="173"/>
      <c r="D1049" s="174"/>
      <c r="E1049" s="175"/>
      <c r="F1049" s="182"/>
      <c r="G1049" s="173"/>
      <c r="H1049" s="183"/>
      <c r="I1049" s="191"/>
      <c r="J1049" s="175"/>
      <c r="K1049" s="178"/>
      <c r="L1049" s="184"/>
      <c r="M1049" s="180"/>
      <c r="N1049" s="181"/>
      <c r="O1049" s="175"/>
      <c r="P1049" s="182"/>
    </row>
    <row r="1050" spans="1:16" s="172" customFormat="1">
      <c r="A1050" s="921"/>
      <c r="B1050" s="924"/>
      <c r="C1050" s="173"/>
      <c r="D1050" s="174"/>
      <c r="E1050" s="175"/>
      <c r="F1050" s="182"/>
      <c r="G1050" s="219"/>
      <c r="H1050" s="183"/>
      <c r="I1050" s="175"/>
      <c r="J1050" s="175"/>
      <c r="K1050" s="178"/>
      <c r="L1050" s="184"/>
      <c r="M1050" s="180"/>
      <c r="N1050" s="181"/>
      <c r="O1050" s="175"/>
      <c r="P1050" s="182"/>
    </row>
    <row r="1051" spans="1:16" s="172" customFormat="1">
      <c r="A1051" s="921"/>
      <c r="B1051" s="924"/>
      <c r="C1051" s="173"/>
      <c r="D1051" s="174"/>
      <c r="E1051" s="175"/>
      <c r="F1051" s="188"/>
      <c r="G1051" s="173"/>
      <c r="H1051" s="183"/>
      <c r="I1051" s="191"/>
      <c r="J1051" s="175"/>
      <c r="K1051" s="178"/>
      <c r="L1051" s="184"/>
      <c r="M1051" s="180"/>
      <c r="N1051" s="181"/>
      <c r="O1051" s="175"/>
      <c r="P1051" s="182"/>
    </row>
    <row r="1052" spans="1:16" s="172" customFormat="1">
      <c r="A1052" s="921"/>
      <c r="B1052" s="924"/>
      <c r="C1052" s="173"/>
      <c r="D1052" s="174"/>
      <c r="E1052" s="175"/>
      <c r="F1052" s="182"/>
      <c r="G1052" s="173"/>
      <c r="H1052" s="183"/>
      <c r="I1052" s="191"/>
      <c r="J1052" s="175"/>
      <c r="K1052" s="178"/>
      <c r="L1052" s="184"/>
      <c r="M1052" s="180"/>
      <c r="N1052" s="181"/>
      <c r="O1052" s="175"/>
      <c r="P1052" s="182"/>
    </row>
    <row r="1053" spans="1:16" s="172" customFormat="1">
      <c r="A1053" s="921"/>
      <c r="B1053" s="924"/>
      <c r="C1053" s="192"/>
      <c r="D1053" s="193"/>
      <c r="E1053" s="194"/>
      <c r="F1053" s="195"/>
      <c r="G1053" s="173"/>
      <c r="H1053" s="177"/>
      <c r="I1053" s="175"/>
      <c r="J1053" s="175"/>
      <c r="K1053" s="178"/>
      <c r="L1053" s="184"/>
      <c r="M1053" s="180"/>
      <c r="N1053" s="196"/>
      <c r="O1053" s="194"/>
      <c r="P1053" s="195"/>
    </row>
    <row r="1054" spans="1:16" s="172" customFormat="1">
      <c r="A1054" s="921"/>
      <c r="B1054" s="924"/>
      <c r="C1054" s="192"/>
      <c r="D1054" s="193"/>
      <c r="E1054" s="194"/>
      <c r="F1054" s="195"/>
      <c r="G1054" s="198"/>
      <c r="H1054" s="183"/>
      <c r="I1054" s="191"/>
      <c r="J1054" s="175"/>
      <c r="K1054" s="178"/>
      <c r="L1054" s="184"/>
      <c r="M1054" s="180"/>
      <c r="N1054" s="196"/>
      <c r="O1054" s="194"/>
      <c r="P1054" s="195"/>
    </row>
    <row r="1055" spans="1:16" s="172" customFormat="1">
      <c r="A1055" s="921"/>
      <c r="B1055" s="924"/>
      <c r="C1055" s="192"/>
      <c r="D1055" s="193"/>
      <c r="E1055" s="194"/>
      <c r="F1055" s="195"/>
      <c r="G1055" s="173"/>
      <c r="H1055" s="199"/>
      <c r="I1055" s="191"/>
      <c r="J1055" s="200"/>
      <c r="K1055" s="197"/>
      <c r="L1055" s="184"/>
      <c r="M1055" s="180"/>
      <c r="N1055" s="196"/>
      <c r="O1055" s="194"/>
      <c r="P1055" s="195"/>
    </row>
    <row r="1056" spans="1:16" s="172" customFormat="1">
      <c r="A1056" s="921"/>
      <c r="B1056" s="924"/>
      <c r="C1056" s="192"/>
      <c r="D1056" s="193"/>
      <c r="E1056" s="194"/>
      <c r="F1056" s="195"/>
      <c r="G1056" s="173"/>
      <c r="H1056" s="201"/>
      <c r="I1056" s="175"/>
      <c r="J1056" s="175"/>
      <c r="K1056" s="178"/>
      <c r="L1056" s="184"/>
      <c r="M1056" s="180"/>
      <c r="N1056" s="196"/>
      <c r="O1056" s="194"/>
      <c r="P1056" s="195"/>
    </row>
    <row r="1057" spans="1:16" s="172" customFormat="1">
      <c r="A1057" s="921"/>
      <c r="B1057" s="924"/>
      <c r="C1057" s="192"/>
      <c r="D1057" s="193"/>
      <c r="E1057" s="194"/>
      <c r="F1057" s="195"/>
      <c r="G1057" s="198"/>
      <c r="H1057" s="183"/>
      <c r="I1057" s="200"/>
      <c r="J1057" s="200"/>
      <c r="K1057" s="197"/>
      <c r="L1057" s="184"/>
      <c r="M1057" s="180"/>
      <c r="N1057" s="196"/>
      <c r="O1057" s="194"/>
      <c r="P1057" s="195"/>
    </row>
    <row r="1058" spans="1:16" s="172" customFormat="1">
      <c r="A1058" s="921"/>
      <c r="B1058" s="924"/>
      <c r="C1058" s="192"/>
      <c r="D1058" s="193"/>
      <c r="E1058" s="194"/>
      <c r="F1058" s="195"/>
      <c r="G1058" s="173"/>
      <c r="H1058" s="183"/>
      <c r="I1058" s="200"/>
      <c r="J1058" s="200"/>
      <c r="K1058" s="197"/>
      <c r="L1058" s="179"/>
      <c r="M1058" s="180"/>
      <c r="N1058" s="196"/>
      <c r="O1058" s="194"/>
      <c r="P1058" s="195"/>
    </row>
    <row r="1059" spans="1:16" s="172" customFormat="1">
      <c r="A1059" s="921"/>
      <c r="B1059" s="924"/>
      <c r="C1059" s="192"/>
      <c r="D1059" s="193"/>
      <c r="E1059" s="194"/>
      <c r="F1059" s="195"/>
      <c r="G1059" s="192"/>
      <c r="H1059" s="201"/>
      <c r="I1059" s="202"/>
      <c r="J1059" s="202"/>
      <c r="K1059" s="203"/>
      <c r="L1059" s="204"/>
      <c r="M1059" s="190"/>
      <c r="N1059" s="196"/>
      <c r="O1059" s="194"/>
      <c r="P1059" s="195"/>
    </row>
    <row r="1060" spans="1:16" s="172" customFormat="1">
      <c r="A1060" s="921"/>
      <c r="B1060" s="924"/>
      <c r="C1060" s="192"/>
      <c r="D1060" s="193"/>
      <c r="E1060" s="194"/>
      <c r="F1060" s="195"/>
      <c r="G1060" s="192"/>
      <c r="H1060" s="201"/>
      <c r="I1060" s="202"/>
      <c r="J1060" s="202"/>
      <c r="K1060" s="203"/>
      <c r="L1060" s="204"/>
      <c r="M1060" s="190"/>
      <c r="N1060" s="196"/>
      <c r="O1060" s="194"/>
      <c r="P1060" s="195"/>
    </row>
    <row r="1061" spans="1:16" s="172" customFormat="1">
      <c r="A1061" s="921"/>
      <c r="B1061" s="924"/>
      <c r="C1061" s="192"/>
      <c r="D1061" s="193"/>
      <c r="E1061" s="194"/>
      <c r="F1061" s="195"/>
      <c r="G1061" s="192"/>
      <c r="H1061" s="201"/>
      <c r="I1061" s="202"/>
      <c r="J1061" s="202"/>
      <c r="K1061" s="203"/>
      <c r="L1061" s="204"/>
      <c r="M1061" s="190"/>
      <c r="N1061" s="196"/>
      <c r="O1061" s="194"/>
      <c r="P1061" s="195"/>
    </row>
    <row r="1062" spans="1:16" s="172" customFormat="1" ht="17.25" thickBot="1">
      <c r="A1062" s="922"/>
      <c r="B1062" s="925"/>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56">
        <f>A957+1</f>
        <v>46184</v>
      </c>
      <c r="B1063" s="90" t="s">
        <v>162</v>
      </c>
      <c r="C1063" s="926" t="s">
        <v>664</v>
      </c>
      <c r="D1063" s="91" t="s">
        <v>114</v>
      </c>
      <c r="E1063" s="92" t="s">
        <v>164</v>
      </c>
      <c r="F1063" s="93"/>
      <c r="G1063" s="90" t="s">
        <v>162</v>
      </c>
      <c r="H1063" s="930" t="s">
        <v>163</v>
      </c>
      <c r="I1063" s="91" t="s">
        <v>114</v>
      </c>
      <c r="J1063" s="92" t="s">
        <v>164</v>
      </c>
      <c r="K1063" s="93"/>
      <c r="L1063" s="90" t="s">
        <v>162</v>
      </c>
      <c r="M1063" s="933" t="s">
        <v>163</v>
      </c>
      <c r="N1063" s="91" t="s">
        <v>114</v>
      </c>
      <c r="O1063" s="92" t="s">
        <v>164</v>
      </c>
      <c r="P1063" s="93"/>
    </row>
    <row r="1064" spans="1:16" ht="18" customHeight="1">
      <c r="A1064" s="957"/>
      <c r="B1064" s="958"/>
      <c r="C1064" s="927"/>
      <c r="D1064" s="94" t="s">
        <v>116</v>
      </c>
      <c r="E1064" s="95" t="s">
        <v>142</v>
      </c>
      <c r="F1064" s="93"/>
      <c r="G1064" s="958"/>
      <c r="H1064" s="930"/>
      <c r="I1064" s="94" t="s">
        <v>116</v>
      </c>
      <c r="J1064" s="95" t="s">
        <v>142</v>
      </c>
      <c r="K1064" s="93"/>
      <c r="L1064" s="958"/>
      <c r="M1064" s="933"/>
      <c r="N1064" s="94" t="s">
        <v>116</v>
      </c>
      <c r="O1064" s="95" t="s">
        <v>142</v>
      </c>
      <c r="P1064" s="93"/>
    </row>
    <row r="1065" spans="1:16" ht="17.25" thickBot="1">
      <c r="A1065" s="957"/>
      <c r="B1065" s="959"/>
      <c r="C1065" s="927"/>
      <c r="D1065" s="94" t="s">
        <v>165</v>
      </c>
      <c r="E1065" s="96" t="s">
        <v>166</v>
      </c>
      <c r="F1065" s="98"/>
      <c r="G1065" s="959"/>
      <c r="H1065" s="930"/>
      <c r="I1065" s="94" t="s">
        <v>165</v>
      </c>
      <c r="J1065" s="96" t="s">
        <v>166</v>
      </c>
      <c r="K1065" s="98"/>
      <c r="L1065" s="959"/>
      <c r="M1065" s="933"/>
      <c r="N1065" s="94" t="s">
        <v>165</v>
      </c>
      <c r="O1065" s="96" t="s">
        <v>166</v>
      </c>
      <c r="P1065" s="98"/>
    </row>
    <row r="1066" spans="1:16" ht="17.25" thickBot="1">
      <c r="A1066" s="957"/>
      <c r="B1066" s="90" t="s">
        <v>167</v>
      </c>
      <c r="C1066" s="927"/>
      <c r="D1066" s="94"/>
      <c r="E1066" s="96"/>
      <c r="F1066" s="97"/>
      <c r="G1066" s="90" t="s">
        <v>167</v>
      </c>
      <c r="H1066" s="930"/>
      <c r="I1066" s="94" t="s">
        <v>120</v>
      </c>
      <c r="J1066" s="96" t="s">
        <v>148</v>
      </c>
      <c r="K1066" s="97"/>
      <c r="L1066" s="90" t="s">
        <v>167</v>
      </c>
      <c r="M1066" s="933"/>
      <c r="N1066" s="94" t="s">
        <v>120</v>
      </c>
      <c r="O1066" s="96" t="s">
        <v>148</v>
      </c>
      <c r="P1066" s="97"/>
    </row>
    <row r="1067" spans="1:16">
      <c r="A1067" s="957"/>
      <c r="B1067" s="955"/>
      <c r="C1067" s="927"/>
      <c r="D1067" s="94"/>
      <c r="E1067" s="96"/>
      <c r="F1067" s="97"/>
      <c r="G1067" s="955"/>
      <c r="H1067" s="930"/>
      <c r="I1067" s="94"/>
      <c r="J1067" s="96"/>
      <c r="K1067" s="97"/>
      <c r="L1067" s="955"/>
      <c r="M1067" s="933"/>
      <c r="N1067" s="94"/>
      <c r="O1067" s="96"/>
      <c r="P1067" s="97"/>
    </row>
    <row r="1068" spans="1:16">
      <c r="A1068" s="957"/>
      <c r="B1068" s="948"/>
      <c r="C1068" s="927"/>
      <c r="D1068" s="94"/>
      <c r="E1068" s="96"/>
      <c r="F1068" s="97"/>
      <c r="G1068" s="948"/>
      <c r="H1068" s="930"/>
      <c r="I1068" s="94"/>
      <c r="J1068" s="96"/>
      <c r="K1068" s="97"/>
      <c r="L1068" s="948"/>
      <c r="M1068" s="933"/>
      <c r="N1068" s="94"/>
      <c r="O1068" s="96"/>
      <c r="P1068" s="97"/>
    </row>
    <row r="1069" spans="1:16">
      <c r="A1069" s="957"/>
      <c r="B1069" s="947"/>
      <c r="C1069" s="927"/>
      <c r="D1069" s="94"/>
      <c r="E1069" s="96"/>
      <c r="F1069" s="93"/>
      <c r="G1069" s="947"/>
      <c r="H1069" s="930"/>
      <c r="I1069" s="94"/>
      <c r="J1069" s="96"/>
      <c r="K1069" s="93"/>
      <c r="L1069" s="947"/>
      <c r="M1069" s="933"/>
      <c r="N1069" s="94"/>
      <c r="O1069" s="96"/>
      <c r="P1069" s="93"/>
    </row>
    <row r="1070" spans="1:16">
      <c r="A1070" s="957"/>
      <c r="B1070" s="948"/>
      <c r="C1070" s="927"/>
      <c r="D1070" s="94"/>
      <c r="E1070" s="96"/>
      <c r="F1070" s="99"/>
      <c r="G1070" s="948"/>
      <c r="H1070" s="930"/>
      <c r="I1070" s="94"/>
      <c r="J1070" s="96"/>
      <c r="K1070" s="99"/>
      <c r="L1070" s="948"/>
      <c r="M1070" s="933"/>
      <c r="N1070" s="94"/>
      <c r="O1070" s="96"/>
      <c r="P1070" s="93"/>
    </row>
    <row r="1071" spans="1:16">
      <c r="A1071" s="957"/>
      <c r="B1071" s="947"/>
      <c r="C1071" s="927"/>
      <c r="D1071" s="94"/>
      <c r="E1071" s="96"/>
      <c r="F1071" s="102"/>
      <c r="G1071" s="947"/>
      <c r="H1071" s="930"/>
      <c r="I1071" s="94"/>
      <c r="J1071" s="96"/>
      <c r="K1071" s="102"/>
      <c r="L1071" s="947"/>
      <c r="M1071" s="933"/>
      <c r="N1071" s="94"/>
      <c r="O1071" s="96"/>
      <c r="P1071" s="99"/>
    </row>
    <row r="1072" spans="1:16" ht="17.25" thickBot="1">
      <c r="A1072" s="957"/>
      <c r="B1072" s="948"/>
      <c r="C1072" s="927"/>
      <c r="D1072" s="94"/>
      <c r="E1072" s="96"/>
      <c r="F1072" s="99"/>
      <c r="G1072" s="948"/>
      <c r="H1072" s="930"/>
      <c r="I1072" s="94"/>
      <c r="J1072" s="96"/>
      <c r="K1072" s="99"/>
      <c r="L1072" s="948"/>
      <c r="M1072" s="933"/>
      <c r="N1072" s="94"/>
      <c r="O1072" s="96"/>
      <c r="P1072" s="99"/>
    </row>
    <row r="1073" spans="1:16" ht="17.25" thickBot="1">
      <c r="A1073" s="957"/>
      <c r="B1073" s="100" t="s">
        <v>168</v>
      </c>
      <c r="C1073" s="927"/>
      <c r="D1073" s="94"/>
      <c r="E1073" s="96"/>
      <c r="F1073" s="99"/>
      <c r="G1073" s="100" t="s">
        <v>168</v>
      </c>
      <c r="H1073" s="930"/>
      <c r="I1073" s="94"/>
      <c r="J1073" s="96"/>
      <c r="K1073" s="99"/>
      <c r="L1073" s="100" t="s">
        <v>168</v>
      </c>
      <c r="M1073" s="933"/>
      <c r="N1073" s="94"/>
      <c r="O1073" s="96"/>
      <c r="P1073" s="99"/>
    </row>
    <row r="1074" spans="1:16">
      <c r="A1074" s="957"/>
      <c r="B1074" s="949"/>
      <c r="C1074" s="927"/>
      <c r="D1074" s="94"/>
      <c r="E1074" s="96"/>
      <c r="F1074" s="99"/>
      <c r="G1074" s="949"/>
      <c r="H1074" s="930"/>
      <c r="I1074" s="94"/>
      <c r="J1074" s="96"/>
      <c r="K1074" s="99"/>
      <c r="L1074" s="949"/>
      <c r="M1074" s="933"/>
      <c r="N1074" s="94"/>
      <c r="O1074" s="96"/>
      <c r="P1074" s="99"/>
    </row>
    <row r="1075" spans="1:16">
      <c r="A1075" s="957"/>
      <c r="B1075" s="950"/>
      <c r="C1075" s="927"/>
      <c r="D1075" s="94"/>
      <c r="E1075" s="96"/>
      <c r="F1075" s="99"/>
      <c r="G1075" s="950"/>
      <c r="H1075" s="930"/>
      <c r="I1075" s="94"/>
      <c r="J1075" s="96"/>
      <c r="K1075" s="99"/>
      <c r="L1075" s="950"/>
      <c r="M1075" s="933"/>
      <c r="N1075" s="94"/>
      <c r="O1075" s="96"/>
      <c r="P1075" s="97"/>
    </row>
    <row r="1076" spans="1:16" ht="17.25" thickBot="1">
      <c r="A1076" s="957"/>
      <c r="B1076" s="951"/>
      <c r="C1076" s="927"/>
      <c r="D1076" s="94"/>
      <c r="E1076" s="96"/>
      <c r="F1076" s="97"/>
      <c r="G1076" s="951"/>
      <c r="H1076" s="930"/>
      <c r="I1076" s="94"/>
      <c r="J1076" s="96"/>
      <c r="K1076" s="97"/>
      <c r="L1076" s="951"/>
      <c r="M1076" s="933"/>
      <c r="N1076" s="94"/>
      <c r="O1076" s="96"/>
      <c r="P1076" s="97"/>
    </row>
    <row r="1077" spans="1:16" ht="17.25" thickBot="1">
      <c r="A1077" s="957"/>
      <c r="B1077" s="100" t="s">
        <v>123</v>
      </c>
      <c r="C1077" s="927"/>
      <c r="D1077" s="94"/>
      <c r="E1077" s="96"/>
      <c r="F1077" s="97"/>
      <c r="G1077" s="100" t="s">
        <v>123</v>
      </c>
      <c r="H1077" s="930"/>
      <c r="I1077" s="94"/>
      <c r="J1077" s="96"/>
      <c r="K1077" s="97"/>
      <c r="L1077" s="100" t="s">
        <v>123</v>
      </c>
      <c r="M1077" s="933"/>
      <c r="N1077" s="94"/>
      <c r="O1077" s="96"/>
      <c r="P1077" s="97"/>
    </row>
    <row r="1078" spans="1:16">
      <c r="A1078" s="957"/>
      <c r="B1078" s="962"/>
      <c r="C1078" s="927"/>
      <c r="D1078" s="94"/>
      <c r="E1078" s="96"/>
      <c r="F1078" s="97"/>
      <c r="G1078" s="962"/>
      <c r="H1078" s="930"/>
      <c r="I1078" s="94"/>
      <c r="J1078" s="96"/>
      <c r="K1078" s="97"/>
      <c r="L1078" s="962"/>
      <c r="M1078" s="933"/>
      <c r="N1078" s="94"/>
      <c r="O1078" s="96"/>
      <c r="P1078" s="97"/>
    </row>
    <row r="1079" spans="1:16">
      <c r="A1079" s="957"/>
      <c r="B1079" s="963"/>
      <c r="C1079" s="927"/>
      <c r="D1079" s="94"/>
      <c r="E1079" s="96"/>
      <c r="F1079" s="97"/>
      <c r="G1079" s="963"/>
      <c r="H1079" s="930"/>
      <c r="I1079" s="94"/>
      <c r="J1079" s="96"/>
      <c r="K1079" s="97"/>
      <c r="L1079" s="963"/>
      <c r="M1079" s="933"/>
      <c r="N1079" s="94"/>
      <c r="O1079" s="96"/>
      <c r="P1079" s="97"/>
    </row>
    <row r="1080" spans="1:16" ht="17.25" thickBot="1">
      <c r="A1080" s="957"/>
      <c r="B1080" s="964"/>
      <c r="C1080" s="927"/>
      <c r="D1080" s="94"/>
      <c r="E1080" s="96"/>
      <c r="F1080" s="97"/>
      <c r="G1080" s="964"/>
      <c r="H1080" s="930"/>
      <c r="I1080" s="94"/>
      <c r="J1080" s="96"/>
      <c r="K1080" s="97"/>
      <c r="L1080" s="964"/>
      <c r="M1080" s="933"/>
      <c r="N1080" s="94"/>
      <c r="O1080" s="96"/>
      <c r="P1080" s="97"/>
    </row>
    <row r="1081" spans="1:16">
      <c r="A1081" s="957"/>
      <c r="B1081" s="945" t="s">
        <v>124</v>
      </c>
      <c r="C1081" s="927"/>
      <c r="D1081" s="94"/>
      <c r="E1081" s="96"/>
      <c r="F1081" s="97"/>
      <c r="G1081" s="945" t="s">
        <v>124</v>
      </c>
      <c r="H1081" s="930"/>
      <c r="I1081" s="94"/>
      <c r="J1081" s="96"/>
      <c r="K1081" s="97"/>
      <c r="L1081" s="945" t="s">
        <v>124</v>
      </c>
      <c r="M1081" s="933"/>
      <c r="N1081" s="94"/>
      <c r="O1081" s="96"/>
      <c r="P1081" s="97"/>
    </row>
    <row r="1082" spans="1:16" ht="17.25" thickBot="1">
      <c r="A1082" s="957"/>
      <c r="B1082" s="946"/>
      <c r="C1082" s="927"/>
      <c r="D1082" s="94"/>
      <c r="E1082" s="96"/>
      <c r="F1082" s="97"/>
      <c r="G1082" s="946"/>
      <c r="H1082" s="930"/>
      <c r="I1082" s="94"/>
      <c r="J1082" s="96"/>
      <c r="K1082" s="97"/>
      <c r="L1082" s="946"/>
      <c r="M1082" s="933"/>
      <c r="N1082" s="94"/>
      <c r="O1082" s="96"/>
      <c r="P1082" s="93"/>
    </row>
    <row r="1083" spans="1:16" ht="17.25" thickTop="1">
      <c r="A1083" s="957"/>
      <c r="B1083" s="960" t="s">
        <v>125</v>
      </c>
      <c r="C1083" s="927"/>
      <c r="D1083" s="94"/>
      <c r="E1083" s="96"/>
      <c r="F1083" s="93"/>
      <c r="G1083" s="960" t="s">
        <v>125</v>
      </c>
      <c r="H1083" s="930"/>
      <c r="I1083" s="94"/>
      <c r="J1083" s="96"/>
      <c r="K1083" s="93"/>
      <c r="L1083" s="960" t="s">
        <v>125</v>
      </c>
      <c r="M1083" s="933"/>
      <c r="N1083" s="94"/>
      <c r="O1083" s="96"/>
      <c r="P1083" s="97"/>
    </row>
    <row r="1084" spans="1:16" ht="17.25" thickBot="1">
      <c r="A1084" s="957"/>
      <c r="B1084" s="943"/>
      <c r="C1084" s="927"/>
      <c r="D1084" s="94"/>
      <c r="E1084" s="96"/>
      <c r="F1084" s="93"/>
      <c r="G1084" s="943"/>
      <c r="H1084" s="930"/>
      <c r="I1084" s="94"/>
      <c r="J1084" s="96"/>
      <c r="K1084" s="93"/>
      <c r="L1084" s="943"/>
      <c r="M1084" s="933"/>
      <c r="N1084" s="94"/>
      <c r="O1084" s="96"/>
      <c r="P1084" s="101"/>
    </row>
    <row r="1085" spans="1:16">
      <c r="A1085" s="957"/>
      <c r="B1085" s="953"/>
      <c r="C1085" s="927"/>
      <c r="D1085" s="94"/>
      <c r="E1085" s="96"/>
      <c r="F1085" s="97"/>
      <c r="G1085" s="953"/>
      <c r="H1085" s="930"/>
      <c r="I1085" s="94"/>
      <c r="J1085" s="96"/>
      <c r="K1085" s="97"/>
      <c r="L1085" s="953"/>
      <c r="M1085" s="933"/>
      <c r="N1085" s="94"/>
      <c r="O1085" s="96"/>
      <c r="P1085" s="103"/>
    </row>
    <row r="1086" spans="1:16" ht="17.25" thickBot="1">
      <c r="A1086" s="957"/>
      <c r="B1086" s="961"/>
      <c r="C1086" s="927"/>
      <c r="D1086" s="94"/>
      <c r="E1086" s="96"/>
      <c r="F1086" s="97"/>
      <c r="G1086" s="961"/>
      <c r="H1086" s="930"/>
      <c r="I1086" s="94"/>
      <c r="J1086" s="96"/>
      <c r="K1086" s="97"/>
      <c r="L1086" s="961"/>
      <c r="M1086" s="933"/>
      <c r="N1086" s="94"/>
      <c r="O1086" s="96"/>
      <c r="P1086" s="104"/>
    </row>
    <row r="1087" spans="1:16">
      <c r="A1087" s="957"/>
      <c r="B1087" s="942" t="s">
        <v>126</v>
      </c>
      <c r="C1087" s="927"/>
      <c r="D1087" s="94"/>
      <c r="E1087" s="96"/>
      <c r="F1087" s="93"/>
      <c r="G1087" s="942" t="s">
        <v>126</v>
      </c>
      <c r="H1087" s="930"/>
      <c r="I1087" s="94"/>
      <c r="J1087" s="96"/>
      <c r="K1087" s="93"/>
      <c r="L1087" s="942" t="s">
        <v>126</v>
      </c>
      <c r="M1087" s="933"/>
      <c r="N1087" s="94"/>
      <c r="O1087" s="96"/>
      <c r="P1087" s="99"/>
    </row>
    <row r="1088" spans="1:16" ht="17.25" thickBot="1">
      <c r="A1088" s="957"/>
      <c r="B1088" s="943"/>
      <c r="C1088" s="927"/>
      <c r="D1088" s="94"/>
      <c r="E1088" s="96"/>
      <c r="F1088" s="101"/>
      <c r="G1088" s="943"/>
      <c r="H1088" s="930"/>
      <c r="I1088" s="94"/>
      <c r="J1088" s="96"/>
      <c r="K1088" s="101"/>
      <c r="L1088" s="943"/>
      <c r="M1088" s="933"/>
      <c r="N1088" s="94"/>
      <c r="O1088" s="96"/>
      <c r="P1088" s="104"/>
    </row>
    <row r="1089" spans="1:16">
      <c r="A1089" s="957"/>
      <c r="B1089" s="953"/>
      <c r="C1089" s="927"/>
      <c r="D1089" s="94"/>
      <c r="E1089" s="96"/>
      <c r="F1089" s="102"/>
      <c r="G1089" s="953"/>
      <c r="H1089" s="930"/>
      <c r="I1089" s="94"/>
      <c r="J1089" s="96"/>
      <c r="K1089" s="103"/>
      <c r="L1089" s="953"/>
      <c r="M1089" s="933"/>
      <c r="N1089" s="94"/>
      <c r="O1089" s="96"/>
      <c r="P1089" s="93"/>
    </row>
    <row r="1090" spans="1:16" ht="17.25" thickBot="1">
      <c r="A1090" s="957"/>
      <c r="B1090" s="954"/>
      <c r="C1090" s="927"/>
      <c r="D1090" s="94"/>
      <c r="E1090" s="96"/>
      <c r="F1090" s="99"/>
      <c r="G1090" s="954"/>
      <c r="H1090" s="930"/>
      <c r="I1090" s="94"/>
      <c r="J1090" s="96"/>
      <c r="K1090" s="104"/>
      <c r="L1090" s="954"/>
      <c r="M1090" s="933"/>
      <c r="N1090" s="94"/>
      <c r="O1090" s="96"/>
      <c r="P1090" s="97"/>
    </row>
    <row r="1091" spans="1:16">
      <c r="A1091" s="957"/>
      <c r="B1091" s="952" t="s">
        <v>127</v>
      </c>
      <c r="C1091" s="927"/>
      <c r="D1091" s="94"/>
      <c r="E1091" s="96"/>
      <c r="F1091" s="103"/>
      <c r="G1091" s="952" t="s">
        <v>127</v>
      </c>
      <c r="H1091" s="930"/>
      <c r="I1091" s="94"/>
      <c r="J1091" s="96"/>
      <c r="K1091" s="104"/>
      <c r="L1091" s="952" t="s">
        <v>127</v>
      </c>
      <c r="M1091" s="933"/>
      <c r="N1091" s="94"/>
      <c r="O1091" s="114"/>
      <c r="P1091" s="97"/>
    </row>
    <row r="1092" spans="1:16" ht="17.25" thickBot="1">
      <c r="A1092" s="957"/>
      <c r="B1092" s="943"/>
      <c r="C1092" s="927"/>
      <c r="D1092" s="94"/>
      <c r="E1092" s="96"/>
      <c r="F1092" s="104"/>
      <c r="G1092" s="943"/>
      <c r="H1092" s="930"/>
      <c r="I1092" s="94"/>
      <c r="J1092" s="96"/>
      <c r="K1092" s="99"/>
      <c r="L1092" s="943"/>
      <c r="M1092" s="933"/>
      <c r="N1092" s="113"/>
      <c r="O1092" s="96"/>
      <c r="P1092" s="112"/>
    </row>
    <row r="1093" spans="1:16">
      <c r="A1093" s="957"/>
      <c r="B1093" s="953"/>
      <c r="C1093" s="927"/>
      <c r="D1093" s="94"/>
      <c r="E1093" s="96"/>
      <c r="F1093" s="104"/>
      <c r="G1093" s="953"/>
      <c r="H1093" s="930"/>
      <c r="I1093" s="94"/>
      <c r="J1093" s="96"/>
      <c r="K1093" s="104"/>
      <c r="L1093" s="953"/>
      <c r="M1093" s="933"/>
      <c r="N1093" s="113"/>
      <c r="O1093" s="114"/>
      <c r="P1093" s="97"/>
    </row>
    <row r="1094" spans="1:16" ht="17.25" thickBot="1">
      <c r="A1094" s="957"/>
      <c r="B1094" s="954"/>
      <c r="C1094" s="927"/>
      <c r="D1094" s="94"/>
      <c r="E1094" s="96"/>
      <c r="F1094" s="99"/>
      <c r="G1094" s="954"/>
      <c r="H1094" s="930"/>
      <c r="I1094" s="94"/>
      <c r="J1094" s="96"/>
      <c r="K1094" s="93"/>
      <c r="L1094" s="954"/>
      <c r="M1094" s="933"/>
      <c r="N1094" s="94"/>
      <c r="O1094" s="114"/>
      <c r="P1094" s="104"/>
    </row>
    <row r="1095" spans="1:16">
      <c r="A1095" s="957"/>
      <c r="B1095" s="952" t="s">
        <v>128</v>
      </c>
      <c r="C1095" s="927"/>
      <c r="D1095" s="94"/>
      <c r="E1095" s="96"/>
      <c r="F1095" s="104"/>
      <c r="G1095" s="952" t="s">
        <v>128</v>
      </c>
      <c r="H1095" s="930"/>
      <c r="I1095" s="94"/>
      <c r="J1095" s="96"/>
      <c r="K1095" s="97"/>
      <c r="L1095" s="952" t="s">
        <v>128</v>
      </c>
      <c r="M1095" s="933"/>
      <c r="N1095" s="94"/>
      <c r="O1095" s="96"/>
      <c r="P1095" s="97"/>
    </row>
    <row r="1096" spans="1:16" ht="17.25" thickBot="1">
      <c r="A1096" s="957"/>
      <c r="B1096" s="943"/>
      <c r="C1096" s="927"/>
      <c r="D1096" s="94"/>
      <c r="E1096" s="96"/>
      <c r="F1096" s="93"/>
      <c r="G1096" s="943"/>
      <c r="H1096" s="930"/>
      <c r="I1096" s="94"/>
      <c r="J1096" s="114"/>
      <c r="K1096" s="97"/>
      <c r="L1096" s="943"/>
      <c r="M1096" s="933"/>
      <c r="N1096" s="113"/>
      <c r="O1096" s="114"/>
      <c r="P1096" s="97"/>
    </row>
    <row r="1097" spans="1:16">
      <c r="A1097" s="957"/>
      <c r="B1097" s="953"/>
      <c r="C1097" s="927"/>
      <c r="D1097" s="94"/>
      <c r="E1097" s="96"/>
      <c r="F1097" s="97"/>
      <c r="G1097" s="953"/>
      <c r="H1097" s="930"/>
      <c r="I1097" s="94"/>
      <c r="J1097" s="96"/>
      <c r="K1097" s="97"/>
      <c r="L1097" s="953"/>
      <c r="M1097" s="933"/>
      <c r="N1097" s="113"/>
      <c r="O1097" s="114"/>
      <c r="P1097" s="97"/>
    </row>
    <row r="1098" spans="1:16" ht="17.25" thickBot="1">
      <c r="A1098" s="957"/>
      <c r="B1098" s="954"/>
      <c r="C1098" s="927"/>
      <c r="D1098" s="94"/>
      <c r="E1098" s="96"/>
      <c r="F1098" s="93"/>
      <c r="G1098" s="954"/>
      <c r="H1098" s="930"/>
      <c r="I1098" s="94"/>
      <c r="J1098" s="114"/>
      <c r="K1098" s="97"/>
      <c r="L1098" s="954"/>
      <c r="M1098" s="933"/>
      <c r="N1098" s="94"/>
      <c r="O1098" s="114"/>
      <c r="P1098" s="97"/>
    </row>
    <row r="1099" spans="1:16">
      <c r="A1099" s="957"/>
      <c r="B1099" s="942" t="s">
        <v>129</v>
      </c>
      <c r="C1099" s="927"/>
      <c r="D1099" s="94"/>
      <c r="E1099" s="96"/>
      <c r="F1099" s="93"/>
      <c r="G1099" s="942" t="s">
        <v>129</v>
      </c>
      <c r="H1099" s="930"/>
      <c r="I1099" s="94"/>
      <c r="J1099" s="114"/>
      <c r="K1099" s="97"/>
      <c r="L1099" s="942" t="s">
        <v>129</v>
      </c>
      <c r="M1099" s="933"/>
      <c r="N1099" s="113"/>
      <c r="O1099" s="114"/>
      <c r="P1099" s="97"/>
    </row>
    <row r="1100" spans="1:16" ht="17.25" thickBot="1">
      <c r="A1100" s="957"/>
      <c r="B1100" s="943"/>
      <c r="C1100" s="927"/>
      <c r="D1100" s="94"/>
      <c r="E1100" s="96"/>
      <c r="F1100" s="93"/>
      <c r="G1100" s="943"/>
      <c r="H1100" s="930"/>
      <c r="I1100" s="94"/>
      <c r="J1100" s="114"/>
      <c r="K1100" s="97"/>
      <c r="L1100" s="943"/>
      <c r="M1100" s="933"/>
      <c r="N1100" s="94"/>
      <c r="O1100" s="114"/>
      <c r="P1100" s="97"/>
    </row>
    <row r="1101" spans="1:16">
      <c r="A1101" s="957"/>
      <c r="B1101" s="106"/>
      <c r="C1101" s="927"/>
      <c r="D1101" s="94"/>
      <c r="E1101" s="96"/>
      <c r="F1101" s="97"/>
      <c r="G1101" s="106"/>
      <c r="H1101" s="930"/>
      <c r="I1101" s="94"/>
      <c r="J1101" s="96"/>
      <c r="K1101" s="112"/>
      <c r="L1101" s="106"/>
      <c r="M1101" s="933"/>
      <c r="N1101" s="113"/>
      <c r="O1101" s="96"/>
      <c r="P1101" s="112"/>
    </row>
    <row r="1102" spans="1:16">
      <c r="A1102" s="957"/>
      <c r="B1102" s="107"/>
      <c r="C1102" s="927"/>
      <c r="D1102" s="94"/>
      <c r="E1102" s="96"/>
      <c r="F1102" s="93"/>
      <c r="G1102" s="107"/>
      <c r="H1102" s="930"/>
      <c r="I1102" s="94"/>
      <c r="J1102" s="96"/>
      <c r="K1102" s="97"/>
      <c r="L1102" s="107"/>
      <c r="M1102" s="933"/>
      <c r="N1102" s="113"/>
      <c r="O1102" s="114"/>
      <c r="P1102" s="97"/>
    </row>
    <row r="1103" spans="1:16">
      <c r="A1103" s="957"/>
      <c r="B1103" s="109"/>
      <c r="C1103" s="927"/>
      <c r="D1103" s="94"/>
      <c r="E1103" s="96"/>
      <c r="F1103" s="93"/>
      <c r="G1103" s="109"/>
      <c r="H1103" s="930"/>
      <c r="I1103" s="113"/>
      <c r="J1103" s="114"/>
      <c r="K1103" s="97"/>
      <c r="L1103" s="109"/>
      <c r="M1103" s="933"/>
      <c r="N1103" s="113"/>
      <c r="O1103" s="114"/>
      <c r="P1103" s="104"/>
    </row>
    <row r="1104" spans="1:16">
      <c r="A1104" s="957"/>
      <c r="B1104" s="110"/>
      <c r="C1104" s="927"/>
      <c r="D1104" s="94"/>
      <c r="E1104" s="96"/>
      <c r="F1104" s="93"/>
      <c r="G1104" s="110"/>
      <c r="H1104" s="930"/>
      <c r="I1104" s="113"/>
      <c r="J1104" s="114"/>
      <c r="K1104" s="104"/>
      <c r="L1104" s="110"/>
      <c r="M1104" s="933"/>
      <c r="N1104" s="111"/>
      <c r="O1104" s="96"/>
      <c r="P1104" s="97"/>
    </row>
    <row r="1105" spans="1:16">
      <c r="A1105" s="957"/>
      <c r="B1105" s="109"/>
      <c r="C1105" s="927"/>
      <c r="D1105" s="111"/>
      <c r="E1105" s="96"/>
      <c r="F1105" s="97"/>
      <c r="G1105" s="109"/>
      <c r="H1105" s="930"/>
      <c r="I1105" s="111"/>
      <c r="J1105" s="96"/>
      <c r="K1105" s="112"/>
      <c r="L1105" s="109"/>
      <c r="M1105" s="933"/>
      <c r="N1105" s="94"/>
      <c r="O1105" s="96"/>
      <c r="P1105" s="112"/>
    </row>
    <row r="1106" spans="1:16">
      <c r="A1106" s="957"/>
      <c r="B1106" s="110"/>
      <c r="C1106" s="927"/>
      <c r="D1106" s="94"/>
      <c r="E1106" s="96"/>
      <c r="F1106" s="108"/>
      <c r="G1106" s="110"/>
      <c r="H1106" s="930"/>
      <c r="I1106" s="94"/>
      <c r="J1106" s="96"/>
      <c r="K1106" s="97"/>
      <c r="L1106" s="110"/>
      <c r="M1106" s="933"/>
      <c r="N1106" s="113"/>
      <c r="O1106" s="114"/>
      <c r="P1106" s="97"/>
    </row>
    <row r="1107" spans="1:16">
      <c r="A1107" s="957"/>
      <c r="B1107" s="109"/>
      <c r="C1107" s="927"/>
      <c r="D1107" s="94"/>
      <c r="E1107" s="96"/>
      <c r="F1107" s="97"/>
      <c r="G1107" s="109"/>
      <c r="H1107" s="930"/>
      <c r="I1107" s="113"/>
      <c r="J1107" s="114"/>
      <c r="K1107" s="97"/>
      <c r="L1107" s="109"/>
      <c r="M1107" s="933"/>
      <c r="N1107" s="113"/>
      <c r="O1107" s="114"/>
      <c r="P1107" s="97"/>
    </row>
    <row r="1108" spans="1:16" ht="17.25" thickBot="1">
      <c r="A1108" s="957"/>
      <c r="B1108" s="110"/>
      <c r="C1108" s="940"/>
      <c r="D1108" s="115"/>
      <c r="E1108" s="116"/>
      <c r="F1108" s="117"/>
      <c r="G1108" s="110"/>
      <c r="H1108" s="930"/>
      <c r="I1108" s="115"/>
      <c r="J1108" s="116"/>
      <c r="K1108" s="117"/>
      <c r="L1108" s="110"/>
      <c r="M1108" s="933"/>
      <c r="N1108" s="115"/>
      <c r="O1108" s="116"/>
      <c r="P1108" s="117"/>
    </row>
    <row r="1109" spans="1:16">
      <c r="A1109" s="944" t="str">
        <f>TEXT(A1063,"AAAA")</f>
        <v>星期四</v>
      </c>
      <c r="B1109" s="109"/>
      <c r="C1109" s="926" t="s">
        <v>665</v>
      </c>
      <c r="D1109" s="118"/>
      <c r="E1109" s="119"/>
      <c r="F1109" s="97"/>
      <c r="G1109" s="109"/>
      <c r="H1109" s="929" t="s">
        <v>130</v>
      </c>
      <c r="I1109" s="118"/>
      <c r="J1109" s="119"/>
      <c r="K1109" s="97"/>
      <c r="L1109" s="109"/>
      <c r="M1109" s="932" t="s">
        <v>130</v>
      </c>
      <c r="N1109" s="118"/>
      <c r="O1109" s="119"/>
      <c r="P1109" s="97"/>
    </row>
    <row r="1110" spans="1:16">
      <c r="A1110" s="944"/>
      <c r="B1110" s="110"/>
      <c r="C1110" s="927"/>
      <c r="D1110" s="120"/>
      <c r="E1110" s="96"/>
      <c r="F1110" s="97"/>
      <c r="G1110" s="110"/>
      <c r="H1110" s="930"/>
      <c r="I1110" s="94"/>
      <c r="J1110" s="96"/>
      <c r="K1110" s="97"/>
      <c r="L1110" s="110"/>
      <c r="M1110" s="933"/>
      <c r="N1110" s="94"/>
      <c r="O1110" s="96"/>
      <c r="P1110" s="97"/>
    </row>
    <row r="1111" spans="1:16">
      <c r="A1111" s="944"/>
      <c r="B1111" s="109"/>
      <c r="C1111" s="927"/>
      <c r="D1111" s="120"/>
      <c r="E1111" s="96"/>
      <c r="F1111" s="97"/>
      <c r="G1111" s="109"/>
      <c r="H1111" s="930"/>
      <c r="I1111" s="94"/>
      <c r="J1111" s="96"/>
      <c r="K1111" s="97"/>
      <c r="L1111" s="109"/>
      <c r="M1111" s="933"/>
      <c r="N1111" s="94"/>
      <c r="O1111" s="96"/>
      <c r="P1111" s="97"/>
    </row>
    <row r="1112" spans="1:16">
      <c r="A1112" s="944"/>
      <c r="B1112" s="110"/>
      <c r="C1112" s="927"/>
      <c r="D1112" s="120"/>
      <c r="E1112" s="96"/>
      <c r="F1112" s="97"/>
      <c r="G1112" s="110"/>
      <c r="H1112" s="930"/>
      <c r="I1112" s="94"/>
      <c r="J1112" s="96"/>
      <c r="K1112" s="97"/>
      <c r="L1112" s="110"/>
      <c r="M1112" s="933"/>
      <c r="N1112" s="94"/>
      <c r="O1112" s="96"/>
      <c r="P1112" s="97"/>
    </row>
    <row r="1113" spans="1:16">
      <c r="A1113" s="944"/>
      <c r="B1113" s="109"/>
      <c r="C1113" s="927"/>
      <c r="D1113" s="120"/>
      <c r="E1113" s="96"/>
      <c r="F1113" s="97"/>
      <c r="G1113" s="109"/>
      <c r="H1113" s="930"/>
      <c r="I1113" s="94"/>
      <c r="J1113" s="96"/>
      <c r="K1113" s="97"/>
      <c r="L1113" s="109"/>
      <c r="M1113" s="933"/>
      <c r="N1113" s="94"/>
      <c r="O1113" s="96"/>
      <c r="P1113" s="97"/>
    </row>
    <row r="1114" spans="1:16">
      <c r="A1114" s="944"/>
      <c r="B1114" s="110"/>
      <c r="C1114" s="927"/>
      <c r="D1114" s="120"/>
      <c r="E1114" s="96"/>
      <c r="F1114" s="97"/>
      <c r="G1114" s="110"/>
      <c r="H1114" s="930"/>
      <c r="I1114" s="94"/>
      <c r="J1114" s="96"/>
      <c r="K1114" s="97"/>
      <c r="L1114" s="110"/>
      <c r="M1114" s="933"/>
      <c r="N1114" s="94"/>
      <c r="O1114" s="96"/>
      <c r="P1114" s="97"/>
    </row>
    <row r="1115" spans="1:16">
      <c r="A1115" s="944"/>
      <c r="B1115" s="109"/>
      <c r="C1115" s="927"/>
      <c r="D1115" s="120"/>
      <c r="E1115" s="96"/>
      <c r="F1115" s="97"/>
      <c r="G1115" s="109"/>
      <c r="H1115" s="930"/>
      <c r="I1115" s="94"/>
      <c r="J1115" s="96"/>
      <c r="K1115" s="97"/>
      <c r="L1115" s="109"/>
      <c r="M1115" s="933"/>
      <c r="N1115" s="94"/>
      <c r="O1115" s="96"/>
      <c r="P1115" s="97"/>
    </row>
    <row r="1116" spans="1:16">
      <c r="A1116" s="944"/>
      <c r="B1116" s="110"/>
      <c r="C1116" s="927"/>
      <c r="D1116" s="94"/>
      <c r="E1116" s="96"/>
      <c r="F1116" s="97"/>
      <c r="G1116" s="110"/>
      <c r="H1116" s="930"/>
      <c r="I1116" s="94"/>
      <c r="J1116" s="96"/>
      <c r="K1116" s="97"/>
      <c r="L1116" s="110"/>
      <c r="M1116" s="933"/>
      <c r="N1116" s="94"/>
      <c r="O1116" s="96"/>
      <c r="P1116" s="97"/>
    </row>
    <row r="1117" spans="1:16">
      <c r="A1117" s="944"/>
      <c r="B1117" s="107"/>
      <c r="C1117" s="927"/>
      <c r="D1117" s="113"/>
      <c r="E1117" s="114"/>
      <c r="F1117" s="104"/>
      <c r="G1117" s="107"/>
      <c r="H1117" s="930"/>
      <c r="I1117" s="113"/>
      <c r="J1117" s="114"/>
      <c r="K1117" s="97"/>
      <c r="L1117" s="107"/>
      <c r="M1117" s="933"/>
      <c r="N1117" s="113"/>
      <c r="O1117" s="114"/>
      <c r="P1117" s="97"/>
    </row>
    <row r="1118" spans="1:16" ht="17.25" thickBot="1">
      <c r="A1118" s="944"/>
      <c r="B1118" s="107"/>
      <c r="C1118" s="940"/>
      <c r="D1118" s="122" t="s">
        <v>132</v>
      </c>
      <c r="E1118" s="123" t="s">
        <v>133</v>
      </c>
      <c r="F1118" s="124"/>
      <c r="G1118" s="107"/>
      <c r="H1118" s="941"/>
      <c r="I1118" s="122" t="s">
        <v>132</v>
      </c>
      <c r="J1118" s="123" t="s">
        <v>133</v>
      </c>
      <c r="K1118" s="97"/>
      <c r="L1118" s="107"/>
      <c r="M1118" s="939"/>
      <c r="N1118" s="122" t="s">
        <v>132</v>
      </c>
      <c r="O1118" s="123" t="s">
        <v>133</v>
      </c>
      <c r="P1118" s="97"/>
    </row>
    <row r="1119" spans="1:16">
      <c r="A1119" s="105"/>
      <c r="B1119" s="109"/>
      <c r="C1119" s="926" t="s">
        <v>666</v>
      </c>
      <c r="D1119" s="118"/>
      <c r="E1119" s="119"/>
      <c r="F1119" s="125"/>
      <c r="G1119" s="109"/>
      <c r="H1119" s="929" t="s">
        <v>134</v>
      </c>
      <c r="I1119" s="118"/>
      <c r="J1119" s="119"/>
      <c r="K1119" s="125"/>
      <c r="L1119" s="109"/>
      <c r="M1119" s="932" t="s">
        <v>134</v>
      </c>
      <c r="N1119" s="118"/>
      <c r="O1119" s="119"/>
      <c r="P1119" s="125"/>
    </row>
    <row r="1120" spans="1:16">
      <c r="A1120" s="105"/>
      <c r="B1120" s="110"/>
      <c r="C1120" s="927"/>
      <c r="D1120" s="94"/>
      <c r="E1120" s="96"/>
      <c r="F1120" s="97"/>
      <c r="G1120" s="110"/>
      <c r="H1120" s="930"/>
      <c r="I1120" s="94"/>
      <c r="J1120" s="96"/>
      <c r="K1120" s="97"/>
      <c r="L1120" s="110"/>
      <c r="M1120" s="933"/>
      <c r="N1120" s="94"/>
      <c r="O1120" s="96"/>
      <c r="P1120" s="97"/>
    </row>
    <row r="1121" spans="1:16">
      <c r="A1121" s="105"/>
      <c r="B1121" s="126"/>
      <c r="C1121" s="927"/>
      <c r="D1121" s="94"/>
      <c r="E1121" s="96"/>
      <c r="F1121" s="97"/>
      <c r="G1121" s="126"/>
      <c r="H1121" s="930"/>
      <c r="I1121" s="94"/>
      <c r="J1121" s="96"/>
      <c r="K1121" s="97"/>
      <c r="L1121" s="126"/>
      <c r="M1121" s="933"/>
      <c r="N1121" s="94"/>
      <c r="O1121" s="96"/>
      <c r="P1121" s="128"/>
    </row>
    <row r="1122" spans="1:16">
      <c r="A1122" s="105"/>
      <c r="B1122" s="107"/>
      <c r="C1122" s="927"/>
      <c r="D1122" s="94"/>
      <c r="E1122" s="96"/>
      <c r="F1122" s="97"/>
      <c r="G1122" s="107"/>
      <c r="H1122" s="930"/>
      <c r="I1122" s="94"/>
      <c r="J1122" s="96"/>
      <c r="K1122" s="97"/>
      <c r="L1122" s="107"/>
      <c r="M1122" s="933"/>
      <c r="N1122" s="94"/>
      <c r="O1122" s="96"/>
      <c r="P1122" s="216"/>
    </row>
    <row r="1123" spans="1:16">
      <c r="A1123" s="105"/>
      <c r="B1123" s="109"/>
      <c r="C1123" s="927"/>
      <c r="D1123" s="94"/>
      <c r="E1123" s="96"/>
      <c r="F1123" s="97"/>
      <c r="G1123" s="109"/>
      <c r="H1123" s="930"/>
      <c r="I1123" s="94"/>
      <c r="J1123" s="96"/>
      <c r="K1123" s="97"/>
      <c r="L1123" s="109"/>
      <c r="M1123" s="933"/>
      <c r="N1123" s="94"/>
      <c r="O1123" s="96"/>
      <c r="P1123" s="97"/>
    </row>
    <row r="1124" spans="1:16">
      <c r="A1124" s="105"/>
      <c r="B1124" s="110"/>
      <c r="C1124" s="927"/>
      <c r="D1124" s="94"/>
      <c r="E1124" s="96"/>
      <c r="F1124" s="127"/>
      <c r="G1124" s="110"/>
      <c r="H1124" s="930"/>
      <c r="I1124" s="94"/>
      <c r="J1124" s="96"/>
      <c r="K1124" s="127"/>
      <c r="L1124" s="110"/>
      <c r="M1124" s="933"/>
      <c r="N1124" s="94"/>
      <c r="O1124" s="96"/>
      <c r="P1124" s="127"/>
    </row>
    <row r="1125" spans="1:16">
      <c r="A1125" s="105"/>
      <c r="B1125" s="109"/>
      <c r="C1125" s="927"/>
      <c r="D1125" s="94"/>
      <c r="E1125" s="96"/>
      <c r="F1125" s="128"/>
      <c r="G1125" s="109"/>
      <c r="H1125" s="930"/>
      <c r="I1125" s="94"/>
      <c r="J1125" s="96"/>
      <c r="K1125" s="128"/>
      <c r="L1125" s="109"/>
      <c r="M1125" s="933"/>
      <c r="N1125" s="94"/>
      <c r="O1125" s="96"/>
      <c r="P1125" s="128"/>
    </row>
    <row r="1126" spans="1:16">
      <c r="A1126" s="105"/>
      <c r="B1126" s="110"/>
      <c r="C1126" s="927"/>
      <c r="D1126" s="217"/>
      <c r="E1126" s="114"/>
      <c r="F1126" s="216"/>
      <c r="G1126" s="110"/>
      <c r="H1126" s="930"/>
      <c r="I1126" s="113"/>
      <c r="J1126" s="114"/>
      <c r="K1126" s="216"/>
      <c r="L1126" s="110"/>
      <c r="M1126" s="933"/>
      <c r="N1126" s="113"/>
      <c r="O1126" s="114"/>
      <c r="P1126" s="216"/>
    </row>
    <row r="1127" spans="1:16">
      <c r="A1127" s="105"/>
      <c r="B1127" s="109"/>
      <c r="C1127" s="927"/>
      <c r="D1127" s="217"/>
      <c r="E1127" s="114"/>
      <c r="F1127" s="216"/>
      <c r="G1127" s="109"/>
      <c r="H1127" s="930"/>
      <c r="I1127" s="113"/>
      <c r="J1127" s="114"/>
      <c r="K1127" s="216"/>
      <c r="L1127" s="109"/>
      <c r="M1127" s="933"/>
      <c r="N1127" s="113"/>
      <c r="O1127" s="114"/>
      <c r="P1127" s="216"/>
    </row>
    <row r="1128" spans="1:16" ht="17.25" thickBot="1">
      <c r="A1128" s="105"/>
      <c r="B1128" s="110"/>
      <c r="C1128" s="940"/>
      <c r="D1128" s="129"/>
      <c r="E1128" s="130"/>
      <c r="F1128" s="104"/>
      <c r="G1128" s="110"/>
      <c r="H1128" s="941"/>
      <c r="I1128" s="113"/>
      <c r="J1128" s="130"/>
      <c r="K1128" s="104"/>
      <c r="L1128" s="110"/>
      <c r="M1128" s="939"/>
      <c r="N1128" s="113"/>
      <c r="O1128" s="131"/>
      <c r="P1128" s="127"/>
    </row>
    <row r="1129" spans="1:16">
      <c r="A1129" s="132"/>
      <c r="B1129" s="109"/>
      <c r="C1129" s="926" t="s">
        <v>667</v>
      </c>
      <c r="D1129" s="118" t="s">
        <v>136</v>
      </c>
      <c r="E1129" s="133" t="s">
        <v>137</v>
      </c>
      <c r="F1129" s="125"/>
      <c r="G1129" s="109"/>
      <c r="H1129" s="929" t="s">
        <v>135</v>
      </c>
      <c r="I1129" s="118" t="s">
        <v>136</v>
      </c>
      <c r="J1129" s="133" t="s">
        <v>137</v>
      </c>
      <c r="K1129" s="125"/>
      <c r="L1129" s="109"/>
      <c r="M1129" s="932" t="s">
        <v>135</v>
      </c>
      <c r="N1129" s="118" t="s">
        <v>136</v>
      </c>
      <c r="O1129" s="133" t="s">
        <v>137</v>
      </c>
      <c r="P1129" s="125"/>
    </row>
    <row r="1130" spans="1:16">
      <c r="A1130" s="132"/>
      <c r="B1130" s="110"/>
      <c r="C1130" s="927"/>
      <c r="D1130" s="94" t="s">
        <v>141</v>
      </c>
      <c r="E1130" s="96" t="s">
        <v>142</v>
      </c>
      <c r="F1130" s="134"/>
      <c r="G1130" s="110"/>
      <c r="H1130" s="930"/>
      <c r="I1130" s="94" t="s">
        <v>141</v>
      </c>
      <c r="J1130" s="96" t="s">
        <v>142</v>
      </c>
      <c r="K1130" s="134"/>
      <c r="L1130" s="110"/>
      <c r="M1130" s="933"/>
      <c r="N1130" s="94" t="s">
        <v>141</v>
      </c>
      <c r="O1130" s="96" t="s">
        <v>142</v>
      </c>
      <c r="P1130" s="134"/>
    </row>
    <row r="1131" spans="1:16">
      <c r="A1131" s="132"/>
      <c r="B1131" s="135"/>
      <c r="C1131" s="927"/>
      <c r="D1131" s="94" t="s">
        <v>145</v>
      </c>
      <c r="E1131" s="96" t="s">
        <v>146</v>
      </c>
      <c r="F1131" s="97"/>
      <c r="G1131" s="135"/>
      <c r="H1131" s="930"/>
      <c r="I1131" s="94" t="s">
        <v>145</v>
      </c>
      <c r="J1131" s="96" t="s">
        <v>146</v>
      </c>
      <c r="K1131" s="97"/>
      <c r="L1131" s="135"/>
      <c r="M1131" s="933"/>
      <c r="N1131" s="94" t="s">
        <v>145</v>
      </c>
      <c r="O1131" s="96" t="s">
        <v>146</v>
      </c>
      <c r="P1131" s="97"/>
    </row>
    <row r="1132" spans="1:16">
      <c r="A1132" s="132"/>
      <c r="B1132" s="110"/>
      <c r="C1132" s="927"/>
      <c r="D1132" s="94" t="s">
        <v>147</v>
      </c>
      <c r="E1132" s="96" t="s">
        <v>148</v>
      </c>
      <c r="F1132" s="104"/>
      <c r="G1132" s="110"/>
      <c r="H1132" s="930"/>
      <c r="I1132" s="94" t="s">
        <v>147</v>
      </c>
      <c r="J1132" s="96" t="s">
        <v>148</v>
      </c>
      <c r="K1132" s="104"/>
      <c r="L1132" s="110"/>
      <c r="M1132" s="933"/>
      <c r="N1132" s="94" t="s">
        <v>147</v>
      </c>
      <c r="O1132" s="96" t="s">
        <v>148</v>
      </c>
      <c r="P1132" s="104"/>
    </row>
    <row r="1133" spans="1:16">
      <c r="A1133" s="132"/>
      <c r="B1133" s="135"/>
      <c r="C1133" s="927"/>
      <c r="D1133" s="94"/>
      <c r="E1133" s="114"/>
      <c r="F1133" s="136"/>
      <c r="G1133" s="135"/>
      <c r="H1133" s="930"/>
      <c r="I1133" s="94"/>
      <c r="J1133" s="114"/>
      <c r="K1133" s="136"/>
      <c r="L1133" s="135"/>
      <c r="M1133" s="933"/>
      <c r="N1133" s="94"/>
      <c r="O1133" s="114"/>
      <c r="P1133" s="136"/>
    </row>
    <row r="1134" spans="1:16">
      <c r="A1134" s="132"/>
      <c r="B1134" s="110"/>
      <c r="C1134" s="927"/>
      <c r="D1134" s="94"/>
      <c r="E1134" s="96"/>
      <c r="F1134" s="97"/>
      <c r="G1134" s="110"/>
      <c r="H1134" s="930"/>
      <c r="I1134" s="94"/>
      <c r="J1134" s="96"/>
      <c r="K1134" s="97"/>
      <c r="L1134" s="110"/>
      <c r="M1134" s="933"/>
      <c r="N1134" s="94"/>
      <c r="O1134" s="96"/>
      <c r="P1134" s="97"/>
    </row>
    <row r="1135" spans="1:16">
      <c r="A1135" s="132"/>
      <c r="B1135" s="135"/>
      <c r="C1135" s="927"/>
      <c r="D1135" s="94"/>
      <c r="E1135" s="114"/>
      <c r="F1135" s="136"/>
      <c r="G1135" s="135"/>
      <c r="H1135" s="930"/>
      <c r="I1135" s="94"/>
      <c r="J1135" s="114"/>
      <c r="K1135" s="136"/>
      <c r="L1135" s="135"/>
      <c r="M1135" s="933"/>
      <c r="N1135" s="94"/>
      <c r="O1135" s="114"/>
      <c r="P1135" s="136"/>
    </row>
    <row r="1136" spans="1:16">
      <c r="A1136" s="132"/>
      <c r="B1136" s="110"/>
      <c r="C1136" s="927"/>
      <c r="D1136" s="94"/>
      <c r="E1136" s="96"/>
      <c r="F1136" s="97"/>
      <c r="G1136" s="110"/>
      <c r="H1136" s="930"/>
      <c r="I1136" s="94"/>
      <c r="J1136" s="96"/>
      <c r="K1136" s="97"/>
      <c r="L1136" s="110"/>
      <c r="M1136" s="933"/>
      <c r="N1136" s="94"/>
      <c r="O1136" s="96"/>
      <c r="P1136" s="97"/>
    </row>
    <row r="1137" spans="1:16">
      <c r="A1137" s="132"/>
      <c r="B1137" s="135"/>
      <c r="C1137" s="927"/>
      <c r="D1137" s="94"/>
      <c r="E1137" s="96"/>
      <c r="F1137" s="97"/>
      <c r="G1137" s="135"/>
      <c r="H1137" s="930"/>
      <c r="I1137" s="94"/>
      <c r="J1137" s="96"/>
      <c r="K1137" s="97"/>
      <c r="L1137" s="135"/>
      <c r="M1137" s="933"/>
      <c r="N1137" s="94"/>
      <c r="O1137" s="96"/>
      <c r="P1137" s="97"/>
    </row>
    <row r="1138" spans="1:16" ht="17.25" thickBot="1">
      <c r="A1138" s="132"/>
      <c r="B1138" s="110"/>
      <c r="C1138" s="940"/>
      <c r="D1138" s="115"/>
      <c r="E1138" s="116"/>
      <c r="F1138" s="117"/>
      <c r="G1138" s="110"/>
      <c r="H1138" s="941"/>
      <c r="I1138" s="115"/>
      <c r="J1138" s="130"/>
      <c r="K1138" s="104"/>
      <c r="L1138" s="110"/>
      <c r="M1138" s="939"/>
      <c r="N1138" s="115"/>
      <c r="O1138" s="130"/>
      <c r="P1138" s="104"/>
    </row>
    <row r="1139" spans="1:16">
      <c r="A1139" s="132"/>
      <c r="B1139" s="135"/>
      <c r="C1139" s="926" t="s">
        <v>668</v>
      </c>
      <c r="D1139" s="137" t="s">
        <v>150</v>
      </c>
      <c r="E1139" s="138"/>
      <c r="F1139" s="139" t="s">
        <v>151</v>
      </c>
      <c r="G1139" s="135"/>
      <c r="H1139" s="929" t="s">
        <v>149</v>
      </c>
      <c r="I1139" s="137" t="s">
        <v>150</v>
      </c>
      <c r="J1139" s="138"/>
      <c r="K1139" s="139" t="s">
        <v>151</v>
      </c>
      <c r="L1139" s="135"/>
      <c r="M1139" s="932" t="s">
        <v>149</v>
      </c>
      <c r="N1139" s="137" t="s">
        <v>150</v>
      </c>
      <c r="O1139" s="138"/>
      <c r="P1139" s="139" t="s">
        <v>151</v>
      </c>
    </row>
    <row r="1140" spans="1:16">
      <c r="A1140" s="132"/>
      <c r="B1140" s="110"/>
      <c r="C1140" s="927"/>
      <c r="D1140" s="120"/>
      <c r="E1140" s="121"/>
      <c r="F1140" s="140"/>
      <c r="G1140" s="110"/>
      <c r="H1140" s="930"/>
      <c r="I1140" s="94"/>
      <c r="J1140" s="96"/>
      <c r="K1140" s="97"/>
      <c r="L1140" s="110"/>
      <c r="M1140" s="933"/>
      <c r="N1140" s="94"/>
      <c r="O1140" s="96"/>
      <c r="P1140" s="97"/>
    </row>
    <row r="1141" spans="1:16">
      <c r="A1141" s="132"/>
      <c r="B1141" s="135"/>
      <c r="C1141" s="927"/>
      <c r="D1141" s="94"/>
      <c r="E1141" s="96"/>
      <c r="F1141" s="97"/>
      <c r="G1141" s="135"/>
      <c r="H1141" s="930"/>
      <c r="I1141" s="94"/>
      <c r="J1141" s="96"/>
      <c r="K1141" s="97"/>
      <c r="L1141" s="135"/>
      <c r="M1141" s="933"/>
      <c r="N1141" s="94"/>
      <c r="O1141" s="96"/>
      <c r="P1141" s="97"/>
    </row>
    <row r="1142" spans="1:16">
      <c r="A1142" s="132"/>
      <c r="B1142" s="110"/>
      <c r="C1142" s="927"/>
      <c r="D1142" s="113"/>
      <c r="E1142" s="114"/>
      <c r="F1142" s="104"/>
      <c r="G1142" s="110"/>
      <c r="H1142" s="930"/>
      <c r="I1142" s="113"/>
      <c r="J1142" s="114"/>
      <c r="K1142" s="104"/>
      <c r="L1142" s="110"/>
      <c r="M1142" s="933"/>
      <c r="N1142" s="113"/>
      <c r="O1142" s="114"/>
      <c r="P1142" s="104"/>
    </row>
    <row r="1143" spans="1:16">
      <c r="A1143" s="935"/>
      <c r="B1143" s="135"/>
      <c r="C1143" s="927"/>
      <c r="D1143" s="94"/>
      <c r="E1143" s="96"/>
      <c r="F1143" s="97"/>
      <c r="G1143" s="135"/>
      <c r="H1143" s="930"/>
      <c r="I1143" s="94"/>
      <c r="J1143" s="96"/>
      <c r="K1143" s="97"/>
      <c r="L1143" s="135"/>
      <c r="M1143" s="933"/>
      <c r="N1143" s="94"/>
      <c r="O1143" s="96"/>
      <c r="P1143" s="97"/>
    </row>
    <row r="1144" spans="1:16">
      <c r="A1144" s="935"/>
      <c r="B1144" s="110"/>
      <c r="C1144" s="927"/>
      <c r="D1144" s="94"/>
      <c r="E1144" s="96"/>
      <c r="F1144" s="97"/>
      <c r="G1144" s="110"/>
      <c r="H1144" s="930"/>
      <c r="I1144" s="94"/>
      <c r="J1144" s="96"/>
      <c r="K1144" s="97"/>
      <c r="L1144" s="110"/>
      <c r="M1144" s="933"/>
      <c r="N1144" s="94"/>
      <c r="O1144" s="96"/>
      <c r="P1144" s="97"/>
    </row>
    <row r="1145" spans="1:16">
      <c r="A1145" s="935"/>
      <c r="B1145" s="135"/>
      <c r="C1145" s="927"/>
      <c r="D1145" s="113"/>
      <c r="E1145" s="114"/>
      <c r="F1145" s="104"/>
      <c r="G1145" s="135"/>
      <c r="H1145" s="930"/>
      <c r="I1145" s="113"/>
      <c r="J1145" s="114"/>
      <c r="K1145" s="104"/>
      <c r="L1145" s="135"/>
      <c r="M1145" s="933"/>
      <c r="N1145" s="113"/>
      <c r="O1145" s="114"/>
      <c r="P1145" s="104"/>
    </row>
    <row r="1146" spans="1:16" ht="17.25" thickBot="1">
      <c r="A1146" s="936"/>
      <c r="B1146" s="141"/>
      <c r="C1146" s="928"/>
      <c r="D1146" s="142"/>
      <c r="E1146" s="143"/>
      <c r="F1146" s="144"/>
      <c r="G1146" s="141"/>
      <c r="H1146" s="931"/>
      <c r="I1146" s="142"/>
      <c r="J1146" s="143"/>
      <c r="K1146" s="144"/>
      <c r="L1146" s="141"/>
      <c r="M1146" s="934"/>
      <c r="N1146" s="142"/>
      <c r="O1146" s="143"/>
      <c r="P1146" s="144"/>
    </row>
    <row r="1147" spans="1:16" s="146" customFormat="1" ht="27" customHeight="1" thickTop="1" thickBot="1">
      <c r="A1147" s="145"/>
      <c r="B1147" s="937" t="s">
        <v>152</v>
      </c>
      <c r="C1147" s="937"/>
      <c r="D1147" s="937"/>
      <c r="E1147" s="937"/>
      <c r="F1147" s="937"/>
      <c r="G1147" s="938" t="s">
        <v>153</v>
      </c>
      <c r="H1147" s="938"/>
      <c r="I1147" s="938"/>
      <c r="J1147" s="938"/>
      <c r="K1147" s="938"/>
      <c r="L1147" s="938"/>
      <c r="M1147" s="938"/>
      <c r="N1147" s="919" t="s">
        <v>154</v>
      </c>
      <c r="O1147" s="919"/>
      <c r="P1147" s="919"/>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20">
        <f>A1063</f>
        <v>46184</v>
      </c>
      <c r="B1149" s="923" t="s">
        <v>669</v>
      </c>
      <c r="C1149" s="160"/>
      <c r="D1149" s="161"/>
      <c r="E1149" s="162"/>
      <c r="F1149" s="163"/>
      <c r="G1149" s="164"/>
      <c r="H1149" s="165"/>
      <c r="I1149" s="166"/>
      <c r="J1149" s="166"/>
      <c r="K1149" s="167"/>
      <c r="L1149" s="168"/>
      <c r="M1149" s="169"/>
      <c r="N1149" s="170"/>
      <c r="O1149" s="166"/>
      <c r="P1149" s="171"/>
    </row>
    <row r="1150" spans="1:16" s="172" customFormat="1">
      <c r="A1150" s="921"/>
      <c r="B1150" s="924"/>
      <c r="C1150" s="173"/>
      <c r="D1150" s="174"/>
      <c r="E1150" s="175"/>
      <c r="F1150" s="176"/>
      <c r="G1150" s="173"/>
      <c r="H1150" s="177"/>
      <c r="I1150" s="175"/>
      <c r="J1150" s="175"/>
      <c r="K1150" s="178"/>
      <c r="L1150" s="179"/>
      <c r="M1150" s="180"/>
      <c r="N1150" s="181"/>
      <c r="O1150" s="175"/>
      <c r="P1150" s="182"/>
    </row>
    <row r="1151" spans="1:16" s="172" customFormat="1">
      <c r="A1151" s="921"/>
      <c r="B1151" s="924"/>
      <c r="C1151" s="173"/>
      <c r="D1151" s="174"/>
      <c r="E1151" s="175"/>
      <c r="F1151" s="176"/>
      <c r="G1151" s="173"/>
      <c r="H1151" s="183"/>
      <c r="I1151" s="175"/>
      <c r="J1151" s="175"/>
      <c r="K1151" s="178"/>
      <c r="L1151" s="184"/>
      <c r="M1151" s="180"/>
      <c r="N1151" s="181"/>
      <c r="O1151" s="175"/>
      <c r="P1151" s="182"/>
    </row>
    <row r="1152" spans="1:16" s="172" customFormat="1">
      <c r="A1152" s="921"/>
      <c r="B1152" s="924"/>
      <c r="C1152" s="173"/>
      <c r="D1152" s="218"/>
      <c r="E1152" s="175"/>
      <c r="F1152" s="176"/>
      <c r="G1152" s="173"/>
      <c r="H1152" s="183"/>
      <c r="I1152" s="175"/>
      <c r="J1152" s="175"/>
      <c r="K1152" s="187"/>
      <c r="L1152" s="184"/>
      <c r="M1152" s="180"/>
      <c r="N1152" s="181"/>
      <c r="O1152" s="175"/>
      <c r="P1152" s="182"/>
    </row>
    <row r="1153" spans="1:16" s="172" customFormat="1">
      <c r="A1153" s="921"/>
      <c r="B1153" s="924"/>
      <c r="C1153" s="173"/>
      <c r="D1153" s="185"/>
      <c r="E1153" s="175"/>
      <c r="F1153" s="182"/>
      <c r="G1153" s="173"/>
      <c r="H1153" s="186"/>
      <c r="I1153" s="175"/>
      <c r="J1153" s="175"/>
      <c r="K1153" s="187"/>
      <c r="L1153" s="184"/>
      <c r="M1153" s="180"/>
      <c r="N1153" s="181"/>
      <c r="O1153" s="175"/>
      <c r="P1153" s="182"/>
    </row>
    <row r="1154" spans="1:16" s="172" customFormat="1">
      <c r="A1154" s="921"/>
      <c r="B1154" s="924"/>
      <c r="C1154" s="173"/>
      <c r="D1154" s="174"/>
      <c r="E1154" s="175"/>
      <c r="F1154" s="188"/>
      <c r="G1154" s="198"/>
      <c r="H1154" s="183"/>
      <c r="I1154" s="191"/>
      <c r="J1154" s="175"/>
      <c r="K1154" s="178"/>
      <c r="L1154" s="189"/>
      <c r="M1154" s="190"/>
      <c r="N1154" s="181"/>
      <c r="O1154" s="175"/>
      <c r="P1154" s="182"/>
    </row>
    <row r="1155" spans="1:16" s="172" customFormat="1">
      <c r="A1155" s="921"/>
      <c r="B1155" s="924"/>
      <c r="C1155" s="173"/>
      <c r="D1155" s="174"/>
      <c r="E1155" s="175"/>
      <c r="F1155" s="182"/>
      <c r="G1155" s="173"/>
      <c r="H1155" s="183"/>
      <c r="I1155" s="191"/>
      <c r="J1155" s="175"/>
      <c r="K1155" s="178"/>
      <c r="L1155" s="184"/>
      <c r="M1155" s="180"/>
      <c r="N1155" s="181"/>
      <c r="O1155" s="175"/>
      <c r="P1155" s="182"/>
    </row>
    <row r="1156" spans="1:16" s="172" customFormat="1">
      <c r="A1156" s="921"/>
      <c r="B1156" s="924"/>
      <c r="C1156" s="173"/>
      <c r="D1156" s="174"/>
      <c r="E1156" s="175"/>
      <c r="F1156" s="182"/>
      <c r="G1156" s="219"/>
      <c r="H1156" s="183"/>
      <c r="I1156" s="175"/>
      <c r="J1156" s="175"/>
      <c r="K1156" s="178"/>
      <c r="L1156" s="184"/>
      <c r="M1156" s="180"/>
      <c r="N1156" s="181"/>
      <c r="O1156" s="175"/>
      <c r="P1156" s="182"/>
    </row>
    <row r="1157" spans="1:16" s="172" customFormat="1">
      <c r="A1157" s="921"/>
      <c r="B1157" s="924"/>
      <c r="C1157" s="173"/>
      <c r="D1157" s="174"/>
      <c r="E1157" s="175"/>
      <c r="F1157" s="188"/>
      <c r="G1157" s="173"/>
      <c r="H1157" s="183"/>
      <c r="I1157" s="191"/>
      <c r="J1157" s="175"/>
      <c r="K1157" s="178"/>
      <c r="L1157" s="184"/>
      <c r="M1157" s="180"/>
      <c r="N1157" s="181"/>
      <c r="O1157" s="175"/>
      <c r="P1157" s="182"/>
    </row>
    <row r="1158" spans="1:16" s="172" customFormat="1">
      <c r="A1158" s="921"/>
      <c r="B1158" s="924"/>
      <c r="C1158" s="173"/>
      <c r="D1158" s="174"/>
      <c r="E1158" s="175"/>
      <c r="F1158" s="182"/>
      <c r="G1158" s="173"/>
      <c r="H1158" s="183"/>
      <c r="I1158" s="191"/>
      <c r="J1158" s="175"/>
      <c r="K1158" s="178"/>
      <c r="L1158" s="184"/>
      <c r="M1158" s="180"/>
      <c r="N1158" s="181"/>
      <c r="O1158" s="175"/>
      <c r="P1158" s="182"/>
    </row>
    <row r="1159" spans="1:16" s="172" customFormat="1">
      <c r="A1159" s="921"/>
      <c r="B1159" s="924"/>
      <c r="C1159" s="192"/>
      <c r="D1159" s="193"/>
      <c r="E1159" s="194"/>
      <c r="F1159" s="195"/>
      <c r="G1159" s="173"/>
      <c r="H1159" s="177"/>
      <c r="I1159" s="175"/>
      <c r="J1159" s="175"/>
      <c r="K1159" s="178"/>
      <c r="L1159" s="184"/>
      <c r="M1159" s="180"/>
      <c r="N1159" s="196"/>
      <c r="O1159" s="194"/>
      <c r="P1159" s="195"/>
    </row>
    <row r="1160" spans="1:16" s="172" customFormat="1">
      <c r="A1160" s="921"/>
      <c r="B1160" s="924"/>
      <c r="C1160" s="192"/>
      <c r="D1160" s="193"/>
      <c r="E1160" s="194"/>
      <c r="F1160" s="195"/>
      <c r="G1160" s="198"/>
      <c r="H1160" s="183"/>
      <c r="I1160" s="191"/>
      <c r="J1160" s="175"/>
      <c r="K1160" s="178"/>
      <c r="L1160" s="184"/>
      <c r="M1160" s="180"/>
      <c r="N1160" s="196"/>
      <c r="O1160" s="194"/>
      <c r="P1160" s="195"/>
    </row>
    <row r="1161" spans="1:16" s="172" customFormat="1">
      <c r="A1161" s="921"/>
      <c r="B1161" s="924"/>
      <c r="C1161" s="192"/>
      <c r="D1161" s="193"/>
      <c r="E1161" s="194"/>
      <c r="F1161" s="195"/>
      <c r="G1161" s="173"/>
      <c r="H1161" s="199"/>
      <c r="I1161" s="191"/>
      <c r="J1161" s="200"/>
      <c r="K1161" s="197"/>
      <c r="L1161" s="184"/>
      <c r="M1161" s="180"/>
      <c r="N1161" s="196"/>
      <c r="O1161" s="194"/>
      <c r="P1161" s="195"/>
    </row>
    <row r="1162" spans="1:16" s="172" customFormat="1">
      <c r="A1162" s="921"/>
      <c r="B1162" s="924"/>
      <c r="C1162" s="192"/>
      <c r="D1162" s="193"/>
      <c r="E1162" s="194"/>
      <c r="F1162" s="195"/>
      <c r="G1162" s="173"/>
      <c r="H1162" s="201"/>
      <c r="I1162" s="175"/>
      <c r="J1162" s="175"/>
      <c r="K1162" s="178"/>
      <c r="L1162" s="184"/>
      <c r="M1162" s="180"/>
      <c r="N1162" s="196"/>
      <c r="O1162" s="194"/>
      <c r="P1162" s="195"/>
    </row>
    <row r="1163" spans="1:16" s="172" customFormat="1">
      <c r="A1163" s="921"/>
      <c r="B1163" s="924"/>
      <c r="C1163" s="192"/>
      <c r="D1163" s="193"/>
      <c r="E1163" s="194"/>
      <c r="F1163" s="195"/>
      <c r="G1163" s="198"/>
      <c r="H1163" s="183"/>
      <c r="I1163" s="200"/>
      <c r="J1163" s="200"/>
      <c r="K1163" s="197"/>
      <c r="L1163" s="184"/>
      <c r="M1163" s="180"/>
      <c r="N1163" s="196"/>
      <c r="O1163" s="194"/>
      <c r="P1163" s="195"/>
    </row>
    <row r="1164" spans="1:16" s="172" customFormat="1">
      <c r="A1164" s="921"/>
      <c r="B1164" s="924"/>
      <c r="C1164" s="192"/>
      <c r="D1164" s="193"/>
      <c r="E1164" s="194"/>
      <c r="F1164" s="195"/>
      <c r="G1164" s="173"/>
      <c r="H1164" s="183"/>
      <c r="I1164" s="200"/>
      <c r="J1164" s="200"/>
      <c r="K1164" s="197"/>
      <c r="L1164" s="179"/>
      <c r="M1164" s="180"/>
      <c r="N1164" s="196"/>
      <c r="O1164" s="194"/>
      <c r="P1164" s="195"/>
    </row>
    <row r="1165" spans="1:16" s="172" customFormat="1">
      <c r="A1165" s="921"/>
      <c r="B1165" s="924"/>
      <c r="C1165" s="192"/>
      <c r="D1165" s="193"/>
      <c r="E1165" s="194"/>
      <c r="F1165" s="195"/>
      <c r="G1165" s="192"/>
      <c r="H1165" s="201"/>
      <c r="I1165" s="202"/>
      <c r="J1165" s="202"/>
      <c r="K1165" s="203"/>
      <c r="L1165" s="204"/>
      <c r="M1165" s="190"/>
      <c r="N1165" s="196"/>
      <c r="O1165" s="194"/>
      <c r="P1165" s="195"/>
    </row>
    <row r="1166" spans="1:16" s="172" customFormat="1">
      <c r="A1166" s="921"/>
      <c r="B1166" s="924"/>
      <c r="C1166" s="192"/>
      <c r="D1166" s="193"/>
      <c r="E1166" s="194"/>
      <c r="F1166" s="195"/>
      <c r="G1166" s="192"/>
      <c r="H1166" s="201"/>
      <c r="I1166" s="202"/>
      <c r="J1166" s="202"/>
      <c r="K1166" s="203"/>
      <c r="L1166" s="204"/>
      <c r="M1166" s="190"/>
      <c r="N1166" s="196"/>
      <c r="O1166" s="194"/>
      <c r="P1166" s="195"/>
    </row>
    <row r="1167" spans="1:16" s="172" customFormat="1">
      <c r="A1167" s="921"/>
      <c r="B1167" s="924"/>
      <c r="C1167" s="192"/>
      <c r="D1167" s="193"/>
      <c r="E1167" s="194"/>
      <c r="F1167" s="195"/>
      <c r="G1167" s="192"/>
      <c r="H1167" s="201"/>
      <c r="I1167" s="202"/>
      <c r="J1167" s="202"/>
      <c r="K1167" s="203"/>
      <c r="L1167" s="204"/>
      <c r="M1167" s="190"/>
      <c r="N1167" s="196"/>
      <c r="O1167" s="194"/>
      <c r="P1167" s="195"/>
    </row>
    <row r="1168" spans="1:16" s="172" customFormat="1" ht="17.25" thickBot="1">
      <c r="A1168" s="922"/>
      <c r="B1168" s="925"/>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56">
        <f>A1063+1</f>
        <v>46185</v>
      </c>
      <c r="B1169" s="90" t="s">
        <v>162</v>
      </c>
      <c r="C1169" s="926" t="s">
        <v>664</v>
      </c>
      <c r="D1169" s="91" t="s">
        <v>114</v>
      </c>
      <c r="E1169" s="92" t="s">
        <v>164</v>
      </c>
      <c r="F1169" s="93"/>
      <c r="G1169" s="90" t="s">
        <v>162</v>
      </c>
      <c r="H1169" s="930" t="s">
        <v>163</v>
      </c>
      <c r="I1169" s="91" t="s">
        <v>114</v>
      </c>
      <c r="J1169" s="92" t="s">
        <v>164</v>
      </c>
      <c r="K1169" s="93"/>
      <c r="L1169" s="90" t="s">
        <v>162</v>
      </c>
      <c r="M1169" s="933" t="s">
        <v>163</v>
      </c>
      <c r="N1169" s="91" t="s">
        <v>114</v>
      </c>
      <c r="O1169" s="92" t="s">
        <v>164</v>
      </c>
      <c r="P1169" s="93"/>
    </row>
    <row r="1170" spans="1:16" ht="18" customHeight="1">
      <c r="A1170" s="957"/>
      <c r="B1170" s="958"/>
      <c r="C1170" s="927"/>
      <c r="D1170" s="94" t="s">
        <v>116</v>
      </c>
      <c r="E1170" s="95" t="s">
        <v>142</v>
      </c>
      <c r="F1170" s="93"/>
      <c r="G1170" s="958"/>
      <c r="H1170" s="930"/>
      <c r="I1170" s="94" t="s">
        <v>116</v>
      </c>
      <c r="J1170" s="95" t="s">
        <v>142</v>
      </c>
      <c r="K1170" s="93"/>
      <c r="L1170" s="958"/>
      <c r="M1170" s="933"/>
      <c r="N1170" s="94" t="s">
        <v>116</v>
      </c>
      <c r="O1170" s="95" t="s">
        <v>142</v>
      </c>
      <c r="P1170" s="93"/>
    </row>
    <row r="1171" spans="1:16" ht="17.25" thickBot="1">
      <c r="A1171" s="957"/>
      <c r="B1171" s="959"/>
      <c r="C1171" s="927"/>
      <c r="D1171" s="94" t="s">
        <v>165</v>
      </c>
      <c r="E1171" s="96" t="s">
        <v>166</v>
      </c>
      <c r="F1171" s="98"/>
      <c r="G1171" s="959"/>
      <c r="H1171" s="930"/>
      <c r="I1171" s="94" t="s">
        <v>165</v>
      </c>
      <c r="J1171" s="96" t="s">
        <v>166</v>
      </c>
      <c r="K1171" s="98"/>
      <c r="L1171" s="959"/>
      <c r="M1171" s="933"/>
      <c r="N1171" s="94" t="s">
        <v>165</v>
      </c>
      <c r="O1171" s="96" t="s">
        <v>166</v>
      </c>
      <c r="P1171" s="98"/>
    </row>
    <row r="1172" spans="1:16" ht="17.25" thickBot="1">
      <c r="A1172" s="957"/>
      <c r="B1172" s="90" t="s">
        <v>167</v>
      </c>
      <c r="C1172" s="927"/>
      <c r="D1172" s="94"/>
      <c r="E1172" s="96"/>
      <c r="F1172" s="97"/>
      <c r="G1172" s="90" t="s">
        <v>167</v>
      </c>
      <c r="H1172" s="930"/>
      <c r="I1172" s="94" t="s">
        <v>120</v>
      </c>
      <c r="J1172" s="96" t="s">
        <v>148</v>
      </c>
      <c r="K1172" s="97"/>
      <c r="L1172" s="90" t="s">
        <v>167</v>
      </c>
      <c r="M1172" s="933"/>
      <c r="N1172" s="94" t="s">
        <v>120</v>
      </c>
      <c r="O1172" s="96" t="s">
        <v>148</v>
      </c>
      <c r="P1172" s="97"/>
    </row>
    <row r="1173" spans="1:16">
      <c r="A1173" s="957"/>
      <c r="B1173" s="955"/>
      <c r="C1173" s="927"/>
      <c r="D1173" s="94"/>
      <c r="E1173" s="96"/>
      <c r="F1173" s="97"/>
      <c r="G1173" s="955"/>
      <c r="H1173" s="930"/>
      <c r="I1173" s="94"/>
      <c r="J1173" s="96"/>
      <c r="K1173" s="97"/>
      <c r="L1173" s="955"/>
      <c r="M1173" s="933"/>
      <c r="N1173" s="94"/>
      <c r="O1173" s="96"/>
      <c r="P1173" s="97"/>
    </row>
    <row r="1174" spans="1:16">
      <c r="A1174" s="957"/>
      <c r="B1174" s="948"/>
      <c r="C1174" s="927"/>
      <c r="D1174" s="94"/>
      <c r="E1174" s="96"/>
      <c r="F1174" s="97"/>
      <c r="G1174" s="948"/>
      <c r="H1174" s="930"/>
      <c r="I1174" s="94"/>
      <c r="J1174" s="96"/>
      <c r="K1174" s="97"/>
      <c r="L1174" s="948"/>
      <c r="M1174" s="933"/>
      <c r="N1174" s="94"/>
      <c r="O1174" s="96"/>
      <c r="P1174" s="97"/>
    </row>
    <row r="1175" spans="1:16">
      <c r="A1175" s="957"/>
      <c r="B1175" s="947"/>
      <c r="C1175" s="927"/>
      <c r="D1175" s="94"/>
      <c r="E1175" s="96"/>
      <c r="F1175" s="93"/>
      <c r="G1175" s="947"/>
      <c r="H1175" s="930"/>
      <c r="I1175" s="94"/>
      <c r="J1175" s="96"/>
      <c r="K1175" s="93"/>
      <c r="L1175" s="947"/>
      <c r="M1175" s="933"/>
      <c r="N1175" s="94"/>
      <c r="O1175" s="96"/>
      <c r="P1175" s="93"/>
    </row>
    <row r="1176" spans="1:16">
      <c r="A1176" s="957"/>
      <c r="B1176" s="948"/>
      <c r="C1176" s="927"/>
      <c r="D1176" s="94"/>
      <c r="E1176" s="96"/>
      <c r="F1176" s="99"/>
      <c r="G1176" s="948"/>
      <c r="H1176" s="930"/>
      <c r="I1176" s="94"/>
      <c r="J1176" s="96"/>
      <c r="K1176" s="99"/>
      <c r="L1176" s="948"/>
      <c r="M1176" s="933"/>
      <c r="N1176" s="94"/>
      <c r="O1176" s="96"/>
      <c r="P1176" s="93"/>
    </row>
    <row r="1177" spans="1:16">
      <c r="A1177" s="957"/>
      <c r="B1177" s="947"/>
      <c r="C1177" s="927"/>
      <c r="D1177" s="94"/>
      <c r="E1177" s="96"/>
      <c r="F1177" s="102"/>
      <c r="G1177" s="947"/>
      <c r="H1177" s="930"/>
      <c r="I1177" s="94"/>
      <c r="J1177" s="96"/>
      <c r="K1177" s="102"/>
      <c r="L1177" s="947"/>
      <c r="M1177" s="933"/>
      <c r="N1177" s="94"/>
      <c r="O1177" s="96"/>
      <c r="P1177" s="99"/>
    </row>
    <row r="1178" spans="1:16" ht="17.25" thickBot="1">
      <c r="A1178" s="957"/>
      <c r="B1178" s="948"/>
      <c r="C1178" s="927"/>
      <c r="D1178" s="94"/>
      <c r="E1178" s="96"/>
      <c r="F1178" s="99"/>
      <c r="G1178" s="948"/>
      <c r="H1178" s="930"/>
      <c r="I1178" s="94"/>
      <c r="J1178" s="96"/>
      <c r="K1178" s="99"/>
      <c r="L1178" s="948"/>
      <c r="M1178" s="933"/>
      <c r="N1178" s="94"/>
      <c r="O1178" s="96"/>
      <c r="P1178" s="99"/>
    </row>
    <row r="1179" spans="1:16" ht="17.25" thickBot="1">
      <c r="A1179" s="957"/>
      <c r="B1179" s="100" t="s">
        <v>168</v>
      </c>
      <c r="C1179" s="927"/>
      <c r="D1179" s="94"/>
      <c r="E1179" s="96"/>
      <c r="F1179" s="99"/>
      <c r="G1179" s="100" t="s">
        <v>168</v>
      </c>
      <c r="H1179" s="930"/>
      <c r="I1179" s="94"/>
      <c r="J1179" s="96"/>
      <c r="K1179" s="99"/>
      <c r="L1179" s="100" t="s">
        <v>168</v>
      </c>
      <c r="M1179" s="933"/>
      <c r="N1179" s="94"/>
      <c r="O1179" s="96"/>
      <c r="P1179" s="99"/>
    </row>
    <row r="1180" spans="1:16">
      <c r="A1180" s="957"/>
      <c r="B1180" s="949"/>
      <c r="C1180" s="927"/>
      <c r="D1180" s="94"/>
      <c r="E1180" s="96"/>
      <c r="F1180" s="99"/>
      <c r="G1180" s="949"/>
      <c r="H1180" s="930"/>
      <c r="I1180" s="94"/>
      <c r="J1180" s="96"/>
      <c r="K1180" s="99"/>
      <c r="L1180" s="949"/>
      <c r="M1180" s="933"/>
      <c r="N1180" s="94"/>
      <c r="O1180" s="96"/>
      <c r="P1180" s="99"/>
    </row>
    <row r="1181" spans="1:16">
      <c r="A1181" s="957"/>
      <c r="B1181" s="950"/>
      <c r="C1181" s="927"/>
      <c r="D1181" s="94"/>
      <c r="E1181" s="96"/>
      <c r="F1181" s="99"/>
      <c r="G1181" s="950"/>
      <c r="H1181" s="930"/>
      <c r="I1181" s="94"/>
      <c r="J1181" s="96"/>
      <c r="K1181" s="99"/>
      <c r="L1181" s="950"/>
      <c r="M1181" s="933"/>
      <c r="N1181" s="94"/>
      <c r="O1181" s="96"/>
      <c r="P1181" s="97"/>
    </row>
    <row r="1182" spans="1:16" ht="17.25" thickBot="1">
      <c r="A1182" s="957"/>
      <c r="B1182" s="951"/>
      <c r="C1182" s="927"/>
      <c r="D1182" s="94"/>
      <c r="E1182" s="96"/>
      <c r="F1182" s="97"/>
      <c r="G1182" s="951"/>
      <c r="H1182" s="930"/>
      <c r="I1182" s="94"/>
      <c r="J1182" s="96"/>
      <c r="K1182" s="97"/>
      <c r="L1182" s="951"/>
      <c r="M1182" s="933"/>
      <c r="N1182" s="94"/>
      <c r="O1182" s="96"/>
      <c r="P1182" s="97"/>
    </row>
    <row r="1183" spans="1:16" ht="17.25" thickBot="1">
      <c r="A1183" s="957"/>
      <c r="B1183" s="100" t="s">
        <v>123</v>
      </c>
      <c r="C1183" s="927"/>
      <c r="D1183" s="94"/>
      <c r="E1183" s="96"/>
      <c r="F1183" s="97"/>
      <c r="G1183" s="100" t="s">
        <v>123</v>
      </c>
      <c r="H1183" s="930"/>
      <c r="I1183" s="94"/>
      <c r="J1183" s="96"/>
      <c r="K1183" s="97"/>
      <c r="L1183" s="100" t="s">
        <v>123</v>
      </c>
      <c r="M1183" s="933"/>
      <c r="N1183" s="94"/>
      <c r="O1183" s="96"/>
      <c r="P1183" s="97"/>
    </row>
    <row r="1184" spans="1:16">
      <c r="A1184" s="957"/>
      <c r="B1184" s="962"/>
      <c r="C1184" s="927"/>
      <c r="D1184" s="94"/>
      <c r="E1184" s="96"/>
      <c r="F1184" s="97"/>
      <c r="G1184" s="962"/>
      <c r="H1184" s="930"/>
      <c r="I1184" s="94"/>
      <c r="J1184" s="96"/>
      <c r="K1184" s="97"/>
      <c r="L1184" s="962"/>
      <c r="M1184" s="933"/>
      <c r="N1184" s="94"/>
      <c r="O1184" s="96"/>
      <c r="P1184" s="97"/>
    </row>
    <row r="1185" spans="1:16">
      <c r="A1185" s="957"/>
      <c r="B1185" s="963"/>
      <c r="C1185" s="927"/>
      <c r="D1185" s="94"/>
      <c r="E1185" s="96"/>
      <c r="F1185" s="97"/>
      <c r="G1185" s="963"/>
      <c r="H1185" s="930"/>
      <c r="I1185" s="94"/>
      <c r="J1185" s="96"/>
      <c r="K1185" s="97"/>
      <c r="L1185" s="963"/>
      <c r="M1185" s="933"/>
      <c r="N1185" s="94"/>
      <c r="O1185" s="96"/>
      <c r="P1185" s="97"/>
    </row>
    <row r="1186" spans="1:16" ht="17.25" thickBot="1">
      <c r="A1186" s="957"/>
      <c r="B1186" s="964"/>
      <c r="C1186" s="927"/>
      <c r="D1186" s="94"/>
      <c r="E1186" s="96"/>
      <c r="F1186" s="97"/>
      <c r="G1186" s="964"/>
      <c r="H1186" s="930"/>
      <c r="I1186" s="94"/>
      <c r="J1186" s="96"/>
      <c r="K1186" s="97"/>
      <c r="L1186" s="964"/>
      <c r="M1186" s="933"/>
      <c r="N1186" s="94"/>
      <c r="O1186" s="96"/>
      <c r="P1186" s="97"/>
    </row>
    <row r="1187" spans="1:16">
      <c r="A1187" s="957"/>
      <c r="B1187" s="945" t="s">
        <v>124</v>
      </c>
      <c r="C1187" s="927"/>
      <c r="D1187" s="94"/>
      <c r="E1187" s="96"/>
      <c r="F1187" s="97"/>
      <c r="G1187" s="945" t="s">
        <v>124</v>
      </c>
      <c r="H1187" s="930"/>
      <c r="I1187" s="94"/>
      <c r="J1187" s="96"/>
      <c r="K1187" s="97"/>
      <c r="L1187" s="945" t="s">
        <v>124</v>
      </c>
      <c r="M1187" s="933"/>
      <c r="N1187" s="94"/>
      <c r="O1187" s="96"/>
      <c r="P1187" s="97"/>
    </row>
    <row r="1188" spans="1:16" ht="17.25" thickBot="1">
      <c r="A1188" s="957"/>
      <c r="B1188" s="946"/>
      <c r="C1188" s="927"/>
      <c r="D1188" s="94"/>
      <c r="E1188" s="96"/>
      <c r="F1188" s="97"/>
      <c r="G1188" s="946"/>
      <c r="H1188" s="930"/>
      <c r="I1188" s="94"/>
      <c r="J1188" s="96"/>
      <c r="K1188" s="97"/>
      <c r="L1188" s="946"/>
      <c r="M1188" s="933"/>
      <c r="N1188" s="94"/>
      <c r="O1188" s="96"/>
      <c r="P1188" s="93"/>
    </row>
    <row r="1189" spans="1:16" ht="17.25" thickTop="1">
      <c r="A1189" s="957"/>
      <c r="B1189" s="960" t="s">
        <v>125</v>
      </c>
      <c r="C1189" s="927"/>
      <c r="D1189" s="94"/>
      <c r="E1189" s="96"/>
      <c r="F1189" s="93"/>
      <c r="G1189" s="960" t="s">
        <v>125</v>
      </c>
      <c r="H1189" s="930"/>
      <c r="I1189" s="94"/>
      <c r="J1189" s="96"/>
      <c r="K1189" s="93"/>
      <c r="L1189" s="960" t="s">
        <v>125</v>
      </c>
      <c r="M1189" s="933"/>
      <c r="N1189" s="94"/>
      <c r="O1189" s="96"/>
      <c r="P1189" s="97"/>
    </row>
    <row r="1190" spans="1:16" ht="17.25" thickBot="1">
      <c r="A1190" s="957"/>
      <c r="B1190" s="943"/>
      <c r="C1190" s="927"/>
      <c r="D1190" s="94"/>
      <c r="E1190" s="96"/>
      <c r="F1190" s="93"/>
      <c r="G1190" s="943"/>
      <c r="H1190" s="930"/>
      <c r="I1190" s="94"/>
      <c r="J1190" s="96"/>
      <c r="K1190" s="93"/>
      <c r="L1190" s="943"/>
      <c r="M1190" s="933"/>
      <c r="N1190" s="94"/>
      <c r="O1190" s="96"/>
      <c r="P1190" s="101"/>
    </row>
    <row r="1191" spans="1:16">
      <c r="A1191" s="957"/>
      <c r="B1191" s="953"/>
      <c r="C1191" s="927"/>
      <c r="D1191" s="94"/>
      <c r="E1191" s="96"/>
      <c r="F1191" s="97"/>
      <c r="G1191" s="953"/>
      <c r="H1191" s="930"/>
      <c r="I1191" s="94"/>
      <c r="J1191" s="96"/>
      <c r="K1191" s="97"/>
      <c r="L1191" s="953"/>
      <c r="M1191" s="933"/>
      <c r="N1191" s="94"/>
      <c r="O1191" s="96"/>
      <c r="P1191" s="103"/>
    </row>
    <row r="1192" spans="1:16" ht="17.25" thickBot="1">
      <c r="A1192" s="957"/>
      <c r="B1192" s="961"/>
      <c r="C1192" s="927"/>
      <c r="D1192" s="94"/>
      <c r="E1192" s="96"/>
      <c r="F1192" s="97"/>
      <c r="G1192" s="961"/>
      <c r="H1192" s="930"/>
      <c r="I1192" s="94"/>
      <c r="J1192" s="96"/>
      <c r="K1192" s="97"/>
      <c r="L1192" s="961"/>
      <c r="M1192" s="933"/>
      <c r="N1192" s="94"/>
      <c r="O1192" s="96"/>
      <c r="P1192" s="104"/>
    </row>
    <row r="1193" spans="1:16">
      <c r="A1193" s="957"/>
      <c r="B1193" s="942" t="s">
        <v>126</v>
      </c>
      <c r="C1193" s="927"/>
      <c r="D1193" s="94"/>
      <c r="E1193" s="96"/>
      <c r="F1193" s="93"/>
      <c r="G1193" s="942" t="s">
        <v>126</v>
      </c>
      <c r="H1193" s="930"/>
      <c r="I1193" s="94"/>
      <c r="J1193" s="96"/>
      <c r="K1193" s="93"/>
      <c r="L1193" s="942" t="s">
        <v>126</v>
      </c>
      <c r="M1193" s="933"/>
      <c r="N1193" s="94"/>
      <c r="O1193" s="96"/>
      <c r="P1193" s="99"/>
    </row>
    <row r="1194" spans="1:16" ht="17.25" thickBot="1">
      <c r="A1194" s="957"/>
      <c r="B1194" s="943"/>
      <c r="C1194" s="927"/>
      <c r="D1194" s="94"/>
      <c r="E1194" s="96"/>
      <c r="F1194" s="101"/>
      <c r="G1194" s="943"/>
      <c r="H1194" s="930"/>
      <c r="I1194" s="94"/>
      <c r="J1194" s="96"/>
      <c r="K1194" s="101"/>
      <c r="L1194" s="943"/>
      <c r="M1194" s="933"/>
      <c r="N1194" s="94"/>
      <c r="O1194" s="96"/>
      <c r="P1194" s="104"/>
    </row>
    <row r="1195" spans="1:16">
      <c r="A1195" s="957"/>
      <c r="B1195" s="953"/>
      <c r="C1195" s="927"/>
      <c r="D1195" s="94"/>
      <c r="E1195" s="96"/>
      <c r="F1195" s="102"/>
      <c r="G1195" s="953"/>
      <c r="H1195" s="930"/>
      <c r="I1195" s="94"/>
      <c r="J1195" s="96"/>
      <c r="K1195" s="103"/>
      <c r="L1195" s="953"/>
      <c r="M1195" s="933"/>
      <c r="N1195" s="94"/>
      <c r="O1195" s="96"/>
      <c r="P1195" s="93"/>
    </row>
    <row r="1196" spans="1:16" ht="17.25" thickBot="1">
      <c r="A1196" s="957"/>
      <c r="B1196" s="954"/>
      <c r="C1196" s="927"/>
      <c r="D1196" s="94"/>
      <c r="E1196" s="96"/>
      <c r="F1196" s="99"/>
      <c r="G1196" s="954"/>
      <c r="H1196" s="930"/>
      <c r="I1196" s="94"/>
      <c r="J1196" s="96"/>
      <c r="K1196" s="104"/>
      <c r="L1196" s="954"/>
      <c r="M1196" s="933"/>
      <c r="N1196" s="94"/>
      <c r="O1196" s="96"/>
      <c r="P1196" s="97"/>
    </row>
    <row r="1197" spans="1:16">
      <c r="A1197" s="957"/>
      <c r="B1197" s="952" t="s">
        <v>127</v>
      </c>
      <c r="C1197" s="927"/>
      <c r="D1197" s="94"/>
      <c r="E1197" s="96"/>
      <c r="F1197" s="103"/>
      <c r="G1197" s="952" t="s">
        <v>127</v>
      </c>
      <c r="H1197" s="930"/>
      <c r="I1197" s="94"/>
      <c r="J1197" s="96"/>
      <c r="K1197" s="104"/>
      <c r="L1197" s="952" t="s">
        <v>127</v>
      </c>
      <c r="M1197" s="933"/>
      <c r="N1197" s="94"/>
      <c r="O1197" s="114"/>
      <c r="P1197" s="97"/>
    </row>
    <row r="1198" spans="1:16" ht="17.25" thickBot="1">
      <c r="A1198" s="957"/>
      <c r="B1198" s="943"/>
      <c r="C1198" s="927"/>
      <c r="D1198" s="94"/>
      <c r="E1198" s="96"/>
      <c r="F1198" s="104"/>
      <c r="G1198" s="943"/>
      <c r="H1198" s="930"/>
      <c r="I1198" s="94"/>
      <c r="J1198" s="96"/>
      <c r="K1198" s="99"/>
      <c r="L1198" s="943"/>
      <c r="M1198" s="933"/>
      <c r="N1198" s="113"/>
      <c r="O1198" s="96"/>
      <c r="P1198" s="112"/>
    </row>
    <row r="1199" spans="1:16">
      <c r="A1199" s="957"/>
      <c r="B1199" s="953"/>
      <c r="C1199" s="927"/>
      <c r="D1199" s="94"/>
      <c r="E1199" s="96"/>
      <c r="F1199" s="104"/>
      <c r="G1199" s="953"/>
      <c r="H1199" s="930"/>
      <c r="I1199" s="94"/>
      <c r="J1199" s="96"/>
      <c r="K1199" s="104"/>
      <c r="L1199" s="953"/>
      <c r="M1199" s="933"/>
      <c r="N1199" s="113"/>
      <c r="O1199" s="114"/>
      <c r="P1199" s="97"/>
    </row>
    <row r="1200" spans="1:16" ht="17.25" thickBot="1">
      <c r="A1200" s="957"/>
      <c r="B1200" s="954"/>
      <c r="C1200" s="927"/>
      <c r="D1200" s="94"/>
      <c r="E1200" s="96"/>
      <c r="F1200" s="99"/>
      <c r="G1200" s="954"/>
      <c r="H1200" s="930"/>
      <c r="I1200" s="94"/>
      <c r="J1200" s="96"/>
      <c r="K1200" s="93"/>
      <c r="L1200" s="954"/>
      <c r="M1200" s="933"/>
      <c r="N1200" s="94"/>
      <c r="O1200" s="114"/>
      <c r="P1200" s="104"/>
    </row>
    <row r="1201" spans="1:16">
      <c r="A1201" s="957"/>
      <c r="B1201" s="952" t="s">
        <v>128</v>
      </c>
      <c r="C1201" s="927"/>
      <c r="D1201" s="94"/>
      <c r="E1201" s="96"/>
      <c r="F1201" s="104"/>
      <c r="G1201" s="952" t="s">
        <v>128</v>
      </c>
      <c r="H1201" s="930"/>
      <c r="I1201" s="94"/>
      <c r="J1201" s="96"/>
      <c r="K1201" s="97"/>
      <c r="L1201" s="952" t="s">
        <v>128</v>
      </c>
      <c r="M1201" s="933"/>
      <c r="N1201" s="94"/>
      <c r="O1201" s="96"/>
      <c r="P1201" s="97"/>
    </row>
    <row r="1202" spans="1:16" ht="17.25" thickBot="1">
      <c r="A1202" s="957"/>
      <c r="B1202" s="943"/>
      <c r="C1202" s="927"/>
      <c r="D1202" s="94"/>
      <c r="E1202" s="96"/>
      <c r="F1202" s="93"/>
      <c r="G1202" s="943"/>
      <c r="H1202" s="930"/>
      <c r="I1202" s="94"/>
      <c r="J1202" s="114"/>
      <c r="K1202" s="97"/>
      <c r="L1202" s="943"/>
      <c r="M1202" s="933"/>
      <c r="N1202" s="113"/>
      <c r="O1202" s="114"/>
      <c r="P1202" s="97"/>
    </row>
    <row r="1203" spans="1:16">
      <c r="A1203" s="957"/>
      <c r="B1203" s="953"/>
      <c r="C1203" s="927"/>
      <c r="D1203" s="94"/>
      <c r="E1203" s="96"/>
      <c r="F1203" s="97"/>
      <c r="G1203" s="953"/>
      <c r="H1203" s="930"/>
      <c r="I1203" s="94"/>
      <c r="J1203" s="96"/>
      <c r="K1203" s="97"/>
      <c r="L1203" s="953"/>
      <c r="M1203" s="933"/>
      <c r="N1203" s="113"/>
      <c r="O1203" s="114"/>
      <c r="P1203" s="97"/>
    </row>
    <row r="1204" spans="1:16" ht="17.25" thickBot="1">
      <c r="A1204" s="957"/>
      <c r="B1204" s="954"/>
      <c r="C1204" s="927"/>
      <c r="D1204" s="94"/>
      <c r="E1204" s="96"/>
      <c r="F1204" s="93"/>
      <c r="G1204" s="954"/>
      <c r="H1204" s="930"/>
      <c r="I1204" s="94"/>
      <c r="J1204" s="114"/>
      <c r="K1204" s="97"/>
      <c r="L1204" s="954"/>
      <c r="M1204" s="933"/>
      <c r="N1204" s="94"/>
      <c r="O1204" s="114"/>
      <c r="P1204" s="97"/>
    </row>
    <row r="1205" spans="1:16">
      <c r="A1205" s="957"/>
      <c r="B1205" s="942" t="s">
        <v>129</v>
      </c>
      <c r="C1205" s="927"/>
      <c r="D1205" s="94"/>
      <c r="E1205" s="96"/>
      <c r="F1205" s="93"/>
      <c r="G1205" s="942" t="s">
        <v>129</v>
      </c>
      <c r="H1205" s="930"/>
      <c r="I1205" s="94"/>
      <c r="J1205" s="114"/>
      <c r="K1205" s="97"/>
      <c r="L1205" s="942" t="s">
        <v>129</v>
      </c>
      <c r="M1205" s="933"/>
      <c r="N1205" s="113"/>
      <c r="O1205" s="114"/>
      <c r="P1205" s="97"/>
    </row>
    <row r="1206" spans="1:16" ht="17.25" thickBot="1">
      <c r="A1206" s="957"/>
      <c r="B1206" s="943"/>
      <c r="C1206" s="927"/>
      <c r="D1206" s="94"/>
      <c r="E1206" s="96"/>
      <c r="F1206" s="93"/>
      <c r="G1206" s="943"/>
      <c r="H1206" s="930"/>
      <c r="I1206" s="94"/>
      <c r="J1206" s="114"/>
      <c r="K1206" s="97"/>
      <c r="L1206" s="943"/>
      <c r="M1206" s="933"/>
      <c r="N1206" s="94"/>
      <c r="O1206" s="114"/>
      <c r="P1206" s="97"/>
    </row>
    <row r="1207" spans="1:16">
      <c r="A1207" s="957"/>
      <c r="B1207" s="106"/>
      <c r="C1207" s="927"/>
      <c r="D1207" s="94"/>
      <c r="E1207" s="96"/>
      <c r="F1207" s="97"/>
      <c r="G1207" s="106"/>
      <c r="H1207" s="930"/>
      <c r="I1207" s="94"/>
      <c r="J1207" s="96"/>
      <c r="K1207" s="112"/>
      <c r="L1207" s="106"/>
      <c r="M1207" s="933"/>
      <c r="N1207" s="113"/>
      <c r="O1207" s="96"/>
      <c r="P1207" s="112"/>
    </row>
    <row r="1208" spans="1:16">
      <c r="A1208" s="957"/>
      <c r="B1208" s="107"/>
      <c r="C1208" s="927"/>
      <c r="D1208" s="94"/>
      <c r="E1208" s="96"/>
      <c r="F1208" s="93"/>
      <c r="G1208" s="107"/>
      <c r="H1208" s="930"/>
      <c r="I1208" s="94"/>
      <c r="J1208" s="96"/>
      <c r="K1208" s="97"/>
      <c r="L1208" s="107"/>
      <c r="M1208" s="933"/>
      <c r="N1208" s="113"/>
      <c r="O1208" s="114"/>
      <c r="P1208" s="97"/>
    </row>
    <row r="1209" spans="1:16">
      <c r="A1209" s="957"/>
      <c r="B1209" s="109"/>
      <c r="C1209" s="927"/>
      <c r="D1209" s="94"/>
      <c r="E1209" s="96"/>
      <c r="F1209" s="93"/>
      <c r="G1209" s="109"/>
      <c r="H1209" s="930"/>
      <c r="I1209" s="113"/>
      <c r="J1209" s="114"/>
      <c r="K1209" s="97"/>
      <c r="L1209" s="109"/>
      <c r="M1209" s="933"/>
      <c r="N1209" s="113"/>
      <c r="O1209" s="114"/>
      <c r="P1209" s="104"/>
    </row>
    <row r="1210" spans="1:16">
      <c r="A1210" s="957"/>
      <c r="B1210" s="110"/>
      <c r="C1210" s="927"/>
      <c r="D1210" s="94"/>
      <c r="E1210" s="96"/>
      <c r="F1210" s="93"/>
      <c r="G1210" s="110"/>
      <c r="H1210" s="930"/>
      <c r="I1210" s="113"/>
      <c r="J1210" s="114"/>
      <c r="K1210" s="104"/>
      <c r="L1210" s="110"/>
      <c r="M1210" s="933"/>
      <c r="N1210" s="111"/>
      <c r="O1210" s="96"/>
      <c r="P1210" s="97"/>
    </row>
    <row r="1211" spans="1:16">
      <c r="A1211" s="957"/>
      <c r="B1211" s="109"/>
      <c r="C1211" s="927"/>
      <c r="D1211" s="111"/>
      <c r="E1211" s="96"/>
      <c r="F1211" s="97"/>
      <c r="G1211" s="109"/>
      <c r="H1211" s="930"/>
      <c r="I1211" s="111"/>
      <c r="J1211" s="96"/>
      <c r="K1211" s="112"/>
      <c r="L1211" s="109"/>
      <c r="M1211" s="933"/>
      <c r="N1211" s="94"/>
      <c r="O1211" s="96"/>
      <c r="P1211" s="112"/>
    </row>
    <row r="1212" spans="1:16">
      <c r="A1212" s="957"/>
      <c r="B1212" s="110"/>
      <c r="C1212" s="927"/>
      <c r="D1212" s="94"/>
      <c r="E1212" s="96"/>
      <c r="F1212" s="108"/>
      <c r="G1212" s="110"/>
      <c r="H1212" s="930"/>
      <c r="I1212" s="94"/>
      <c r="J1212" s="96"/>
      <c r="K1212" s="97"/>
      <c r="L1212" s="110"/>
      <c r="M1212" s="933"/>
      <c r="N1212" s="113"/>
      <c r="O1212" s="114"/>
      <c r="P1212" s="97"/>
    </row>
    <row r="1213" spans="1:16">
      <c r="A1213" s="957"/>
      <c r="B1213" s="109"/>
      <c r="C1213" s="927"/>
      <c r="D1213" s="94"/>
      <c r="E1213" s="96"/>
      <c r="F1213" s="97"/>
      <c r="G1213" s="109"/>
      <c r="H1213" s="930"/>
      <c r="I1213" s="113"/>
      <c r="J1213" s="114"/>
      <c r="K1213" s="97"/>
      <c r="L1213" s="109"/>
      <c r="M1213" s="933"/>
      <c r="N1213" s="113"/>
      <c r="O1213" s="114"/>
      <c r="P1213" s="97"/>
    </row>
    <row r="1214" spans="1:16" ht="17.25" thickBot="1">
      <c r="A1214" s="957"/>
      <c r="B1214" s="110"/>
      <c r="C1214" s="940"/>
      <c r="D1214" s="115"/>
      <c r="E1214" s="116"/>
      <c r="F1214" s="117"/>
      <c r="G1214" s="110"/>
      <c r="H1214" s="930"/>
      <c r="I1214" s="115"/>
      <c r="J1214" s="116"/>
      <c r="K1214" s="117"/>
      <c r="L1214" s="110"/>
      <c r="M1214" s="933"/>
      <c r="N1214" s="115"/>
      <c r="O1214" s="116"/>
      <c r="P1214" s="117"/>
    </row>
    <row r="1215" spans="1:16">
      <c r="A1215" s="944" t="str">
        <f>TEXT(A1169,"AAAA")</f>
        <v>星期五</v>
      </c>
      <c r="B1215" s="109"/>
      <c r="C1215" s="926" t="s">
        <v>665</v>
      </c>
      <c r="D1215" s="118"/>
      <c r="E1215" s="119"/>
      <c r="F1215" s="97"/>
      <c r="G1215" s="109"/>
      <c r="H1215" s="929" t="s">
        <v>130</v>
      </c>
      <c r="I1215" s="118"/>
      <c r="J1215" s="119"/>
      <c r="K1215" s="97"/>
      <c r="L1215" s="109"/>
      <c r="M1215" s="932" t="s">
        <v>130</v>
      </c>
      <c r="N1215" s="118"/>
      <c r="O1215" s="119"/>
      <c r="P1215" s="97"/>
    </row>
    <row r="1216" spans="1:16">
      <c r="A1216" s="944"/>
      <c r="B1216" s="110"/>
      <c r="C1216" s="927"/>
      <c r="D1216" s="120"/>
      <c r="E1216" s="96"/>
      <c r="F1216" s="97"/>
      <c r="G1216" s="110"/>
      <c r="H1216" s="930"/>
      <c r="I1216" s="94"/>
      <c r="J1216" s="96"/>
      <c r="K1216" s="97"/>
      <c r="L1216" s="110"/>
      <c r="M1216" s="933"/>
      <c r="N1216" s="94"/>
      <c r="O1216" s="96"/>
      <c r="P1216" s="97"/>
    </row>
    <row r="1217" spans="1:16">
      <c r="A1217" s="944"/>
      <c r="B1217" s="109"/>
      <c r="C1217" s="927"/>
      <c r="D1217" s="120"/>
      <c r="E1217" s="96"/>
      <c r="F1217" s="97"/>
      <c r="G1217" s="109"/>
      <c r="H1217" s="930"/>
      <c r="I1217" s="94"/>
      <c r="J1217" s="96"/>
      <c r="K1217" s="97"/>
      <c r="L1217" s="109"/>
      <c r="M1217" s="933"/>
      <c r="N1217" s="94"/>
      <c r="O1217" s="96"/>
      <c r="P1217" s="97"/>
    </row>
    <row r="1218" spans="1:16">
      <c r="A1218" s="944"/>
      <c r="B1218" s="110"/>
      <c r="C1218" s="927"/>
      <c r="D1218" s="120"/>
      <c r="E1218" s="96"/>
      <c r="F1218" s="97"/>
      <c r="G1218" s="110"/>
      <c r="H1218" s="930"/>
      <c r="I1218" s="94"/>
      <c r="J1218" s="96"/>
      <c r="K1218" s="97"/>
      <c r="L1218" s="110"/>
      <c r="M1218" s="933"/>
      <c r="N1218" s="94"/>
      <c r="O1218" s="96"/>
      <c r="P1218" s="97"/>
    </row>
    <row r="1219" spans="1:16">
      <c r="A1219" s="944"/>
      <c r="B1219" s="109"/>
      <c r="C1219" s="927"/>
      <c r="D1219" s="120"/>
      <c r="E1219" s="96"/>
      <c r="F1219" s="97"/>
      <c r="G1219" s="109"/>
      <c r="H1219" s="930"/>
      <c r="I1219" s="94"/>
      <c r="J1219" s="96"/>
      <c r="K1219" s="97"/>
      <c r="L1219" s="109"/>
      <c r="M1219" s="933"/>
      <c r="N1219" s="94"/>
      <c r="O1219" s="96"/>
      <c r="P1219" s="97"/>
    </row>
    <row r="1220" spans="1:16">
      <c r="A1220" s="944"/>
      <c r="B1220" s="110"/>
      <c r="C1220" s="927"/>
      <c r="D1220" s="120"/>
      <c r="E1220" s="96"/>
      <c r="F1220" s="97"/>
      <c r="G1220" s="110"/>
      <c r="H1220" s="930"/>
      <c r="I1220" s="94"/>
      <c r="J1220" s="96"/>
      <c r="K1220" s="97"/>
      <c r="L1220" s="110"/>
      <c r="M1220" s="933"/>
      <c r="N1220" s="94"/>
      <c r="O1220" s="96"/>
      <c r="P1220" s="97"/>
    </row>
    <row r="1221" spans="1:16">
      <c r="A1221" s="944"/>
      <c r="B1221" s="109"/>
      <c r="C1221" s="927"/>
      <c r="D1221" s="120"/>
      <c r="E1221" s="96"/>
      <c r="F1221" s="97"/>
      <c r="G1221" s="109"/>
      <c r="H1221" s="930"/>
      <c r="I1221" s="94"/>
      <c r="J1221" s="96"/>
      <c r="K1221" s="97"/>
      <c r="L1221" s="109"/>
      <c r="M1221" s="933"/>
      <c r="N1221" s="94"/>
      <c r="O1221" s="96"/>
      <c r="P1221" s="97"/>
    </row>
    <row r="1222" spans="1:16">
      <c r="A1222" s="944"/>
      <c r="B1222" s="110"/>
      <c r="C1222" s="927"/>
      <c r="D1222" s="94"/>
      <c r="E1222" s="96"/>
      <c r="F1222" s="97"/>
      <c r="G1222" s="110"/>
      <c r="H1222" s="930"/>
      <c r="I1222" s="94"/>
      <c r="J1222" s="96"/>
      <c r="K1222" s="97"/>
      <c r="L1222" s="110"/>
      <c r="M1222" s="933"/>
      <c r="N1222" s="94"/>
      <c r="O1222" s="96"/>
      <c r="P1222" s="97"/>
    </row>
    <row r="1223" spans="1:16">
      <c r="A1223" s="944"/>
      <c r="B1223" s="107"/>
      <c r="C1223" s="927"/>
      <c r="D1223" s="113"/>
      <c r="E1223" s="114"/>
      <c r="F1223" s="104"/>
      <c r="G1223" s="107"/>
      <c r="H1223" s="930"/>
      <c r="I1223" s="113"/>
      <c r="J1223" s="114"/>
      <c r="K1223" s="97"/>
      <c r="L1223" s="107"/>
      <c r="M1223" s="933"/>
      <c r="N1223" s="113"/>
      <c r="O1223" s="114"/>
      <c r="P1223" s="97"/>
    </row>
    <row r="1224" spans="1:16" ht="17.25" thickBot="1">
      <c r="A1224" s="944"/>
      <c r="B1224" s="107"/>
      <c r="C1224" s="940"/>
      <c r="D1224" s="122" t="s">
        <v>132</v>
      </c>
      <c r="E1224" s="123" t="s">
        <v>133</v>
      </c>
      <c r="F1224" s="124"/>
      <c r="G1224" s="107"/>
      <c r="H1224" s="941"/>
      <c r="I1224" s="122" t="s">
        <v>132</v>
      </c>
      <c r="J1224" s="123" t="s">
        <v>133</v>
      </c>
      <c r="K1224" s="97"/>
      <c r="L1224" s="107"/>
      <c r="M1224" s="939"/>
      <c r="N1224" s="122" t="s">
        <v>132</v>
      </c>
      <c r="O1224" s="123" t="s">
        <v>133</v>
      </c>
      <c r="P1224" s="97"/>
    </row>
    <row r="1225" spans="1:16">
      <c r="A1225" s="105"/>
      <c r="B1225" s="109"/>
      <c r="C1225" s="926" t="s">
        <v>666</v>
      </c>
      <c r="D1225" s="118"/>
      <c r="E1225" s="119"/>
      <c r="F1225" s="125"/>
      <c r="G1225" s="109"/>
      <c r="H1225" s="929" t="s">
        <v>134</v>
      </c>
      <c r="I1225" s="118"/>
      <c r="J1225" s="119"/>
      <c r="K1225" s="125"/>
      <c r="L1225" s="109"/>
      <c r="M1225" s="932" t="s">
        <v>134</v>
      </c>
      <c r="N1225" s="118"/>
      <c r="O1225" s="119"/>
      <c r="P1225" s="125"/>
    </row>
    <row r="1226" spans="1:16">
      <c r="A1226" s="105"/>
      <c r="B1226" s="110"/>
      <c r="C1226" s="927"/>
      <c r="D1226" s="94"/>
      <c r="E1226" s="96"/>
      <c r="F1226" s="97"/>
      <c r="G1226" s="110"/>
      <c r="H1226" s="930"/>
      <c r="I1226" s="94"/>
      <c r="J1226" s="96"/>
      <c r="K1226" s="97"/>
      <c r="L1226" s="110"/>
      <c r="M1226" s="933"/>
      <c r="N1226" s="94"/>
      <c r="O1226" s="96"/>
      <c r="P1226" s="97"/>
    </row>
    <row r="1227" spans="1:16">
      <c r="A1227" s="105"/>
      <c r="B1227" s="126"/>
      <c r="C1227" s="927"/>
      <c r="D1227" s="94"/>
      <c r="E1227" s="96"/>
      <c r="F1227" s="97"/>
      <c r="G1227" s="126"/>
      <c r="H1227" s="930"/>
      <c r="I1227" s="94"/>
      <c r="J1227" s="96"/>
      <c r="K1227" s="97"/>
      <c r="L1227" s="126"/>
      <c r="M1227" s="933"/>
      <c r="N1227" s="94"/>
      <c r="O1227" s="96"/>
      <c r="P1227" s="128"/>
    </row>
    <row r="1228" spans="1:16">
      <c r="A1228" s="105"/>
      <c r="B1228" s="107"/>
      <c r="C1228" s="927"/>
      <c r="D1228" s="94"/>
      <c r="E1228" s="96"/>
      <c r="F1228" s="97"/>
      <c r="G1228" s="107"/>
      <c r="H1228" s="930"/>
      <c r="I1228" s="94"/>
      <c r="J1228" s="96"/>
      <c r="K1228" s="97"/>
      <c r="L1228" s="107"/>
      <c r="M1228" s="933"/>
      <c r="N1228" s="94"/>
      <c r="O1228" s="96"/>
      <c r="P1228" s="216"/>
    </row>
    <row r="1229" spans="1:16">
      <c r="A1229" s="105"/>
      <c r="B1229" s="109"/>
      <c r="C1229" s="927"/>
      <c r="D1229" s="94"/>
      <c r="E1229" s="96"/>
      <c r="F1229" s="97"/>
      <c r="G1229" s="109"/>
      <c r="H1229" s="930"/>
      <c r="I1229" s="94"/>
      <c r="J1229" s="96"/>
      <c r="K1229" s="97"/>
      <c r="L1229" s="109"/>
      <c r="M1229" s="933"/>
      <c r="N1229" s="94"/>
      <c r="O1229" s="96"/>
      <c r="P1229" s="97"/>
    </row>
    <row r="1230" spans="1:16">
      <c r="A1230" s="105"/>
      <c r="B1230" s="110"/>
      <c r="C1230" s="927"/>
      <c r="D1230" s="94"/>
      <c r="E1230" s="96"/>
      <c r="F1230" s="127"/>
      <c r="G1230" s="110"/>
      <c r="H1230" s="930"/>
      <c r="I1230" s="94"/>
      <c r="J1230" s="96"/>
      <c r="K1230" s="127"/>
      <c r="L1230" s="110"/>
      <c r="M1230" s="933"/>
      <c r="N1230" s="94"/>
      <c r="O1230" s="96"/>
      <c r="P1230" s="127"/>
    </row>
    <row r="1231" spans="1:16">
      <c r="A1231" s="105"/>
      <c r="B1231" s="109"/>
      <c r="C1231" s="927"/>
      <c r="D1231" s="94"/>
      <c r="E1231" s="96"/>
      <c r="F1231" s="128"/>
      <c r="G1231" s="109"/>
      <c r="H1231" s="930"/>
      <c r="I1231" s="94"/>
      <c r="J1231" s="96"/>
      <c r="K1231" s="128"/>
      <c r="L1231" s="109"/>
      <c r="M1231" s="933"/>
      <c r="N1231" s="94"/>
      <c r="O1231" s="96"/>
      <c r="P1231" s="128"/>
    </row>
    <row r="1232" spans="1:16">
      <c r="A1232" s="105"/>
      <c r="B1232" s="110"/>
      <c r="C1232" s="927"/>
      <c r="D1232" s="217"/>
      <c r="E1232" s="114"/>
      <c r="F1232" s="216"/>
      <c r="G1232" s="110"/>
      <c r="H1232" s="930"/>
      <c r="I1232" s="113"/>
      <c r="J1232" s="114"/>
      <c r="K1232" s="216"/>
      <c r="L1232" s="110"/>
      <c r="M1232" s="933"/>
      <c r="N1232" s="113"/>
      <c r="O1232" s="114"/>
      <c r="P1232" s="216"/>
    </row>
    <row r="1233" spans="1:16">
      <c r="A1233" s="105"/>
      <c r="B1233" s="109"/>
      <c r="C1233" s="927"/>
      <c r="D1233" s="217"/>
      <c r="E1233" s="114"/>
      <c r="F1233" s="216"/>
      <c r="G1233" s="109"/>
      <c r="H1233" s="930"/>
      <c r="I1233" s="113"/>
      <c r="J1233" s="114"/>
      <c r="K1233" s="216"/>
      <c r="L1233" s="109"/>
      <c r="M1233" s="933"/>
      <c r="N1233" s="113"/>
      <c r="O1233" s="114"/>
      <c r="P1233" s="216"/>
    </row>
    <row r="1234" spans="1:16" ht="17.25" thickBot="1">
      <c r="A1234" s="105"/>
      <c r="B1234" s="110"/>
      <c r="C1234" s="940"/>
      <c r="D1234" s="129"/>
      <c r="E1234" s="130"/>
      <c r="F1234" s="104"/>
      <c r="G1234" s="110"/>
      <c r="H1234" s="941"/>
      <c r="I1234" s="113"/>
      <c r="J1234" s="130"/>
      <c r="K1234" s="104"/>
      <c r="L1234" s="110"/>
      <c r="M1234" s="939"/>
      <c r="N1234" s="113"/>
      <c r="O1234" s="131"/>
      <c r="P1234" s="127"/>
    </row>
    <row r="1235" spans="1:16">
      <c r="A1235" s="132"/>
      <c r="B1235" s="109"/>
      <c r="C1235" s="926" t="s">
        <v>667</v>
      </c>
      <c r="D1235" s="118" t="s">
        <v>136</v>
      </c>
      <c r="E1235" s="133" t="s">
        <v>137</v>
      </c>
      <c r="F1235" s="125"/>
      <c r="G1235" s="109"/>
      <c r="H1235" s="929" t="s">
        <v>135</v>
      </c>
      <c r="I1235" s="118" t="s">
        <v>136</v>
      </c>
      <c r="J1235" s="133" t="s">
        <v>137</v>
      </c>
      <c r="K1235" s="125"/>
      <c r="L1235" s="109"/>
      <c r="M1235" s="932" t="s">
        <v>135</v>
      </c>
      <c r="N1235" s="118" t="s">
        <v>136</v>
      </c>
      <c r="O1235" s="133" t="s">
        <v>137</v>
      </c>
      <c r="P1235" s="125"/>
    </row>
    <row r="1236" spans="1:16">
      <c r="A1236" s="132"/>
      <c r="B1236" s="110"/>
      <c r="C1236" s="927"/>
      <c r="D1236" s="94" t="s">
        <v>141</v>
      </c>
      <c r="E1236" s="96" t="s">
        <v>142</v>
      </c>
      <c r="F1236" s="134"/>
      <c r="G1236" s="110"/>
      <c r="H1236" s="930"/>
      <c r="I1236" s="94" t="s">
        <v>141</v>
      </c>
      <c r="J1236" s="96" t="s">
        <v>142</v>
      </c>
      <c r="K1236" s="134"/>
      <c r="L1236" s="110"/>
      <c r="M1236" s="933"/>
      <c r="N1236" s="94" t="s">
        <v>141</v>
      </c>
      <c r="O1236" s="96" t="s">
        <v>142</v>
      </c>
      <c r="P1236" s="134"/>
    </row>
    <row r="1237" spans="1:16">
      <c r="A1237" s="132"/>
      <c r="B1237" s="135"/>
      <c r="C1237" s="927"/>
      <c r="D1237" s="94" t="s">
        <v>145</v>
      </c>
      <c r="E1237" s="96" t="s">
        <v>146</v>
      </c>
      <c r="F1237" s="97"/>
      <c r="G1237" s="135"/>
      <c r="H1237" s="930"/>
      <c r="I1237" s="94" t="s">
        <v>145</v>
      </c>
      <c r="J1237" s="96" t="s">
        <v>146</v>
      </c>
      <c r="K1237" s="97"/>
      <c r="L1237" s="135"/>
      <c r="M1237" s="933"/>
      <c r="N1237" s="94" t="s">
        <v>145</v>
      </c>
      <c r="O1237" s="96" t="s">
        <v>146</v>
      </c>
      <c r="P1237" s="97"/>
    </row>
    <row r="1238" spans="1:16">
      <c r="A1238" s="132"/>
      <c r="B1238" s="110"/>
      <c r="C1238" s="927"/>
      <c r="D1238" s="94" t="s">
        <v>147</v>
      </c>
      <c r="E1238" s="96" t="s">
        <v>148</v>
      </c>
      <c r="F1238" s="104"/>
      <c r="G1238" s="110"/>
      <c r="H1238" s="930"/>
      <c r="I1238" s="94" t="s">
        <v>147</v>
      </c>
      <c r="J1238" s="96" t="s">
        <v>148</v>
      </c>
      <c r="K1238" s="104"/>
      <c r="L1238" s="110"/>
      <c r="M1238" s="933"/>
      <c r="N1238" s="94" t="s">
        <v>147</v>
      </c>
      <c r="O1238" s="96" t="s">
        <v>148</v>
      </c>
      <c r="P1238" s="104"/>
    </row>
    <row r="1239" spans="1:16">
      <c r="A1239" s="132"/>
      <c r="B1239" s="135"/>
      <c r="C1239" s="927"/>
      <c r="D1239" s="94"/>
      <c r="E1239" s="114"/>
      <c r="F1239" s="136"/>
      <c r="G1239" s="135"/>
      <c r="H1239" s="930"/>
      <c r="I1239" s="94"/>
      <c r="J1239" s="114"/>
      <c r="K1239" s="136"/>
      <c r="L1239" s="135"/>
      <c r="M1239" s="933"/>
      <c r="N1239" s="94"/>
      <c r="O1239" s="114"/>
      <c r="P1239" s="136"/>
    </row>
    <row r="1240" spans="1:16">
      <c r="A1240" s="132"/>
      <c r="B1240" s="110"/>
      <c r="C1240" s="927"/>
      <c r="D1240" s="94"/>
      <c r="E1240" s="96"/>
      <c r="F1240" s="97"/>
      <c r="G1240" s="110"/>
      <c r="H1240" s="930"/>
      <c r="I1240" s="94"/>
      <c r="J1240" s="96"/>
      <c r="K1240" s="97"/>
      <c r="L1240" s="110"/>
      <c r="M1240" s="933"/>
      <c r="N1240" s="94"/>
      <c r="O1240" s="96"/>
      <c r="P1240" s="97"/>
    </row>
    <row r="1241" spans="1:16">
      <c r="A1241" s="132"/>
      <c r="B1241" s="135"/>
      <c r="C1241" s="927"/>
      <c r="D1241" s="94"/>
      <c r="E1241" s="114"/>
      <c r="F1241" s="136"/>
      <c r="G1241" s="135"/>
      <c r="H1241" s="930"/>
      <c r="I1241" s="94"/>
      <c r="J1241" s="114"/>
      <c r="K1241" s="136"/>
      <c r="L1241" s="135"/>
      <c r="M1241" s="933"/>
      <c r="N1241" s="94"/>
      <c r="O1241" s="114"/>
      <c r="P1241" s="136"/>
    </row>
    <row r="1242" spans="1:16">
      <c r="A1242" s="132"/>
      <c r="B1242" s="110"/>
      <c r="C1242" s="927"/>
      <c r="D1242" s="94"/>
      <c r="E1242" s="96"/>
      <c r="F1242" s="97"/>
      <c r="G1242" s="110"/>
      <c r="H1242" s="930"/>
      <c r="I1242" s="94"/>
      <c r="J1242" s="96"/>
      <c r="K1242" s="97"/>
      <c r="L1242" s="110"/>
      <c r="M1242" s="933"/>
      <c r="N1242" s="94"/>
      <c r="O1242" s="96"/>
      <c r="P1242" s="97"/>
    </row>
    <row r="1243" spans="1:16">
      <c r="A1243" s="132"/>
      <c r="B1243" s="135"/>
      <c r="C1243" s="927"/>
      <c r="D1243" s="94"/>
      <c r="E1243" s="96"/>
      <c r="F1243" s="97"/>
      <c r="G1243" s="135"/>
      <c r="H1243" s="930"/>
      <c r="I1243" s="94"/>
      <c r="J1243" s="96"/>
      <c r="K1243" s="97"/>
      <c r="L1243" s="135"/>
      <c r="M1243" s="933"/>
      <c r="N1243" s="94"/>
      <c r="O1243" s="96"/>
      <c r="P1243" s="97"/>
    </row>
    <row r="1244" spans="1:16" ht="17.25" thickBot="1">
      <c r="A1244" s="132"/>
      <c r="B1244" s="110"/>
      <c r="C1244" s="940"/>
      <c r="D1244" s="115"/>
      <c r="E1244" s="116"/>
      <c r="F1244" s="117"/>
      <c r="G1244" s="110"/>
      <c r="H1244" s="941"/>
      <c r="I1244" s="115"/>
      <c r="J1244" s="130"/>
      <c r="K1244" s="104"/>
      <c r="L1244" s="110"/>
      <c r="M1244" s="939"/>
      <c r="N1244" s="115"/>
      <c r="O1244" s="130"/>
      <c r="P1244" s="104"/>
    </row>
    <row r="1245" spans="1:16">
      <c r="A1245" s="132"/>
      <c r="B1245" s="135"/>
      <c r="C1245" s="926" t="s">
        <v>668</v>
      </c>
      <c r="D1245" s="137" t="s">
        <v>150</v>
      </c>
      <c r="E1245" s="138"/>
      <c r="F1245" s="139" t="s">
        <v>151</v>
      </c>
      <c r="G1245" s="135"/>
      <c r="H1245" s="929" t="s">
        <v>149</v>
      </c>
      <c r="I1245" s="137" t="s">
        <v>150</v>
      </c>
      <c r="J1245" s="138"/>
      <c r="K1245" s="139" t="s">
        <v>151</v>
      </c>
      <c r="L1245" s="135"/>
      <c r="M1245" s="932" t="s">
        <v>149</v>
      </c>
      <c r="N1245" s="137" t="s">
        <v>150</v>
      </c>
      <c r="O1245" s="138"/>
      <c r="P1245" s="139" t="s">
        <v>151</v>
      </c>
    </row>
    <row r="1246" spans="1:16">
      <c r="A1246" s="132"/>
      <c r="B1246" s="110"/>
      <c r="C1246" s="927"/>
      <c r="D1246" s="120"/>
      <c r="E1246" s="121"/>
      <c r="F1246" s="140"/>
      <c r="G1246" s="110"/>
      <c r="H1246" s="930"/>
      <c r="I1246" s="94"/>
      <c r="J1246" s="96"/>
      <c r="K1246" s="97"/>
      <c r="L1246" s="110"/>
      <c r="M1246" s="933"/>
      <c r="N1246" s="94"/>
      <c r="O1246" s="96"/>
      <c r="P1246" s="97"/>
    </row>
    <row r="1247" spans="1:16">
      <c r="A1247" s="132"/>
      <c r="B1247" s="135"/>
      <c r="C1247" s="927"/>
      <c r="D1247" s="94"/>
      <c r="E1247" s="96"/>
      <c r="F1247" s="97"/>
      <c r="G1247" s="135"/>
      <c r="H1247" s="930"/>
      <c r="I1247" s="94"/>
      <c r="J1247" s="96"/>
      <c r="K1247" s="97"/>
      <c r="L1247" s="135"/>
      <c r="M1247" s="933"/>
      <c r="N1247" s="94"/>
      <c r="O1247" s="96"/>
      <c r="P1247" s="97"/>
    </row>
    <row r="1248" spans="1:16">
      <c r="A1248" s="132"/>
      <c r="B1248" s="110"/>
      <c r="C1248" s="927"/>
      <c r="D1248" s="113"/>
      <c r="E1248" s="114"/>
      <c r="F1248" s="104"/>
      <c r="G1248" s="110"/>
      <c r="H1248" s="930"/>
      <c r="I1248" s="113"/>
      <c r="J1248" s="114"/>
      <c r="K1248" s="104"/>
      <c r="L1248" s="110"/>
      <c r="M1248" s="933"/>
      <c r="N1248" s="113"/>
      <c r="O1248" s="114"/>
      <c r="P1248" s="104"/>
    </row>
    <row r="1249" spans="1:16">
      <c r="A1249" s="935"/>
      <c r="B1249" s="135"/>
      <c r="C1249" s="927"/>
      <c r="D1249" s="94"/>
      <c r="E1249" s="96"/>
      <c r="F1249" s="97"/>
      <c r="G1249" s="135"/>
      <c r="H1249" s="930"/>
      <c r="I1249" s="94"/>
      <c r="J1249" s="96"/>
      <c r="K1249" s="97"/>
      <c r="L1249" s="135"/>
      <c r="M1249" s="933"/>
      <c r="N1249" s="94"/>
      <c r="O1249" s="96"/>
      <c r="P1249" s="97"/>
    </row>
    <row r="1250" spans="1:16">
      <c r="A1250" s="935"/>
      <c r="B1250" s="110"/>
      <c r="C1250" s="927"/>
      <c r="D1250" s="94"/>
      <c r="E1250" s="96"/>
      <c r="F1250" s="97"/>
      <c r="G1250" s="110"/>
      <c r="H1250" s="930"/>
      <c r="I1250" s="94"/>
      <c r="J1250" s="96"/>
      <c r="K1250" s="97"/>
      <c r="L1250" s="110"/>
      <c r="M1250" s="933"/>
      <c r="N1250" s="94"/>
      <c r="O1250" s="96"/>
      <c r="P1250" s="97"/>
    </row>
    <row r="1251" spans="1:16">
      <c r="A1251" s="935"/>
      <c r="B1251" s="135"/>
      <c r="C1251" s="927"/>
      <c r="D1251" s="113"/>
      <c r="E1251" s="114"/>
      <c r="F1251" s="104"/>
      <c r="G1251" s="135"/>
      <c r="H1251" s="930"/>
      <c r="I1251" s="113"/>
      <c r="J1251" s="114"/>
      <c r="K1251" s="104"/>
      <c r="L1251" s="135"/>
      <c r="M1251" s="933"/>
      <c r="N1251" s="113"/>
      <c r="O1251" s="114"/>
      <c r="P1251" s="104"/>
    </row>
    <row r="1252" spans="1:16" ht="17.25" thickBot="1">
      <c r="A1252" s="936"/>
      <c r="B1252" s="141"/>
      <c r="C1252" s="928"/>
      <c r="D1252" s="142"/>
      <c r="E1252" s="143"/>
      <c r="F1252" s="144"/>
      <c r="G1252" s="141"/>
      <c r="H1252" s="931"/>
      <c r="I1252" s="142"/>
      <c r="J1252" s="143"/>
      <c r="K1252" s="144"/>
      <c r="L1252" s="141"/>
      <c r="M1252" s="934"/>
      <c r="N1252" s="142"/>
      <c r="O1252" s="143"/>
      <c r="P1252" s="144"/>
    </row>
    <row r="1253" spans="1:16" s="146" customFormat="1" ht="27" customHeight="1" thickTop="1" thickBot="1">
      <c r="A1253" s="145"/>
      <c r="B1253" s="937" t="s">
        <v>152</v>
      </c>
      <c r="C1253" s="937"/>
      <c r="D1253" s="937"/>
      <c r="E1253" s="937"/>
      <c r="F1253" s="937"/>
      <c r="G1253" s="938" t="s">
        <v>153</v>
      </c>
      <c r="H1253" s="938"/>
      <c r="I1253" s="938"/>
      <c r="J1253" s="938"/>
      <c r="K1253" s="938"/>
      <c r="L1253" s="938"/>
      <c r="M1253" s="938"/>
      <c r="N1253" s="919" t="s">
        <v>154</v>
      </c>
      <c r="O1253" s="919"/>
      <c r="P1253" s="919"/>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20">
        <f>A1169</f>
        <v>46185</v>
      </c>
      <c r="B1255" s="923" t="s">
        <v>669</v>
      </c>
      <c r="C1255" s="160"/>
      <c r="D1255" s="161"/>
      <c r="E1255" s="162"/>
      <c r="F1255" s="163"/>
      <c r="G1255" s="164"/>
      <c r="H1255" s="165"/>
      <c r="I1255" s="166"/>
      <c r="J1255" s="166"/>
      <c r="K1255" s="167"/>
      <c r="L1255" s="168"/>
      <c r="M1255" s="169"/>
      <c r="N1255" s="170"/>
      <c r="O1255" s="166"/>
      <c r="P1255" s="171"/>
    </row>
    <row r="1256" spans="1:16" s="172" customFormat="1">
      <c r="A1256" s="921"/>
      <c r="B1256" s="924"/>
      <c r="C1256" s="173"/>
      <c r="D1256" s="174"/>
      <c r="E1256" s="175"/>
      <c r="F1256" s="176"/>
      <c r="G1256" s="173"/>
      <c r="H1256" s="177"/>
      <c r="I1256" s="175"/>
      <c r="J1256" s="175"/>
      <c r="K1256" s="178"/>
      <c r="L1256" s="179"/>
      <c r="M1256" s="180"/>
      <c r="N1256" s="181"/>
      <c r="O1256" s="175"/>
      <c r="P1256" s="182"/>
    </row>
    <row r="1257" spans="1:16" s="172" customFormat="1">
      <c r="A1257" s="921"/>
      <c r="B1257" s="924"/>
      <c r="C1257" s="173"/>
      <c r="D1257" s="174"/>
      <c r="E1257" s="175"/>
      <c r="F1257" s="176"/>
      <c r="G1257" s="173"/>
      <c r="H1257" s="183"/>
      <c r="I1257" s="175"/>
      <c r="J1257" s="175"/>
      <c r="K1257" s="178"/>
      <c r="L1257" s="184"/>
      <c r="M1257" s="180"/>
      <c r="N1257" s="181"/>
      <c r="O1257" s="175"/>
      <c r="P1257" s="182"/>
    </row>
    <row r="1258" spans="1:16" s="172" customFormat="1">
      <c r="A1258" s="921"/>
      <c r="B1258" s="924"/>
      <c r="C1258" s="173"/>
      <c r="D1258" s="218"/>
      <c r="E1258" s="175"/>
      <c r="F1258" s="176"/>
      <c r="G1258" s="173"/>
      <c r="H1258" s="183"/>
      <c r="I1258" s="175"/>
      <c r="J1258" s="175"/>
      <c r="K1258" s="187"/>
      <c r="L1258" s="184"/>
      <c r="M1258" s="180"/>
      <c r="N1258" s="181"/>
      <c r="O1258" s="175"/>
      <c r="P1258" s="182"/>
    </row>
    <row r="1259" spans="1:16" s="172" customFormat="1">
      <c r="A1259" s="921"/>
      <c r="B1259" s="924"/>
      <c r="C1259" s="173"/>
      <c r="D1259" s="185"/>
      <c r="E1259" s="175"/>
      <c r="F1259" s="182"/>
      <c r="G1259" s="173"/>
      <c r="H1259" s="186"/>
      <c r="I1259" s="175"/>
      <c r="J1259" s="175"/>
      <c r="K1259" s="187"/>
      <c r="L1259" s="184"/>
      <c r="M1259" s="180"/>
      <c r="N1259" s="181"/>
      <c r="O1259" s="175"/>
      <c r="P1259" s="182"/>
    </row>
    <row r="1260" spans="1:16" s="172" customFormat="1">
      <c r="A1260" s="921"/>
      <c r="B1260" s="924"/>
      <c r="C1260" s="173"/>
      <c r="D1260" s="174"/>
      <c r="E1260" s="175"/>
      <c r="F1260" s="188"/>
      <c r="G1260" s="198"/>
      <c r="H1260" s="183"/>
      <c r="I1260" s="191"/>
      <c r="J1260" s="175"/>
      <c r="K1260" s="178"/>
      <c r="L1260" s="189"/>
      <c r="M1260" s="190"/>
      <c r="N1260" s="181"/>
      <c r="O1260" s="175"/>
      <c r="P1260" s="182"/>
    </row>
    <row r="1261" spans="1:16" s="172" customFormat="1">
      <c r="A1261" s="921"/>
      <c r="B1261" s="924"/>
      <c r="C1261" s="173"/>
      <c r="D1261" s="174"/>
      <c r="E1261" s="175"/>
      <c r="F1261" s="182"/>
      <c r="G1261" s="173"/>
      <c r="H1261" s="183"/>
      <c r="I1261" s="191"/>
      <c r="J1261" s="175"/>
      <c r="K1261" s="178"/>
      <c r="L1261" s="184"/>
      <c r="M1261" s="180"/>
      <c r="N1261" s="181"/>
      <c r="O1261" s="175"/>
      <c r="P1261" s="182"/>
    </row>
    <row r="1262" spans="1:16" s="172" customFormat="1">
      <c r="A1262" s="921"/>
      <c r="B1262" s="924"/>
      <c r="C1262" s="173"/>
      <c r="D1262" s="174"/>
      <c r="E1262" s="175"/>
      <c r="F1262" s="182"/>
      <c r="G1262" s="219"/>
      <c r="H1262" s="183"/>
      <c r="I1262" s="175"/>
      <c r="J1262" s="175"/>
      <c r="K1262" s="178"/>
      <c r="L1262" s="184"/>
      <c r="M1262" s="180"/>
      <c r="N1262" s="181"/>
      <c r="O1262" s="175"/>
      <c r="P1262" s="182"/>
    </row>
    <row r="1263" spans="1:16" s="172" customFormat="1">
      <c r="A1263" s="921"/>
      <c r="B1263" s="924"/>
      <c r="C1263" s="173"/>
      <c r="D1263" s="174"/>
      <c r="E1263" s="175"/>
      <c r="F1263" s="188"/>
      <c r="G1263" s="173"/>
      <c r="H1263" s="183"/>
      <c r="I1263" s="191"/>
      <c r="J1263" s="175"/>
      <c r="K1263" s="178"/>
      <c r="L1263" s="184"/>
      <c r="M1263" s="180"/>
      <c r="N1263" s="181"/>
      <c r="O1263" s="175"/>
      <c r="P1263" s="182"/>
    </row>
    <row r="1264" spans="1:16" s="172" customFormat="1">
      <c r="A1264" s="921"/>
      <c r="B1264" s="924"/>
      <c r="C1264" s="173"/>
      <c r="D1264" s="174"/>
      <c r="E1264" s="175"/>
      <c r="F1264" s="182"/>
      <c r="G1264" s="173"/>
      <c r="H1264" s="183"/>
      <c r="I1264" s="191"/>
      <c r="J1264" s="175"/>
      <c r="K1264" s="178"/>
      <c r="L1264" s="184"/>
      <c r="M1264" s="180"/>
      <c r="N1264" s="181"/>
      <c r="O1264" s="175"/>
      <c r="P1264" s="182"/>
    </row>
    <row r="1265" spans="1:16" s="172" customFormat="1">
      <c r="A1265" s="921"/>
      <c r="B1265" s="924"/>
      <c r="C1265" s="192"/>
      <c r="D1265" s="193"/>
      <c r="E1265" s="194"/>
      <c r="F1265" s="195"/>
      <c r="G1265" s="173"/>
      <c r="H1265" s="177"/>
      <c r="I1265" s="175"/>
      <c r="J1265" s="175"/>
      <c r="K1265" s="178"/>
      <c r="L1265" s="184"/>
      <c r="M1265" s="180"/>
      <c r="N1265" s="196"/>
      <c r="O1265" s="194"/>
      <c r="P1265" s="195"/>
    </row>
    <row r="1266" spans="1:16" s="172" customFormat="1">
      <c r="A1266" s="921"/>
      <c r="B1266" s="924"/>
      <c r="C1266" s="192"/>
      <c r="D1266" s="193"/>
      <c r="E1266" s="194"/>
      <c r="F1266" s="195"/>
      <c r="G1266" s="198"/>
      <c r="H1266" s="183"/>
      <c r="I1266" s="191"/>
      <c r="J1266" s="175"/>
      <c r="K1266" s="178"/>
      <c r="L1266" s="184"/>
      <c r="M1266" s="180"/>
      <c r="N1266" s="196"/>
      <c r="O1266" s="194"/>
      <c r="P1266" s="195"/>
    </row>
    <row r="1267" spans="1:16" s="172" customFormat="1">
      <c r="A1267" s="921"/>
      <c r="B1267" s="924"/>
      <c r="C1267" s="192"/>
      <c r="D1267" s="193"/>
      <c r="E1267" s="194"/>
      <c r="F1267" s="195"/>
      <c r="G1267" s="173"/>
      <c r="H1267" s="199"/>
      <c r="I1267" s="191"/>
      <c r="J1267" s="200"/>
      <c r="K1267" s="197"/>
      <c r="L1267" s="184"/>
      <c r="M1267" s="180"/>
      <c r="N1267" s="196"/>
      <c r="O1267" s="194"/>
      <c r="P1267" s="195"/>
    </row>
    <row r="1268" spans="1:16" s="172" customFormat="1">
      <c r="A1268" s="921"/>
      <c r="B1268" s="924"/>
      <c r="C1268" s="192"/>
      <c r="D1268" s="193"/>
      <c r="E1268" s="194"/>
      <c r="F1268" s="195"/>
      <c r="G1268" s="173"/>
      <c r="H1268" s="201"/>
      <c r="I1268" s="175"/>
      <c r="J1268" s="175"/>
      <c r="K1268" s="178"/>
      <c r="L1268" s="184"/>
      <c r="M1268" s="180"/>
      <c r="N1268" s="196"/>
      <c r="O1268" s="194"/>
      <c r="P1268" s="195"/>
    </row>
    <row r="1269" spans="1:16" s="172" customFormat="1">
      <c r="A1269" s="921"/>
      <c r="B1269" s="924"/>
      <c r="C1269" s="192"/>
      <c r="D1269" s="193"/>
      <c r="E1269" s="194"/>
      <c r="F1269" s="195"/>
      <c r="G1269" s="198"/>
      <c r="H1269" s="183"/>
      <c r="I1269" s="200"/>
      <c r="J1269" s="200"/>
      <c r="K1269" s="197"/>
      <c r="L1269" s="184"/>
      <c r="M1269" s="180"/>
      <c r="N1269" s="196"/>
      <c r="O1269" s="194"/>
      <c r="P1269" s="195"/>
    </row>
    <row r="1270" spans="1:16" s="172" customFormat="1">
      <c r="A1270" s="921"/>
      <c r="B1270" s="924"/>
      <c r="C1270" s="192"/>
      <c r="D1270" s="193"/>
      <c r="E1270" s="194"/>
      <c r="F1270" s="195"/>
      <c r="G1270" s="173"/>
      <c r="H1270" s="183"/>
      <c r="I1270" s="200"/>
      <c r="J1270" s="200"/>
      <c r="K1270" s="197"/>
      <c r="L1270" s="179"/>
      <c r="M1270" s="180"/>
      <c r="N1270" s="196"/>
      <c r="O1270" s="194"/>
      <c r="P1270" s="195"/>
    </row>
    <row r="1271" spans="1:16" s="172" customFormat="1">
      <c r="A1271" s="921"/>
      <c r="B1271" s="924"/>
      <c r="C1271" s="192"/>
      <c r="D1271" s="193"/>
      <c r="E1271" s="194"/>
      <c r="F1271" s="195"/>
      <c r="G1271" s="192"/>
      <c r="H1271" s="201"/>
      <c r="I1271" s="202"/>
      <c r="J1271" s="202"/>
      <c r="K1271" s="203"/>
      <c r="L1271" s="204"/>
      <c r="M1271" s="190"/>
      <c r="N1271" s="196"/>
      <c r="O1271" s="194"/>
      <c r="P1271" s="195"/>
    </row>
    <row r="1272" spans="1:16" s="172" customFormat="1">
      <c r="A1272" s="921"/>
      <c r="B1272" s="924"/>
      <c r="C1272" s="192"/>
      <c r="D1272" s="193"/>
      <c r="E1272" s="194"/>
      <c r="F1272" s="195"/>
      <c r="G1272" s="192"/>
      <c r="H1272" s="201"/>
      <c r="I1272" s="202"/>
      <c r="J1272" s="202"/>
      <c r="K1272" s="203"/>
      <c r="L1272" s="204"/>
      <c r="M1272" s="190"/>
      <c r="N1272" s="196"/>
      <c r="O1272" s="194"/>
      <c r="P1272" s="195"/>
    </row>
    <row r="1273" spans="1:16" s="172" customFormat="1">
      <c r="A1273" s="921"/>
      <c r="B1273" s="924"/>
      <c r="C1273" s="192"/>
      <c r="D1273" s="193"/>
      <c r="E1273" s="194"/>
      <c r="F1273" s="195"/>
      <c r="G1273" s="192"/>
      <c r="H1273" s="201"/>
      <c r="I1273" s="202"/>
      <c r="J1273" s="202"/>
      <c r="K1273" s="203"/>
      <c r="L1273" s="204"/>
      <c r="M1273" s="190"/>
      <c r="N1273" s="196"/>
      <c r="O1273" s="194"/>
      <c r="P1273" s="195"/>
    </row>
    <row r="1274" spans="1:16" s="172" customFormat="1" ht="17.25" thickBot="1">
      <c r="A1274" s="922"/>
      <c r="B1274" s="925"/>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56">
        <f>A1169+1</f>
        <v>46186</v>
      </c>
      <c r="B1275" s="90" t="s">
        <v>162</v>
      </c>
      <c r="C1275" s="926" t="s">
        <v>664</v>
      </c>
      <c r="D1275" s="91" t="s">
        <v>114</v>
      </c>
      <c r="E1275" s="92" t="s">
        <v>164</v>
      </c>
      <c r="F1275" s="93"/>
      <c r="G1275" s="90" t="s">
        <v>162</v>
      </c>
      <c r="H1275" s="930" t="s">
        <v>163</v>
      </c>
      <c r="I1275" s="91" t="s">
        <v>114</v>
      </c>
      <c r="J1275" s="92" t="s">
        <v>164</v>
      </c>
      <c r="K1275" s="93"/>
      <c r="L1275" s="90" t="s">
        <v>162</v>
      </c>
      <c r="M1275" s="933" t="s">
        <v>163</v>
      </c>
      <c r="N1275" s="91" t="s">
        <v>114</v>
      </c>
      <c r="O1275" s="92" t="s">
        <v>164</v>
      </c>
      <c r="P1275" s="93"/>
    </row>
    <row r="1276" spans="1:16" ht="18" customHeight="1">
      <c r="A1276" s="957"/>
      <c r="B1276" s="958"/>
      <c r="C1276" s="927"/>
      <c r="D1276" s="94" t="s">
        <v>116</v>
      </c>
      <c r="E1276" s="95" t="s">
        <v>142</v>
      </c>
      <c r="F1276" s="93"/>
      <c r="G1276" s="958"/>
      <c r="H1276" s="930"/>
      <c r="I1276" s="94" t="s">
        <v>116</v>
      </c>
      <c r="J1276" s="95" t="s">
        <v>142</v>
      </c>
      <c r="K1276" s="93"/>
      <c r="L1276" s="958"/>
      <c r="M1276" s="933"/>
      <c r="N1276" s="94" t="s">
        <v>116</v>
      </c>
      <c r="O1276" s="95" t="s">
        <v>142</v>
      </c>
      <c r="P1276" s="93"/>
    </row>
    <row r="1277" spans="1:16" ht="17.25" thickBot="1">
      <c r="A1277" s="957"/>
      <c r="B1277" s="959"/>
      <c r="C1277" s="927"/>
      <c r="D1277" s="94" t="s">
        <v>165</v>
      </c>
      <c r="E1277" s="96" t="s">
        <v>166</v>
      </c>
      <c r="F1277" s="98"/>
      <c r="G1277" s="959"/>
      <c r="H1277" s="930"/>
      <c r="I1277" s="94" t="s">
        <v>165</v>
      </c>
      <c r="J1277" s="96" t="s">
        <v>166</v>
      </c>
      <c r="K1277" s="98"/>
      <c r="L1277" s="959"/>
      <c r="M1277" s="933"/>
      <c r="N1277" s="94" t="s">
        <v>165</v>
      </c>
      <c r="O1277" s="96" t="s">
        <v>166</v>
      </c>
      <c r="P1277" s="98"/>
    </row>
    <row r="1278" spans="1:16" ht="17.25" thickBot="1">
      <c r="A1278" s="957"/>
      <c r="B1278" s="90" t="s">
        <v>167</v>
      </c>
      <c r="C1278" s="927"/>
      <c r="D1278" s="94"/>
      <c r="E1278" s="96"/>
      <c r="F1278" s="97"/>
      <c r="G1278" s="90" t="s">
        <v>167</v>
      </c>
      <c r="H1278" s="930"/>
      <c r="I1278" s="94" t="s">
        <v>120</v>
      </c>
      <c r="J1278" s="96" t="s">
        <v>148</v>
      </c>
      <c r="K1278" s="97"/>
      <c r="L1278" s="90" t="s">
        <v>167</v>
      </c>
      <c r="M1278" s="933"/>
      <c r="N1278" s="94" t="s">
        <v>120</v>
      </c>
      <c r="O1278" s="96" t="s">
        <v>148</v>
      </c>
      <c r="P1278" s="97"/>
    </row>
    <row r="1279" spans="1:16">
      <c r="A1279" s="957"/>
      <c r="B1279" s="955"/>
      <c r="C1279" s="927"/>
      <c r="D1279" s="94"/>
      <c r="E1279" s="96"/>
      <c r="F1279" s="97"/>
      <c r="G1279" s="955"/>
      <c r="H1279" s="930"/>
      <c r="I1279" s="94"/>
      <c r="J1279" s="96"/>
      <c r="K1279" s="97"/>
      <c r="L1279" s="955"/>
      <c r="M1279" s="933"/>
      <c r="N1279" s="94"/>
      <c r="O1279" s="96"/>
      <c r="P1279" s="97"/>
    </row>
    <row r="1280" spans="1:16">
      <c r="A1280" s="957"/>
      <c r="B1280" s="948"/>
      <c r="C1280" s="927"/>
      <c r="D1280" s="94"/>
      <c r="E1280" s="96"/>
      <c r="F1280" s="97"/>
      <c r="G1280" s="948"/>
      <c r="H1280" s="930"/>
      <c r="I1280" s="94"/>
      <c r="J1280" s="96"/>
      <c r="K1280" s="97"/>
      <c r="L1280" s="948"/>
      <c r="M1280" s="933"/>
      <c r="N1280" s="94"/>
      <c r="O1280" s="96"/>
      <c r="P1280" s="97"/>
    </row>
    <row r="1281" spans="1:16">
      <c r="A1281" s="957"/>
      <c r="B1281" s="947"/>
      <c r="C1281" s="927"/>
      <c r="D1281" s="94"/>
      <c r="E1281" s="96"/>
      <c r="F1281" s="93"/>
      <c r="G1281" s="947"/>
      <c r="H1281" s="930"/>
      <c r="I1281" s="94"/>
      <c r="J1281" s="96"/>
      <c r="K1281" s="93"/>
      <c r="L1281" s="947"/>
      <c r="M1281" s="933"/>
      <c r="N1281" s="94"/>
      <c r="O1281" s="96"/>
      <c r="P1281" s="93"/>
    </row>
    <row r="1282" spans="1:16">
      <c r="A1282" s="957"/>
      <c r="B1282" s="948"/>
      <c r="C1282" s="927"/>
      <c r="D1282" s="94"/>
      <c r="E1282" s="96"/>
      <c r="F1282" s="99"/>
      <c r="G1282" s="948"/>
      <c r="H1282" s="930"/>
      <c r="I1282" s="94"/>
      <c r="J1282" s="96"/>
      <c r="K1282" s="99"/>
      <c r="L1282" s="948"/>
      <c r="M1282" s="933"/>
      <c r="N1282" s="94"/>
      <c r="O1282" s="96"/>
      <c r="P1282" s="93"/>
    </row>
    <row r="1283" spans="1:16">
      <c r="A1283" s="957"/>
      <c r="B1283" s="947"/>
      <c r="C1283" s="927"/>
      <c r="D1283" s="94"/>
      <c r="E1283" s="96"/>
      <c r="F1283" s="102"/>
      <c r="G1283" s="947"/>
      <c r="H1283" s="930"/>
      <c r="I1283" s="94"/>
      <c r="J1283" s="96"/>
      <c r="K1283" s="102"/>
      <c r="L1283" s="947"/>
      <c r="M1283" s="933"/>
      <c r="N1283" s="94"/>
      <c r="O1283" s="96"/>
      <c r="P1283" s="99"/>
    </row>
    <row r="1284" spans="1:16" ht="17.25" thickBot="1">
      <c r="A1284" s="957"/>
      <c r="B1284" s="948"/>
      <c r="C1284" s="927"/>
      <c r="D1284" s="94"/>
      <c r="E1284" s="96"/>
      <c r="F1284" s="99"/>
      <c r="G1284" s="948"/>
      <c r="H1284" s="930"/>
      <c r="I1284" s="94"/>
      <c r="J1284" s="96"/>
      <c r="K1284" s="99"/>
      <c r="L1284" s="948"/>
      <c r="M1284" s="933"/>
      <c r="N1284" s="94"/>
      <c r="O1284" s="96"/>
      <c r="P1284" s="99"/>
    </row>
    <row r="1285" spans="1:16" ht="17.25" thickBot="1">
      <c r="A1285" s="957"/>
      <c r="B1285" s="100" t="s">
        <v>168</v>
      </c>
      <c r="C1285" s="927"/>
      <c r="D1285" s="94"/>
      <c r="E1285" s="96"/>
      <c r="F1285" s="99"/>
      <c r="G1285" s="100" t="s">
        <v>168</v>
      </c>
      <c r="H1285" s="930"/>
      <c r="I1285" s="94"/>
      <c r="J1285" s="96"/>
      <c r="K1285" s="99"/>
      <c r="L1285" s="100" t="s">
        <v>168</v>
      </c>
      <c r="M1285" s="933"/>
      <c r="N1285" s="94"/>
      <c r="O1285" s="96"/>
      <c r="P1285" s="99"/>
    </row>
    <row r="1286" spans="1:16">
      <c r="A1286" s="957"/>
      <c r="B1286" s="949"/>
      <c r="C1286" s="927"/>
      <c r="D1286" s="94"/>
      <c r="E1286" s="96"/>
      <c r="F1286" s="99"/>
      <c r="G1286" s="949"/>
      <c r="H1286" s="930"/>
      <c r="I1286" s="94"/>
      <c r="J1286" s="96"/>
      <c r="K1286" s="99"/>
      <c r="L1286" s="949"/>
      <c r="M1286" s="933"/>
      <c r="N1286" s="94"/>
      <c r="O1286" s="96"/>
      <c r="P1286" s="99"/>
    </row>
    <row r="1287" spans="1:16">
      <c r="A1287" s="957"/>
      <c r="B1287" s="950"/>
      <c r="C1287" s="927"/>
      <c r="D1287" s="94"/>
      <c r="E1287" s="96"/>
      <c r="F1287" s="99"/>
      <c r="G1287" s="950"/>
      <c r="H1287" s="930"/>
      <c r="I1287" s="94"/>
      <c r="J1287" s="96"/>
      <c r="K1287" s="99"/>
      <c r="L1287" s="950"/>
      <c r="M1287" s="933"/>
      <c r="N1287" s="94"/>
      <c r="O1287" s="96"/>
      <c r="P1287" s="97"/>
    </row>
    <row r="1288" spans="1:16" ht="17.25" thickBot="1">
      <c r="A1288" s="957"/>
      <c r="B1288" s="951"/>
      <c r="C1288" s="927"/>
      <c r="D1288" s="94"/>
      <c r="E1288" s="96"/>
      <c r="F1288" s="97"/>
      <c r="G1288" s="951"/>
      <c r="H1288" s="930"/>
      <c r="I1288" s="94"/>
      <c r="J1288" s="96"/>
      <c r="K1288" s="97"/>
      <c r="L1288" s="951"/>
      <c r="M1288" s="933"/>
      <c r="N1288" s="94"/>
      <c r="O1288" s="96"/>
      <c r="P1288" s="97"/>
    </row>
    <row r="1289" spans="1:16" ht="17.25" thickBot="1">
      <c r="A1289" s="957"/>
      <c r="B1289" s="100" t="s">
        <v>123</v>
      </c>
      <c r="C1289" s="927"/>
      <c r="D1289" s="94"/>
      <c r="E1289" s="96"/>
      <c r="F1289" s="97"/>
      <c r="G1289" s="100" t="s">
        <v>123</v>
      </c>
      <c r="H1289" s="930"/>
      <c r="I1289" s="94"/>
      <c r="J1289" s="96"/>
      <c r="K1289" s="97"/>
      <c r="L1289" s="100" t="s">
        <v>123</v>
      </c>
      <c r="M1289" s="933"/>
      <c r="N1289" s="94"/>
      <c r="O1289" s="96"/>
      <c r="P1289" s="97"/>
    </row>
    <row r="1290" spans="1:16">
      <c r="A1290" s="957"/>
      <c r="B1290" s="962"/>
      <c r="C1290" s="927"/>
      <c r="D1290" s="94"/>
      <c r="E1290" s="96"/>
      <c r="F1290" s="97"/>
      <c r="G1290" s="962"/>
      <c r="H1290" s="930"/>
      <c r="I1290" s="94"/>
      <c r="J1290" s="96"/>
      <c r="K1290" s="97"/>
      <c r="L1290" s="962"/>
      <c r="M1290" s="933"/>
      <c r="N1290" s="94"/>
      <c r="O1290" s="96"/>
      <c r="P1290" s="97"/>
    </row>
    <row r="1291" spans="1:16">
      <c r="A1291" s="957"/>
      <c r="B1291" s="963"/>
      <c r="C1291" s="927"/>
      <c r="D1291" s="94"/>
      <c r="E1291" s="96"/>
      <c r="F1291" s="97"/>
      <c r="G1291" s="963"/>
      <c r="H1291" s="930"/>
      <c r="I1291" s="94"/>
      <c r="J1291" s="96"/>
      <c r="K1291" s="97"/>
      <c r="L1291" s="963"/>
      <c r="M1291" s="933"/>
      <c r="N1291" s="94"/>
      <c r="O1291" s="96"/>
      <c r="P1291" s="97"/>
    </row>
    <row r="1292" spans="1:16" ht="17.25" thickBot="1">
      <c r="A1292" s="957"/>
      <c r="B1292" s="964"/>
      <c r="C1292" s="927"/>
      <c r="D1292" s="94"/>
      <c r="E1292" s="96"/>
      <c r="F1292" s="97"/>
      <c r="G1292" s="964"/>
      <c r="H1292" s="930"/>
      <c r="I1292" s="94"/>
      <c r="J1292" s="96"/>
      <c r="K1292" s="97"/>
      <c r="L1292" s="964"/>
      <c r="M1292" s="933"/>
      <c r="N1292" s="94"/>
      <c r="O1292" s="96"/>
      <c r="P1292" s="97"/>
    </row>
    <row r="1293" spans="1:16">
      <c r="A1293" s="957"/>
      <c r="B1293" s="945" t="s">
        <v>124</v>
      </c>
      <c r="C1293" s="927"/>
      <c r="D1293" s="94"/>
      <c r="E1293" s="96"/>
      <c r="F1293" s="97"/>
      <c r="G1293" s="945" t="s">
        <v>124</v>
      </c>
      <c r="H1293" s="930"/>
      <c r="I1293" s="94"/>
      <c r="J1293" s="96"/>
      <c r="K1293" s="97"/>
      <c r="L1293" s="945" t="s">
        <v>124</v>
      </c>
      <c r="M1293" s="933"/>
      <c r="N1293" s="94"/>
      <c r="O1293" s="96"/>
      <c r="P1293" s="97"/>
    </row>
    <row r="1294" spans="1:16" ht="17.25" thickBot="1">
      <c r="A1294" s="957"/>
      <c r="B1294" s="946"/>
      <c r="C1294" s="927"/>
      <c r="D1294" s="94"/>
      <c r="E1294" s="96"/>
      <c r="F1294" s="97"/>
      <c r="G1294" s="946"/>
      <c r="H1294" s="930"/>
      <c r="I1294" s="94"/>
      <c r="J1294" s="96"/>
      <c r="K1294" s="97"/>
      <c r="L1294" s="946"/>
      <c r="M1294" s="933"/>
      <c r="N1294" s="94"/>
      <c r="O1294" s="96"/>
      <c r="P1294" s="93"/>
    </row>
    <row r="1295" spans="1:16" ht="17.25" thickTop="1">
      <c r="A1295" s="957"/>
      <c r="B1295" s="960" t="s">
        <v>125</v>
      </c>
      <c r="C1295" s="927"/>
      <c r="D1295" s="94"/>
      <c r="E1295" s="96"/>
      <c r="F1295" s="93"/>
      <c r="G1295" s="960" t="s">
        <v>125</v>
      </c>
      <c r="H1295" s="930"/>
      <c r="I1295" s="94"/>
      <c r="J1295" s="96"/>
      <c r="K1295" s="93"/>
      <c r="L1295" s="960" t="s">
        <v>125</v>
      </c>
      <c r="M1295" s="933"/>
      <c r="N1295" s="94"/>
      <c r="O1295" s="96"/>
      <c r="P1295" s="97"/>
    </row>
    <row r="1296" spans="1:16" ht="17.25" thickBot="1">
      <c r="A1296" s="957"/>
      <c r="B1296" s="943"/>
      <c r="C1296" s="927"/>
      <c r="D1296" s="94"/>
      <c r="E1296" s="96"/>
      <c r="F1296" s="93"/>
      <c r="G1296" s="943"/>
      <c r="H1296" s="930"/>
      <c r="I1296" s="94"/>
      <c r="J1296" s="96"/>
      <c r="K1296" s="93"/>
      <c r="L1296" s="943"/>
      <c r="M1296" s="933"/>
      <c r="N1296" s="94"/>
      <c r="O1296" s="96"/>
      <c r="P1296" s="101"/>
    </row>
    <row r="1297" spans="1:16">
      <c r="A1297" s="957"/>
      <c r="B1297" s="953"/>
      <c r="C1297" s="927"/>
      <c r="D1297" s="94"/>
      <c r="E1297" s="96"/>
      <c r="F1297" s="97"/>
      <c r="G1297" s="953"/>
      <c r="H1297" s="930"/>
      <c r="I1297" s="94"/>
      <c r="J1297" s="96"/>
      <c r="K1297" s="97"/>
      <c r="L1297" s="953"/>
      <c r="M1297" s="933"/>
      <c r="N1297" s="94"/>
      <c r="O1297" s="96"/>
      <c r="P1297" s="103"/>
    </row>
    <row r="1298" spans="1:16" ht="17.25" thickBot="1">
      <c r="A1298" s="957"/>
      <c r="B1298" s="961"/>
      <c r="C1298" s="927"/>
      <c r="D1298" s="94"/>
      <c r="E1298" s="96"/>
      <c r="F1298" s="97"/>
      <c r="G1298" s="961"/>
      <c r="H1298" s="930"/>
      <c r="I1298" s="94"/>
      <c r="J1298" s="96"/>
      <c r="K1298" s="97"/>
      <c r="L1298" s="961"/>
      <c r="M1298" s="933"/>
      <c r="N1298" s="94"/>
      <c r="O1298" s="96"/>
      <c r="P1298" s="104"/>
    </row>
    <row r="1299" spans="1:16">
      <c r="A1299" s="957"/>
      <c r="B1299" s="942" t="s">
        <v>126</v>
      </c>
      <c r="C1299" s="927"/>
      <c r="D1299" s="94"/>
      <c r="E1299" s="96"/>
      <c r="F1299" s="93"/>
      <c r="G1299" s="942" t="s">
        <v>126</v>
      </c>
      <c r="H1299" s="930"/>
      <c r="I1299" s="94"/>
      <c r="J1299" s="96"/>
      <c r="K1299" s="93"/>
      <c r="L1299" s="942" t="s">
        <v>126</v>
      </c>
      <c r="M1299" s="933"/>
      <c r="N1299" s="94"/>
      <c r="O1299" s="96"/>
      <c r="P1299" s="99"/>
    </row>
    <row r="1300" spans="1:16" ht="17.25" thickBot="1">
      <c r="A1300" s="957"/>
      <c r="B1300" s="943"/>
      <c r="C1300" s="927"/>
      <c r="D1300" s="94"/>
      <c r="E1300" s="96"/>
      <c r="F1300" s="101"/>
      <c r="G1300" s="943"/>
      <c r="H1300" s="930"/>
      <c r="I1300" s="94"/>
      <c r="J1300" s="96"/>
      <c r="K1300" s="101"/>
      <c r="L1300" s="943"/>
      <c r="M1300" s="933"/>
      <c r="N1300" s="94"/>
      <c r="O1300" s="96"/>
      <c r="P1300" s="104"/>
    </row>
    <row r="1301" spans="1:16">
      <c r="A1301" s="957"/>
      <c r="B1301" s="953"/>
      <c r="C1301" s="927"/>
      <c r="D1301" s="94"/>
      <c r="E1301" s="96"/>
      <c r="F1301" s="102"/>
      <c r="G1301" s="953"/>
      <c r="H1301" s="930"/>
      <c r="I1301" s="94"/>
      <c r="J1301" s="96"/>
      <c r="K1301" s="103"/>
      <c r="L1301" s="953"/>
      <c r="M1301" s="933"/>
      <c r="N1301" s="94"/>
      <c r="O1301" s="96"/>
      <c r="P1301" s="93"/>
    </row>
    <row r="1302" spans="1:16" ht="17.25" thickBot="1">
      <c r="A1302" s="957"/>
      <c r="B1302" s="954"/>
      <c r="C1302" s="927"/>
      <c r="D1302" s="94"/>
      <c r="E1302" s="96"/>
      <c r="F1302" s="99"/>
      <c r="G1302" s="954"/>
      <c r="H1302" s="930"/>
      <c r="I1302" s="94"/>
      <c r="J1302" s="96"/>
      <c r="K1302" s="104"/>
      <c r="L1302" s="954"/>
      <c r="M1302" s="933"/>
      <c r="N1302" s="94"/>
      <c r="O1302" s="96"/>
      <c r="P1302" s="97"/>
    </row>
    <row r="1303" spans="1:16">
      <c r="A1303" s="957"/>
      <c r="B1303" s="952" t="s">
        <v>127</v>
      </c>
      <c r="C1303" s="927"/>
      <c r="D1303" s="94"/>
      <c r="E1303" s="96"/>
      <c r="F1303" s="103"/>
      <c r="G1303" s="952" t="s">
        <v>127</v>
      </c>
      <c r="H1303" s="930"/>
      <c r="I1303" s="94"/>
      <c r="J1303" s="96"/>
      <c r="K1303" s="104"/>
      <c r="L1303" s="952" t="s">
        <v>127</v>
      </c>
      <c r="M1303" s="933"/>
      <c r="N1303" s="94"/>
      <c r="O1303" s="114"/>
      <c r="P1303" s="97"/>
    </row>
    <row r="1304" spans="1:16" ht="17.25" thickBot="1">
      <c r="A1304" s="957"/>
      <c r="B1304" s="943"/>
      <c r="C1304" s="927"/>
      <c r="D1304" s="94"/>
      <c r="E1304" s="96"/>
      <c r="F1304" s="104"/>
      <c r="G1304" s="943"/>
      <c r="H1304" s="930"/>
      <c r="I1304" s="94"/>
      <c r="J1304" s="96"/>
      <c r="K1304" s="99"/>
      <c r="L1304" s="943"/>
      <c r="M1304" s="933"/>
      <c r="N1304" s="113"/>
      <c r="O1304" s="96"/>
      <c r="P1304" s="112"/>
    </row>
    <row r="1305" spans="1:16">
      <c r="A1305" s="957"/>
      <c r="B1305" s="953"/>
      <c r="C1305" s="927"/>
      <c r="D1305" s="94"/>
      <c r="E1305" s="96"/>
      <c r="F1305" s="104"/>
      <c r="G1305" s="953"/>
      <c r="H1305" s="930"/>
      <c r="I1305" s="94"/>
      <c r="J1305" s="96"/>
      <c r="K1305" s="104"/>
      <c r="L1305" s="953"/>
      <c r="M1305" s="933"/>
      <c r="N1305" s="113"/>
      <c r="O1305" s="114"/>
      <c r="P1305" s="97"/>
    </row>
    <row r="1306" spans="1:16" ht="17.25" thickBot="1">
      <c r="A1306" s="957"/>
      <c r="B1306" s="954"/>
      <c r="C1306" s="927"/>
      <c r="D1306" s="94"/>
      <c r="E1306" s="96"/>
      <c r="F1306" s="99"/>
      <c r="G1306" s="954"/>
      <c r="H1306" s="930"/>
      <c r="I1306" s="94"/>
      <c r="J1306" s="96"/>
      <c r="K1306" s="93"/>
      <c r="L1306" s="954"/>
      <c r="M1306" s="933"/>
      <c r="N1306" s="94"/>
      <c r="O1306" s="114"/>
      <c r="P1306" s="104"/>
    </row>
    <row r="1307" spans="1:16">
      <c r="A1307" s="957"/>
      <c r="B1307" s="952" t="s">
        <v>128</v>
      </c>
      <c r="C1307" s="927"/>
      <c r="D1307" s="94"/>
      <c r="E1307" s="96"/>
      <c r="F1307" s="104"/>
      <c r="G1307" s="952" t="s">
        <v>128</v>
      </c>
      <c r="H1307" s="930"/>
      <c r="I1307" s="94"/>
      <c r="J1307" s="96"/>
      <c r="K1307" s="97"/>
      <c r="L1307" s="952" t="s">
        <v>128</v>
      </c>
      <c r="M1307" s="933"/>
      <c r="N1307" s="94"/>
      <c r="O1307" s="96"/>
      <c r="P1307" s="97"/>
    </row>
    <row r="1308" spans="1:16" ht="17.25" thickBot="1">
      <c r="A1308" s="957"/>
      <c r="B1308" s="943"/>
      <c r="C1308" s="927"/>
      <c r="D1308" s="94"/>
      <c r="E1308" s="96"/>
      <c r="F1308" s="93"/>
      <c r="G1308" s="943"/>
      <c r="H1308" s="930"/>
      <c r="I1308" s="94"/>
      <c r="J1308" s="114"/>
      <c r="K1308" s="97"/>
      <c r="L1308" s="943"/>
      <c r="M1308" s="933"/>
      <c r="N1308" s="113"/>
      <c r="O1308" s="114"/>
      <c r="P1308" s="97"/>
    </row>
    <row r="1309" spans="1:16">
      <c r="A1309" s="957"/>
      <c r="B1309" s="953"/>
      <c r="C1309" s="927"/>
      <c r="D1309" s="94"/>
      <c r="E1309" s="96"/>
      <c r="F1309" s="97"/>
      <c r="G1309" s="953"/>
      <c r="H1309" s="930"/>
      <c r="I1309" s="94"/>
      <c r="J1309" s="96"/>
      <c r="K1309" s="97"/>
      <c r="L1309" s="953"/>
      <c r="M1309" s="933"/>
      <c r="N1309" s="113"/>
      <c r="O1309" s="114"/>
      <c r="P1309" s="97"/>
    </row>
    <row r="1310" spans="1:16" ht="17.25" thickBot="1">
      <c r="A1310" s="957"/>
      <c r="B1310" s="954"/>
      <c r="C1310" s="927"/>
      <c r="D1310" s="94"/>
      <c r="E1310" s="96"/>
      <c r="F1310" s="93"/>
      <c r="G1310" s="954"/>
      <c r="H1310" s="930"/>
      <c r="I1310" s="94"/>
      <c r="J1310" s="114"/>
      <c r="K1310" s="97"/>
      <c r="L1310" s="954"/>
      <c r="M1310" s="933"/>
      <c r="N1310" s="94"/>
      <c r="O1310" s="114"/>
      <c r="P1310" s="97"/>
    </row>
    <row r="1311" spans="1:16">
      <c r="A1311" s="957"/>
      <c r="B1311" s="942" t="s">
        <v>129</v>
      </c>
      <c r="C1311" s="927"/>
      <c r="D1311" s="94"/>
      <c r="E1311" s="96"/>
      <c r="F1311" s="93"/>
      <c r="G1311" s="942" t="s">
        <v>129</v>
      </c>
      <c r="H1311" s="930"/>
      <c r="I1311" s="94"/>
      <c r="J1311" s="114"/>
      <c r="K1311" s="97"/>
      <c r="L1311" s="942" t="s">
        <v>129</v>
      </c>
      <c r="M1311" s="933"/>
      <c r="N1311" s="113"/>
      <c r="O1311" s="114"/>
      <c r="P1311" s="97"/>
    </row>
    <row r="1312" spans="1:16" ht="17.25" thickBot="1">
      <c r="A1312" s="957"/>
      <c r="B1312" s="943"/>
      <c r="C1312" s="927"/>
      <c r="D1312" s="94"/>
      <c r="E1312" s="96"/>
      <c r="F1312" s="93"/>
      <c r="G1312" s="943"/>
      <c r="H1312" s="930"/>
      <c r="I1312" s="94"/>
      <c r="J1312" s="114"/>
      <c r="K1312" s="97"/>
      <c r="L1312" s="943"/>
      <c r="M1312" s="933"/>
      <c r="N1312" s="94"/>
      <c r="O1312" s="114"/>
      <c r="P1312" s="97"/>
    </row>
    <row r="1313" spans="1:16">
      <c r="A1313" s="957"/>
      <c r="B1313" s="106"/>
      <c r="C1313" s="927"/>
      <c r="D1313" s="94"/>
      <c r="E1313" s="96"/>
      <c r="F1313" s="97"/>
      <c r="G1313" s="106"/>
      <c r="H1313" s="930"/>
      <c r="I1313" s="94"/>
      <c r="J1313" s="96"/>
      <c r="K1313" s="112"/>
      <c r="L1313" s="106"/>
      <c r="M1313" s="933"/>
      <c r="N1313" s="113"/>
      <c r="O1313" s="96"/>
      <c r="P1313" s="112"/>
    </row>
    <row r="1314" spans="1:16">
      <c r="A1314" s="957"/>
      <c r="B1314" s="107"/>
      <c r="C1314" s="927"/>
      <c r="D1314" s="94"/>
      <c r="E1314" s="96"/>
      <c r="F1314" s="93"/>
      <c r="G1314" s="107"/>
      <c r="H1314" s="930"/>
      <c r="I1314" s="94"/>
      <c r="J1314" s="96"/>
      <c r="K1314" s="97"/>
      <c r="L1314" s="107"/>
      <c r="M1314" s="933"/>
      <c r="N1314" s="113"/>
      <c r="O1314" s="114"/>
      <c r="P1314" s="97"/>
    </row>
    <row r="1315" spans="1:16">
      <c r="A1315" s="957"/>
      <c r="B1315" s="109"/>
      <c r="C1315" s="927"/>
      <c r="D1315" s="94"/>
      <c r="E1315" s="96"/>
      <c r="F1315" s="93"/>
      <c r="G1315" s="109"/>
      <c r="H1315" s="930"/>
      <c r="I1315" s="113"/>
      <c r="J1315" s="114"/>
      <c r="K1315" s="97"/>
      <c r="L1315" s="109"/>
      <c r="M1315" s="933"/>
      <c r="N1315" s="113"/>
      <c r="O1315" s="114"/>
      <c r="P1315" s="104"/>
    </row>
    <row r="1316" spans="1:16">
      <c r="A1316" s="957"/>
      <c r="B1316" s="110"/>
      <c r="C1316" s="927"/>
      <c r="D1316" s="94"/>
      <c r="E1316" s="96"/>
      <c r="F1316" s="93"/>
      <c r="G1316" s="110"/>
      <c r="H1316" s="930"/>
      <c r="I1316" s="113"/>
      <c r="J1316" s="114"/>
      <c r="K1316" s="104"/>
      <c r="L1316" s="110"/>
      <c r="M1316" s="933"/>
      <c r="N1316" s="111"/>
      <c r="O1316" s="96"/>
      <c r="P1316" s="97"/>
    </row>
    <row r="1317" spans="1:16">
      <c r="A1317" s="957"/>
      <c r="B1317" s="109"/>
      <c r="C1317" s="927"/>
      <c r="D1317" s="111"/>
      <c r="E1317" s="96"/>
      <c r="F1317" s="97"/>
      <c r="G1317" s="109"/>
      <c r="H1317" s="930"/>
      <c r="I1317" s="111"/>
      <c r="J1317" s="96"/>
      <c r="K1317" s="112"/>
      <c r="L1317" s="109"/>
      <c r="M1317" s="933"/>
      <c r="N1317" s="94"/>
      <c r="O1317" s="96"/>
      <c r="P1317" s="112"/>
    </row>
    <row r="1318" spans="1:16">
      <c r="A1318" s="957"/>
      <c r="B1318" s="110"/>
      <c r="C1318" s="927"/>
      <c r="D1318" s="94"/>
      <c r="E1318" s="96"/>
      <c r="F1318" s="108"/>
      <c r="G1318" s="110"/>
      <c r="H1318" s="930"/>
      <c r="I1318" s="94"/>
      <c r="J1318" s="96"/>
      <c r="K1318" s="97"/>
      <c r="L1318" s="110"/>
      <c r="M1318" s="933"/>
      <c r="N1318" s="113"/>
      <c r="O1318" s="114"/>
      <c r="P1318" s="97"/>
    </row>
    <row r="1319" spans="1:16">
      <c r="A1319" s="957"/>
      <c r="B1319" s="109"/>
      <c r="C1319" s="927"/>
      <c r="D1319" s="94"/>
      <c r="E1319" s="96"/>
      <c r="F1319" s="97"/>
      <c r="G1319" s="109"/>
      <c r="H1319" s="930"/>
      <c r="I1319" s="113"/>
      <c r="J1319" s="114"/>
      <c r="K1319" s="97"/>
      <c r="L1319" s="109"/>
      <c r="M1319" s="933"/>
      <c r="N1319" s="113"/>
      <c r="O1319" s="114"/>
      <c r="P1319" s="97"/>
    </row>
    <row r="1320" spans="1:16" ht="17.25" thickBot="1">
      <c r="A1320" s="957"/>
      <c r="B1320" s="110"/>
      <c r="C1320" s="940"/>
      <c r="D1320" s="115"/>
      <c r="E1320" s="116"/>
      <c r="F1320" s="117"/>
      <c r="G1320" s="110"/>
      <c r="H1320" s="930"/>
      <c r="I1320" s="115"/>
      <c r="J1320" s="116"/>
      <c r="K1320" s="117"/>
      <c r="L1320" s="110"/>
      <c r="M1320" s="933"/>
      <c r="N1320" s="115"/>
      <c r="O1320" s="116"/>
      <c r="P1320" s="117"/>
    </row>
    <row r="1321" spans="1:16">
      <c r="A1321" s="944" t="str">
        <f>TEXT(A1275,"AAAA")</f>
        <v>星期六</v>
      </c>
      <c r="B1321" s="109"/>
      <c r="C1321" s="926" t="s">
        <v>665</v>
      </c>
      <c r="D1321" s="118"/>
      <c r="E1321" s="119"/>
      <c r="F1321" s="97"/>
      <c r="G1321" s="109"/>
      <c r="H1321" s="929" t="s">
        <v>130</v>
      </c>
      <c r="I1321" s="118"/>
      <c r="J1321" s="119"/>
      <c r="K1321" s="97"/>
      <c r="L1321" s="109"/>
      <c r="M1321" s="932" t="s">
        <v>130</v>
      </c>
      <c r="N1321" s="118"/>
      <c r="O1321" s="119"/>
      <c r="P1321" s="97"/>
    </row>
    <row r="1322" spans="1:16">
      <c r="A1322" s="944"/>
      <c r="B1322" s="110"/>
      <c r="C1322" s="927"/>
      <c r="D1322" s="120"/>
      <c r="E1322" s="96"/>
      <c r="F1322" s="97"/>
      <c r="G1322" s="110"/>
      <c r="H1322" s="930"/>
      <c r="I1322" s="94"/>
      <c r="J1322" s="96"/>
      <c r="K1322" s="97"/>
      <c r="L1322" s="110"/>
      <c r="M1322" s="933"/>
      <c r="N1322" s="94"/>
      <c r="O1322" s="96"/>
      <c r="P1322" s="97"/>
    </row>
    <row r="1323" spans="1:16">
      <c r="A1323" s="944"/>
      <c r="B1323" s="109"/>
      <c r="C1323" s="927"/>
      <c r="D1323" s="120"/>
      <c r="E1323" s="96"/>
      <c r="F1323" s="97"/>
      <c r="G1323" s="109"/>
      <c r="H1323" s="930"/>
      <c r="I1323" s="94"/>
      <c r="J1323" s="96"/>
      <c r="K1323" s="97"/>
      <c r="L1323" s="109"/>
      <c r="M1323" s="933"/>
      <c r="N1323" s="94"/>
      <c r="O1323" s="96"/>
      <c r="P1323" s="97"/>
    </row>
    <row r="1324" spans="1:16">
      <c r="A1324" s="944"/>
      <c r="B1324" s="110"/>
      <c r="C1324" s="927"/>
      <c r="D1324" s="120"/>
      <c r="E1324" s="96"/>
      <c r="F1324" s="97"/>
      <c r="G1324" s="110"/>
      <c r="H1324" s="930"/>
      <c r="I1324" s="94"/>
      <c r="J1324" s="96"/>
      <c r="K1324" s="97"/>
      <c r="L1324" s="110"/>
      <c r="M1324" s="933"/>
      <c r="N1324" s="94"/>
      <c r="O1324" s="96"/>
      <c r="P1324" s="97"/>
    </row>
    <row r="1325" spans="1:16">
      <c r="A1325" s="944"/>
      <c r="B1325" s="109"/>
      <c r="C1325" s="927"/>
      <c r="D1325" s="120"/>
      <c r="E1325" s="96"/>
      <c r="F1325" s="97"/>
      <c r="G1325" s="109"/>
      <c r="H1325" s="930"/>
      <c r="I1325" s="94"/>
      <c r="J1325" s="96"/>
      <c r="K1325" s="97"/>
      <c r="L1325" s="109"/>
      <c r="M1325" s="933"/>
      <c r="N1325" s="94"/>
      <c r="O1325" s="96"/>
      <c r="P1325" s="97"/>
    </row>
    <row r="1326" spans="1:16">
      <c r="A1326" s="944"/>
      <c r="B1326" s="110"/>
      <c r="C1326" s="927"/>
      <c r="D1326" s="120"/>
      <c r="E1326" s="96"/>
      <c r="F1326" s="97"/>
      <c r="G1326" s="110"/>
      <c r="H1326" s="930"/>
      <c r="I1326" s="94"/>
      <c r="J1326" s="96"/>
      <c r="K1326" s="97"/>
      <c r="L1326" s="110"/>
      <c r="M1326" s="933"/>
      <c r="N1326" s="94"/>
      <c r="O1326" s="96"/>
      <c r="P1326" s="97"/>
    </row>
    <row r="1327" spans="1:16">
      <c r="A1327" s="944"/>
      <c r="B1327" s="109"/>
      <c r="C1327" s="927"/>
      <c r="D1327" s="120"/>
      <c r="E1327" s="96"/>
      <c r="F1327" s="97"/>
      <c r="G1327" s="109"/>
      <c r="H1327" s="930"/>
      <c r="I1327" s="94"/>
      <c r="J1327" s="96"/>
      <c r="K1327" s="97"/>
      <c r="L1327" s="109"/>
      <c r="M1327" s="933"/>
      <c r="N1327" s="94"/>
      <c r="O1327" s="96"/>
      <c r="P1327" s="97"/>
    </row>
    <row r="1328" spans="1:16">
      <c r="A1328" s="944"/>
      <c r="B1328" s="110"/>
      <c r="C1328" s="927"/>
      <c r="D1328" s="94"/>
      <c r="E1328" s="96"/>
      <c r="F1328" s="97"/>
      <c r="G1328" s="110"/>
      <c r="H1328" s="930"/>
      <c r="I1328" s="94"/>
      <c r="J1328" s="96"/>
      <c r="K1328" s="97"/>
      <c r="L1328" s="110"/>
      <c r="M1328" s="933"/>
      <c r="N1328" s="94"/>
      <c r="O1328" s="96"/>
      <c r="P1328" s="97"/>
    </row>
    <row r="1329" spans="1:16">
      <c r="A1329" s="944"/>
      <c r="B1329" s="107"/>
      <c r="C1329" s="927"/>
      <c r="D1329" s="113"/>
      <c r="E1329" s="114"/>
      <c r="F1329" s="104"/>
      <c r="G1329" s="107"/>
      <c r="H1329" s="930"/>
      <c r="I1329" s="113"/>
      <c r="J1329" s="114"/>
      <c r="K1329" s="97"/>
      <c r="L1329" s="107"/>
      <c r="M1329" s="933"/>
      <c r="N1329" s="113"/>
      <c r="O1329" s="114"/>
      <c r="P1329" s="97"/>
    </row>
    <row r="1330" spans="1:16" ht="17.25" thickBot="1">
      <c r="A1330" s="944"/>
      <c r="B1330" s="107"/>
      <c r="C1330" s="940"/>
      <c r="D1330" s="122" t="s">
        <v>132</v>
      </c>
      <c r="E1330" s="123" t="s">
        <v>133</v>
      </c>
      <c r="F1330" s="124"/>
      <c r="G1330" s="107"/>
      <c r="H1330" s="941"/>
      <c r="I1330" s="122" t="s">
        <v>132</v>
      </c>
      <c r="J1330" s="123" t="s">
        <v>133</v>
      </c>
      <c r="K1330" s="97"/>
      <c r="L1330" s="107"/>
      <c r="M1330" s="939"/>
      <c r="N1330" s="122" t="s">
        <v>132</v>
      </c>
      <c r="O1330" s="123" t="s">
        <v>133</v>
      </c>
      <c r="P1330" s="97"/>
    </row>
    <row r="1331" spans="1:16">
      <c r="A1331" s="105"/>
      <c r="B1331" s="109"/>
      <c r="C1331" s="926" t="s">
        <v>666</v>
      </c>
      <c r="D1331" s="118"/>
      <c r="E1331" s="119"/>
      <c r="F1331" s="125"/>
      <c r="G1331" s="109"/>
      <c r="H1331" s="929" t="s">
        <v>134</v>
      </c>
      <c r="I1331" s="118"/>
      <c r="J1331" s="119"/>
      <c r="K1331" s="125"/>
      <c r="L1331" s="109"/>
      <c r="M1331" s="932" t="s">
        <v>134</v>
      </c>
      <c r="N1331" s="118"/>
      <c r="O1331" s="119"/>
      <c r="P1331" s="125"/>
    </row>
    <row r="1332" spans="1:16">
      <c r="A1332" s="105"/>
      <c r="B1332" s="110"/>
      <c r="C1332" s="927"/>
      <c r="D1332" s="94"/>
      <c r="E1332" s="96"/>
      <c r="F1332" s="97"/>
      <c r="G1332" s="110"/>
      <c r="H1332" s="930"/>
      <c r="I1332" s="94"/>
      <c r="J1332" s="96"/>
      <c r="K1332" s="97"/>
      <c r="L1332" s="110"/>
      <c r="M1332" s="933"/>
      <c r="N1332" s="94"/>
      <c r="O1332" s="96"/>
      <c r="P1332" s="97"/>
    </row>
    <row r="1333" spans="1:16">
      <c r="A1333" s="105"/>
      <c r="B1333" s="126"/>
      <c r="C1333" s="927"/>
      <c r="D1333" s="94"/>
      <c r="E1333" s="96"/>
      <c r="F1333" s="97"/>
      <c r="G1333" s="126"/>
      <c r="H1333" s="930"/>
      <c r="I1333" s="94"/>
      <c r="J1333" s="96"/>
      <c r="K1333" s="97"/>
      <c r="L1333" s="126"/>
      <c r="M1333" s="933"/>
      <c r="N1333" s="94"/>
      <c r="O1333" s="96"/>
      <c r="P1333" s="128"/>
    </row>
    <row r="1334" spans="1:16">
      <c r="A1334" s="105"/>
      <c r="B1334" s="107"/>
      <c r="C1334" s="927"/>
      <c r="D1334" s="94"/>
      <c r="E1334" s="96"/>
      <c r="F1334" s="97"/>
      <c r="G1334" s="107"/>
      <c r="H1334" s="930"/>
      <c r="I1334" s="94"/>
      <c r="J1334" s="96"/>
      <c r="K1334" s="97"/>
      <c r="L1334" s="107"/>
      <c r="M1334" s="933"/>
      <c r="N1334" s="94"/>
      <c r="O1334" s="96"/>
      <c r="P1334" s="216"/>
    </row>
    <row r="1335" spans="1:16">
      <c r="A1335" s="105"/>
      <c r="B1335" s="109"/>
      <c r="C1335" s="927"/>
      <c r="D1335" s="94"/>
      <c r="E1335" s="96"/>
      <c r="F1335" s="97"/>
      <c r="G1335" s="109"/>
      <c r="H1335" s="930"/>
      <c r="I1335" s="94"/>
      <c r="J1335" s="96"/>
      <c r="K1335" s="97"/>
      <c r="L1335" s="109"/>
      <c r="M1335" s="933"/>
      <c r="N1335" s="94"/>
      <c r="O1335" s="96"/>
      <c r="P1335" s="97"/>
    </row>
    <row r="1336" spans="1:16">
      <c r="A1336" s="105"/>
      <c r="B1336" s="110"/>
      <c r="C1336" s="927"/>
      <c r="D1336" s="94"/>
      <c r="E1336" s="96"/>
      <c r="F1336" s="127"/>
      <c r="G1336" s="110"/>
      <c r="H1336" s="930"/>
      <c r="I1336" s="94"/>
      <c r="J1336" s="96"/>
      <c r="K1336" s="127"/>
      <c r="L1336" s="110"/>
      <c r="M1336" s="933"/>
      <c r="N1336" s="94"/>
      <c r="O1336" s="96"/>
      <c r="P1336" s="127"/>
    </row>
    <row r="1337" spans="1:16">
      <c r="A1337" s="105"/>
      <c r="B1337" s="109"/>
      <c r="C1337" s="927"/>
      <c r="D1337" s="94"/>
      <c r="E1337" s="96"/>
      <c r="F1337" s="128"/>
      <c r="G1337" s="109"/>
      <c r="H1337" s="930"/>
      <c r="I1337" s="94"/>
      <c r="J1337" s="96"/>
      <c r="K1337" s="128"/>
      <c r="L1337" s="109"/>
      <c r="M1337" s="933"/>
      <c r="N1337" s="94"/>
      <c r="O1337" s="96"/>
      <c r="P1337" s="128"/>
    </row>
    <row r="1338" spans="1:16">
      <c r="A1338" s="105"/>
      <c r="B1338" s="110"/>
      <c r="C1338" s="927"/>
      <c r="D1338" s="217"/>
      <c r="E1338" s="114"/>
      <c r="F1338" s="216"/>
      <c r="G1338" s="110"/>
      <c r="H1338" s="930"/>
      <c r="I1338" s="113"/>
      <c r="J1338" s="114"/>
      <c r="K1338" s="216"/>
      <c r="L1338" s="110"/>
      <c r="M1338" s="933"/>
      <c r="N1338" s="113"/>
      <c r="O1338" s="114"/>
      <c r="P1338" s="216"/>
    </row>
    <row r="1339" spans="1:16">
      <c r="A1339" s="105"/>
      <c r="B1339" s="109"/>
      <c r="C1339" s="927"/>
      <c r="D1339" s="217"/>
      <c r="E1339" s="114"/>
      <c r="F1339" s="216"/>
      <c r="G1339" s="109"/>
      <c r="H1339" s="930"/>
      <c r="I1339" s="113"/>
      <c r="J1339" s="114"/>
      <c r="K1339" s="216"/>
      <c r="L1339" s="109"/>
      <c r="M1339" s="933"/>
      <c r="N1339" s="113"/>
      <c r="O1339" s="114"/>
      <c r="P1339" s="216"/>
    </row>
    <row r="1340" spans="1:16" ht="17.25" thickBot="1">
      <c r="A1340" s="105"/>
      <c r="B1340" s="110"/>
      <c r="C1340" s="940"/>
      <c r="D1340" s="129"/>
      <c r="E1340" s="130"/>
      <c r="F1340" s="104"/>
      <c r="G1340" s="110"/>
      <c r="H1340" s="941"/>
      <c r="I1340" s="113"/>
      <c r="J1340" s="130"/>
      <c r="K1340" s="104"/>
      <c r="L1340" s="110"/>
      <c r="M1340" s="939"/>
      <c r="N1340" s="113"/>
      <c r="O1340" s="131"/>
      <c r="P1340" s="127"/>
    </row>
    <row r="1341" spans="1:16">
      <c r="A1341" s="132"/>
      <c r="B1341" s="109"/>
      <c r="C1341" s="926" t="s">
        <v>667</v>
      </c>
      <c r="D1341" s="118" t="s">
        <v>136</v>
      </c>
      <c r="E1341" s="133" t="s">
        <v>137</v>
      </c>
      <c r="F1341" s="125"/>
      <c r="G1341" s="109"/>
      <c r="H1341" s="929" t="s">
        <v>135</v>
      </c>
      <c r="I1341" s="118" t="s">
        <v>136</v>
      </c>
      <c r="J1341" s="133" t="s">
        <v>137</v>
      </c>
      <c r="K1341" s="125"/>
      <c r="L1341" s="109"/>
      <c r="M1341" s="932" t="s">
        <v>135</v>
      </c>
      <c r="N1341" s="118" t="s">
        <v>136</v>
      </c>
      <c r="O1341" s="133" t="s">
        <v>137</v>
      </c>
      <c r="P1341" s="125"/>
    </row>
    <row r="1342" spans="1:16">
      <c r="A1342" s="132"/>
      <c r="B1342" s="110"/>
      <c r="C1342" s="927"/>
      <c r="D1342" s="94" t="s">
        <v>141</v>
      </c>
      <c r="E1342" s="96" t="s">
        <v>142</v>
      </c>
      <c r="F1342" s="134"/>
      <c r="G1342" s="110"/>
      <c r="H1342" s="930"/>
      <c r="I1342" s="94" t="s">
        <v>141</v>
      </c>
      <c r="J1342" s="96" t="s">
        <v>142</v>
      </c>
      <c r="K1342" s="134"/>
      <c r="L1342" s="110"/>
      <c r="M1342" s="933"/>
      <c r="N1342" s="94" t="s">
        <v>141</v>
      </c>
      <c r="O1342" s="96" t="s">
        <v>142</v>
      </c>
      <c r="P1342" s="134"/>
    </row>
    <row r="1343" spans="1:16">
      <c r="A1343" s="132"/>
      <c r="B1343" s="135"/>
      <c r="C1343" s="927"/>
      <c r="D1343" s="94" t="s">
        <v>145</v>
      </c>
      <c r="E1343" s="96" t="s">
        <v>146</v>
      </c>
      <c r="F1343" s="97"/>
      <c r="G1343" s="135"/>
      <c r="H1343" s="930"/>
      <c r="I1343" s="94" t="s">
        <v>145</v>
      </c>
      <c r="J1343" s="96" t="s">
        <v>146</v>
      </c>
      <c r="K1343" s="97"/>
      <c r="L1343" s="135"/>
      <c r="M1343" s="933"/>
      <c r="N1343" s="94" t="s">
        <v>145</v>
      </c>
      <c r="O1343" s="96" t="s">
        <v>146</v>
      </c>
      <c r="P1343" s="97"/>
    </row>
    <row r="1344" spans="1:16">
      <c r="A1344" s="132"/>
      <c r="B1344" s="110"/>
      <c r="C1344" s="927"/>
      <c r="D1344" s="94" t="s">
        <v>147</v>
      </c>
      <c r="E1344" s="96" t="s">
        <v>148</v>
      </c>
      <c r="F1344" s="104"/>
      <c r="G1344" s="110"/>
      <c r="H1344" s="930"/>
      <c r="I1344" s="94" t="s">
        <v>147</v>
      </c>
      <c r="J1344" s="96" t="s">
        <v>148</v>
      </c>
      <c r="K1344" s="104"/>
      <c r="L1344" s="110"/>
      <c r="M1344" s="933"/>
      <c r="N1344" s="94" t="s">
        <v>147</v>
      </c>
      <c r="O1344" s="96" t="s">
        <v>148</v>
      </c>
      <c r="P1344" s="104"/>
    </row>
    <row r="1345" spans="1:16">
      <c r="A1345" s="132"/>
      <c r="B1345" s="135"/>
      <c r="C1345" s="927"/>
      <c r="D1345" s="94"/>
      <c r="E1345" s="114"/>
      <c r="F1345" s="136"/>
      <c r="G1345" s="135"/>
      <c r="H1345" s="930"/>
      <c r="I1345" s="94"/>
      <c r="J1345" s="114"/>
      <c r="K1345" s="136"/>
      <c r="L1345" s="135"/>
      <c r="M1345" s="933"/>
      <c r="N1345" s="94"/>
      <c r="O1345" s="114"/>
      <c r="P1345" s="136"/>
    </row>
    <row r="1346" spans="1:16">
      <c r="A1346" s="132"/>
      <c r="B1346" s="110"/>
      <c r="C1346" s="927"/>
      <c r="D1346" s="94"/>
      <c r="E1346" s="96"/>
      <c r="F1346" s="97"/>
      <c r="G1346" s="110"/>
      <c r="H1346" s="930"/>
      <c r="I1346" s="94"/>
      <c r="J1346" s="96"/>
      <c r="K1346" s="97"/>
      <c r="L1346" s="110"/>
      <c r="M1346" s="933"/>
      <c r="N1346" s="94"/>
      <c r="O1346" s="96"/>
      <c r="P1346" s="97"/>
    </row>
    <row r="1347" spans="1:16">
      <c r="A1347" s="132"/>
      <c r="B1347" s="135"/>
      <c r="C1347" s="927"/>
      <c r="D1347" s="94"/>
      <c r="E1347" s="114"/>
      <c r="F1347" s="136"/>
      <c r="G1347" s="135"/>
      <c r="H1347" s="930"/>
      <c r="I1347" s="94"/>
      <c r="J1347" s="114"/>
      <c r="K1347" s="136"/>
      <c r="L1347" s="135"/>
      <c r="M1347" s="933"/>
      <c r="N1347" s="94"/>
      <c r="O1347" s="114"/>
      <c r="P1347" s="136"/>
    </row>
    <row r="1348" spans="1:16">
      <c r="A1348" s="132"/>
      <c r="B1348" s="110"/>
      <c r="C1348" s="927"/>
      <c r="D1348" s="94"/>
      <c r="E1348" s="96"/>
      <c r="F1348" s="97"/>
      <c r="G1348" s="110"/>
      <c r="H1348" s="930"/>
      <c r="I1348" s="94"/>
      <c r="J1348" s="96"/>
      <c r="K1348" s="97"/>
      <c r="L1348" s="110"/>
      <c r="M1348" s="933"/>
      <c r="N1348" s="94"/>
      <c r="O1348" s="96"/>
      <c r="P1348" s="97"/>
    </row>
    <row r="1349" spans="1:16">
      <c r="A1349" s="132"/>
      <c r="B1349" s="135"/>
      <c r="C1349" s="927"/>
      <c r="D1349" s="94"/>
      <c r="E1349" s="96"/>
      <c r="F1349" s="97"/>
      <c r="G1349" s="135"/>
      <c r="H1349" s="930"/>
      <c r="I1349" s="94"/>
      <c r="J1349" s="96"/>
      <c r="K1349" s="97"/>
      <c r="L1349" s="135"/>
      <c r="M1349" s="933"/>
      <c r="N1349" s="94"/>
      <c r="O1349" s="96"/>
      <c r="P1349" s="97"/>
    </row>
    <row r="1350" spans="1:16" ht="17.25" thickBot="1">
      <c r="A1350" s="132"/>
      <c r="B1350" s="110"/>
      <c r="C1350" s="940"/>
      <c r="D1350" s="115"/>
      <c r="E1350" s="116"/>
      <c r="F1350" s="117"/>
      <c r="G1350" s="110"/>
      <c r="H1350" s="941"/>
      <c r="I1350" s="115"/>
      <c r="J1350" s="130"/>
      <c r="K1350" s="104"/>
      <c r="L1350" s="110"/>
      <c r="M1350" s="939"/>
      <c r="N1350" s="115"/>
      <c r="O1350" s="130"/>
      <c r="P1350" s="104"/>
    </row>
    <row r="1351" spans="1:16">
      <c r="A1351" s="132"/>
      <c r="B1351" s="135"/>
      <c r="C1351" s="926" t="s">
        <v>668</v>
      </c>
      <c r="D1351" s="137" t="s">
        <v>150</v>
      </c>
      <c r="E1351" s="138"/>
      <c r="F1351" s="139" t="s">
        <v>151</v>
      </c>
      <c r="G1351" s="135"/>
      <c r="H1351" s="929" t="s">
        <v>149</v>
      </c>
      <c r="I1351" s="137" t="s">
        <v>150</v>
      </c>
      <c r="J1351" s="138"/>
      <c r="K1351" s="139" t="s">
        <v>151</v>
      </c>
      <c r="L1351" s="135"/>
      <c r="M1351" s="932" t="s">
        <v>149</v>
      </c>
      <c r="N1351" s="137" t="s">
        <v>150</v>
      </c>
      <c r="O1351" s="138"/>
      <c r="P1351" s="139" t="s">
        <v>151</v>
      </c>
    </row>
    <row r="1352" spans="1:16">
      <c r="A1352" s="132"/>
      <c r="B1352" s="110"/>
      <c r="C1352" s="927"/>
      <c r="D1352" s="120"/>
      <c r="E1352" s="121"/>
      <c r="F1352" s="140"/>
      <c r="G1352" s="110"/>
      <c r="H1352" s="930"/>
      <c r="I1352" s="94"/>
      <c r="J1352" s="96"/>
      <c r="K1352" s="97"/>
      <c r="L1352" s="110"/>
      <c r="M1352" s="933"/>
      <c r="N1352" s="94"/>
      <c r="O1352" s="96"/>
      <c r="P1352" s="97"/>
    </row>
    <row r="1353" spans="1:16">
      <c r="A1353" s="132"/>
      <c r="B1353" s="135"/>
      <c r="C1353" s="927"/>
      <c r="D1353" s="94"/>
      <c r="E1353" s="96"/>
      <c r="F1353" s="97"/>
      <c r="G1353" s="135"/>
      <c r="H1353" s="930"/>
      <c r="I1353" s="94"/>
      <c r="J1353" s="96"/>
      <c r="K1353" s="97"/>
      <c r="L1353" s="135"/>
      <c r="M1353" s="933"/>
      <c r="N1353" s="94"/>
      <c r="O1353" s="96"/>
      <c r="P1353" s="97"/>
    </row>
    <row r="1354" spans="1:16">
      <c r="A1354" s="132"/>
      <c r="B1354" s="110"/>
      <c r="C1354" s="927"/>
      <c r="D1354" s="113"/>
      <c r="E1354" s="114"/>
      <c r="F1354" s="104"/>
      <c r="G1354" s="110"/>
      <c r="H1354" s="930"/>
      <c r="I1354" s="113"/>
      <c r="J1354" s="114"/>
      <c r="K1354" s="104"/>
      <c r="L1354" s="110"/>
      <c r="M1354" s="933"/>
      <c r="N1354" s="113"/>
      <c r="O1354" s="114"/>
      <c r="P1354" s="104"/>
    </row>
    <row r="1355" spans="1:16">
      <c r="A1355" s="935"/>
      <c r="B1355" s="135"/>
      <c r="C1355" s="927"/>
      <c r="D1355" s="94"/>
      <c r="E1355" s="96"/>
      <c r="F1355" s="97"/>
      <c r="G1355" s="135"/>
      <c r="H1355" s="930"/>
      <c r="I1355" s="94"/>
      <c r="J1355" s="96"/>
      <c r="K1355" s="97"/>
      <c r="L1355" s="135"/>
      <c r="M1355" s="933"/>
      <c r="N1355" s="94"/>
      <c r="O1355" s="96"/>
      <c r="P1355" s="97"/>
    </row>
    <row r="1356" spans="1:16">
      <c r="A1356" s="935"/>
      <c r="B1356" s="110"/>
      <c r="C1356" s="927"/>
      <c r="D1356" s="94"/>
      <c r="E1356" s="96"/>
      <c r="F1356" s="97"/>
      <c r="G1356" s="110"/>
      <c r="H1356" s="930"/>
      <c r="I1356" s="94"/>
      <c r="J1356" s="96"/>
      <c r="K1356" s="97"/>
      <c r="L1356" s="110"/>
      <c r="M1356" s="933"/>
      <c r="N1356" s="94"/>
      <c r="O1356" s="96"/>
      <c r="P1356" s="97"/>
    </row>
    <row r="1357" spans="1:16">
      <c r="A1357" s="935"/>
      <c r="B1357" s="135"/>
      <c r="C1357" s="927"/>
      <c r="D1357" s="113"/>
      <c r="E1357" s="114"/>
      <c r="F1357" s="104"/>
      <c r="G1357" s="135"/>
      <c r="H1357" s="930"/>
      <c r="I1357" s="113"/>
      <c r="J1357" s="114"/>
      <c r="K1357" s="104"/>
      <c r="L1357" s="135"/>
      <c r="M1357" s="933"/>
      <c r="N1357" s="113"/>
      <c r="O1357" s="114"/>
      <c r="P1357" s="104"/>
    </row>
    <row r="1358" spans="1:16" ht="17.25" thickBot="1">
      <c r="A1358" s="936"/>
      <c r="B1358" s="141"/>
      <c r="C1358" s="928"/>
      <c r="D1358" s="142"/>
      <c r="E1358" s="143"/>
      <c r="F1358" s="144"/>
      <c r="G1358" s="141"/>
      <c r="H1358" s="931"/>
      <c r="I1358" s="142"/>
      <c r="J1358" s="143"/>
      <c r="K1358" s="144"/>
      <c r="L1358" s="141"/>
      <c r="M1358" s="934"/>
      <c r="N1358" s="142"/>
      <c r="O1358" s="143"/>
      <c r="P1358" s="144"/>
    </row>
    <row r="1359" spans="1:16" s="146" customFormat="1" ht="27" customHeight="1" thickTop="1" thickBot="1">
      <c r="A1359" s="145"/>
      <c r="B1359" s="937" t="s">
        <v>152</v>
      </c>
      <c r="C1359" s="937"/>
      <c r="D1359" s="937"/>
      <c r="E1359" s="937"/>
      <c r="F1359" s="937"/>
      <c r="G1359" s="938" t="s">
        <v>153</v>
      </c>
      <c r="H1359" s="938"/>
      <c r="I1359" s="938"/>
      <c r="J1359" s="938"/>
      <c r="K1359" s="938"/>
      <c r="L1359" s="938"/>
      <c r="M1359" s="938"/>
      <c r="N1359" s="919" t="s">
        <v>154</v>
      </c>
      <c r="O1359" s="919"/>
      <c r="P1359" s="919"/>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20">
        <f>A1275</f>
        <v>46186</v>
      </c>
      <c r="B1361" s="923" t="s">
        <v>669</v>
      </c>
      <c r="C1361" s="160"/>
      <c r="D1361" s="161"/>
      <c r="E1361" s="162"/>
      <c r="F1361" s="163"/>
      <c r="G1361" s="164"/>
      <c r="H1361" s="165"/>
      <c r="I1361" s="166"/>
      <c r="J1361" s="166"/>
      <c r="K1361" s="167"/>
      <c r="L1361" s="168"/>
      <c r="M1361" s="169"/>
      <c r="N1361" s="170"/>
      <c r="O1361" s="166"/>
      <c r="P1361" s="171"/>
    </row>
    <row r="1362" spans="1:16" s="172" customFormat="1">
      <c r="A1362" s="921"/>
      <c r="B1362" s="924"/>
      <c r="C1362" s="173"/>
      <c r="D1362" s="174"/>
      <c r="E1362" s="175"/>
      <c r="F1362" s="176"/>
      <c r="G1362" s="173"/>
      <c r="H1362" s="177"/>
      <c r="I1362" s="175"/>
      <c r="J1362" s="175"/>
      <c r="K1362" s="178"/>
      <c r="L1362" s="179"/>
      <c r="M1362" s="180"/>
      <c r="N1362" s="181"/>
      <c r="O1362" s="175"/>
      <c r="P1362" s="182"/>
    </row>
    <row r="1363" spans="1:16" s="172" customFormat="1">
      <c r="A1363" s="921"/>
      <c r="B1363" s="924"/>
      <c r="C1363" s="173"/>
      <c r="D1363" s="174"/>
      <c r="E1363" s="175"/>
      <c r="F1363" s="176"/>
      <c r="G1363" s="173"/>
      <c r="H1363" s="183"/>
      <c r="I1363" s="175"/>
      <c r="J1363" s="175"/>
      <c r="K1363" s="178"/>
      <c r="L1363" s="184"/>
      <c r="M1363" s="180"/>
      <c r="N1363" s="181"/>
      <c r="O1363" s="175"/>
      <c r="P1363" s="182"/>
    </row>
    <row r="1364" spans="1:16" s="172" customFormat="1">
      <c r="A1364" s="921"/>
      <c r="B1364" s="924"/>
      <c r="C1364" s="173"/>
      <c r="D1364" s="218"/>
      <c r="E1364" s="175"/>
      <c r="F1364" s="176"/>
      <c r="G1364" s="173"/>
      <c r="H1364" s="183"/>
      <c r="I1364" s="175"/>
      <c r="J1364" s="175"/>
      <c r="K1364" s="187"/>
      <c r="L1364" s="184"/>
      <c r="M1364" s="180"/>
      <c r="N1364" s="181"/>
      <c r="O1364" s="175"/>
      <c r="P1364" s="182"/>
    </row>
    <row r="1365" spans="1:16" s="172" customFormat="1">
      <c r="A1365" s="921"/>
      <c r="B1365" s="924"/>
      <c r="C1365" s="173"/>
      <c r="D1365" s="185"/>
      <c r="E1365" s="175"/>
      <c r="F1365" s="182"/>
      <c r="G1365" s="173"/>
      <c r="H1365" s="186"/>
      <c r="I1365" s="175"/>
      <c r="J1365" s="175"/>
      <c r="K1365" s="187"/>
      <c r="L1365" s="184"/>
      <c r="M1365" s="180"/>
      <c r="N1365" s="181"/>
      <c r="O1365" s="175"/>
      <c r="P1365" s="182"/>
    </row>
    <row r="1366" spans="1:16" s="172" customFormat="1">
      <c r="A1366" s="921"/>
      <c r="B1366" s="924"/>
      <c r="C1366" s="173"/>
      <c r="D1366" s="174"/>
      <c r="E1366" s="175"/>
      <c r="F1366" s="188"/>
      <c r="G1366" s="198"/>
      <c r="H1366" s="183"/>
      <c r="I1366" s="191"/>
      <c r="J1366" s="175"/>
      <c r="K1366" s="178"/>
      <c r="L1366" s="189"/>
      <c r="M1366" s="190"/>
      <c r="N1366" s="181"/>
      <c r="O1366" s="175"/>
      <c r="P1366" s="182"/>
    </row>
    <row r="1367" spans="1:16" s="172" customFormat="1">
      <c r="A1367" s="921"/>
      <c r="B1367" s="924"/>
      <c r="C1367" s="173"/>
      <c r="D1367" s="174"/>
      <c r="E1367" s="175"/>
      <c r="F1367" s="182"/>
      <c r="G1367" s="173"/>
      <c r="H1367" s="183"/>
      <c r="I1367" s="191"/>
      <c r="J1367" s="175"/>
      <c r="K1367" s="178"/>
      <c r="L1367" s="184"/>
      <c r="M1367" s="180"/>
      <c r="N1367" s="181"/>
      <c r="O1367" s="175"/>
      <c r="P1367" s="182"/>
    </row>
    <row r="1368" spans="1:16" s="172" customFormat="1">
      <c r="A1368" s="921"/>
      <c r="B1368" s="924"/>
      <c r="C1368" s="173"/>
      <c r="D1368" s="174"/>
      <c r="E1368" s="175"/>
      <c r="F1368" s="182"/>
      <c r="G1368" s="219"/>
      <c r="H1368" s="183"/>
      <c r="I1368" s="175"/>
      <c r="J1368" s="175"/>
      <c r="K1368" s="178"/>
      <c r="L1368" s="184"/>
      <c r="M1368" s="180"/>
      <c r="N1368" s="181"/>
      <c r="O1368" s="175"/>
      <c r="P1368" s="182"/>
    </row>
    <row r="1369" spans="1:16" s="172" customFormat="1">
      <c r="A1369" s="921"/>
      <c r="B1369" s="924"/>
      <c r="C1369" s="173"/>
      <c r="D1369" s="174"/>
      <c r="E1369" s="175"/>
      <c r="F1369" s="188"/>
      <c r="G1369" s="173"/>
      <c r="H1369" s="183"/>
      <c r="I1369" s="191"/>
      <c r="J1369" s="175"/>
      <c r="K1369" s="178"/>
      <c r="L1369" s="184"/>
      <c r="M1369" s="180"/>
      <c r="N1369" s="181"/>
      <c r="O1369" s="175"/>
      <c r="P1369" s="182"/>
    </row>
    <row r="1370" spans="1:16" s="172" customFormat="1">
      <c r="A1370" s="921"/>
      <c r="B1370" s="924"/>
      <c r="C1370" s="173"/>
      <c r="D1370" s="174"/>
      <c r="E1370" s="175"/>
      <c r="F1370" s="182"/>
      <c r="G1370" s="173"/>
      <c r="H1370" s="183"/>
      <c r="I1370" s="191"/>
      <c r="J1370" s="175"/>
      <c r="K1370" s="178"/>
      <c r="L1370" s="184"/>
      <c r="M1370" s="180"/>
      <c r="N1370" s="181"/>
      <c r="O1370" s="175"/>
      <c r="P1370" s="182"/>
    </row>
    <row r="1371" spans="1:16" s="172" customFormat="1">
      <c r="A1371" s="921"/>
      <c r="B1371" s="924"/>
      <c r="C1371" s="192"/>
      <c r="D1371" s="193"/>
      <c r="E1371" s="194"/>
      <c r="F1371" s="195"/>
      <c r="G1371" s="173"/>
      <c r="H1371" s="177"/>
      <c r="I1371" s="175"/>
      <c r="J1371" s="175"/>
      <c r="K1371" s="178"/>
      <c r="L1371" s="184"/>
      <c r="M1371" s="180"/>
      <c r="N1371" s="196"/>
      <c r="O1371" s="194"/>
      <c r="P1371" s="195"/>
    </row>
    <row r="1372" spans="1:16" s="172" customFormat="1">
      <c r="A1372" s="921"/>
      <c r="B1372" s="924"/>
      <c r="C1372" s="192"/>
      <c r="D1372" s="193"/>
      <c r="E1372" s="194"/>
      <c r="F1372" s="195"/>
      <c r="G1372" s="198"/>
      <c r="H1372" s="183"/>
      <c r="I1372" s="191"/>
      <c r="J1372" s="175"/>
      <c r="K1372" s="178"/>
      <c r="L1372" s="184"/>
      <c r="M1372" s="180"/>
      <c r="N1372" s="196"/>
      <c r="O1372" s="194"/>
      <c r="P1372" s="195"/>
    </row>
    <row r="1373" spans="1:16" s="172" customFormat="1">
      <c r="A1373" s="921"/>
      <c r="B1373" s="924"/>
      <c r="C1373" s="192"/>
      <c r="D1373" s="193"/>
      <c r="E1373" s="194"/>
      <c r="F1373" s="195"/>
      <c r="G1373" s="173"/>
      <c r="H1373" s="199"/>
      <c r="I1373" s="191"/>
      <c r="J1373" s="200"/>
      <c r="K1373" s="197"/>
      <c r="L1373" s="184"/>
      <c r="M1373" s="180"/>
      <c r="N1373" s="196"/>
      <c r="O1373" s="194"/>
      <c r="P1373" s="195"/>
    </row>
    <row r="1374" spans="1:16" s="172" customFormat="1">
      <c r="A1374" s="921"/>
      <c r="B1374" s="924"/>
      <c r="C1374" s="192"/>
      <c r="D1374" s="193"/>
      <c r="E1374" s="194"/>
      <c r="F1374" s="195"/>
      <c r="G1374" s="173"/>
      <c r="H1374" s="201"/>
      <c r="I1374" s="175"/>
      <c r="J1374" s="175"/>
      <c r="K1374" s="178"/>
      <c r="L1374" s="184"/>
      <c r="M1374" s="180"/>
      <c r="N1374" s="196"/>
      <c r="O1374" s="194"/>
      <c r="P1374" s="195"/>
    </row>
    <row r="1375" spans="1:16" s="172" customFormat="1">
      <c r="A1375" s="921"/>
      <c r="B1375" s="924"/>
      <c r="C1375" s="192"/>
      <c r="D1375" s="193"/>
      <c r="E1375" s="194"/>
      <c r="F1375" s="195"/>
      <c r="G1375" s="198"/>
      <c r="H1375" s="183"/>
      <c r="I1375" s="200"/>
      <c r="J1375" s="200"/>
      <c r="K1375" s="197"/>
      <c r="L1375" s="184"/>
      <c r="M1375" s="180"/>
      <c r="N1375" s="196"/>
      <c r="O1375" s="194"/>
      <c r="P1375" s="195"/>
    </row>
    <row r="1376" spans="1:16" s="172" customFormat="1">
      <c r="A1376" s="921"/>
      <c r="B1376" s="924"/>
      <c r="C1376" s="192"/>
      <c r="D1376" s="193"/>
      <c r="E1376" s="194"/>
      <c r="F1376" s="195"/>
      <c r="G1376" s="173"/>
      <c r="H1376" s="183"/>
      <c r="I1376" s="200"/>
      <c r="J1376" s="200"/>
      <c r="K1376" s="197"/>
      <c r="L1376" s="179"/>
      <c r="M1376" s="180"/>
      <c r="N1376" s="196"/>
      <c r="O1376" s="194"/>
      <c r="P1376" s="195"/>
    </row>
    <row r="1377" spans="1:16" s="172" customFormat="1">
      <c r="A1377" s="921"/>
      <c r="B1377" s="924"/>
      <c r="C1377" s="192"/>
      <c r="D1377" s="193"/>
      <c r="E1377" s="194"/>
      <c r="F1377" s="195"/>
      <c r="G1377" s="192"/>
      <c r="H1377" s="201"/>
      <c r="I1377" s="202"/>
      <c r="J1377" s="202"/>
      <c r="K1377" s="203"/>
      <c r="L1377" s="204"/>
      <c r="M1377" s="190"/>
      <c r="N1377" s="196"/>
      <c r="O1377" s="194"/>
      <c r="P1377" s="195"/>
    </row>
    <row r="1378" spans="1:16" s="172" customFormat="1">
      <c r="A1378" s="921"/>
      <c r="B1378" s="924"/>
      <c r="C1378" s="192"/>
      <c r="D1378" s="193"/>
      <c r="E1378" s="194"/>
      <c r="F1378" s="195"/>
      <c r="G1378" s="192"/>
      <c r="H1378" s="201"/>
      <c r="I1378" s="202"/>
      <c r="J1378" s="202"/>
      <c r="K1378" s="203"/>
      <c r="L1378" s="204"/>
      <c r="M1378" s="190"/>
      <c r="N1378" s="196"/>
      <c r="O1378" s="194"/>
      <c r="P1378" s="195"/>
    </row>
    <row r="1379" spans="1:16" s="172" customFormat="1">
      <c r="A1379" s="921"/>
      <c r="B1379" s="924"/>
      <c r="C1379" s="192"/>
      <c r="D1379" s="193"/>
      <c r="E1379" s="194"/>
      <c r="F1379" s="195"/>
      <c r="G1379" s="192"/>
      <c r="H1379" s="201"/>
      <c r="I1379" s="202"/>
      <c r="J1379" s="202"/>
      <c r="K1379" s="203"/>
      <c r="L1379" s="204"/>
      <c r="M1379" s="190"/>
      <c r="N1379" s="196"/>
      <c r="O1379" s="194"/>
      <c r="P1379" s="195"/>
    </row>
    <row r="1380" spans="1:16" s="172" customFormat="1" ht="17.25" thickBot="1">
      <c r="A1380" s="922"/>
      <c r="B1380" s="925"/>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56">
        <f>A1275+1</f>
        <v>46187</v>
      </c>
      <c r="B1381" s="90" t="s">
        <v>162</v>
      </c>
      <c r="C1381" s="926" t="s">
        <v>664</v>
      </c>
      <c r="D1381" s="91" t="s">
        <v>114</v>
      </c>
      <c r="E1381" s="92" t="s">
        <v>164</v>
      </c>
      <c r="F1381" s="93"/>
      <c r="G1381" s="90" t="s">
        <v>162</v>
      </c>
      <c r="H1381" s="930" t="s">
        <v>163</v>
      </c>
      <c r="I1381" s="91" t="s">
        <v>114</v>
      </c>
      <c r="J1381" s="92" t="s">
        <v>164</v>
      </c>
      <c r="K1381" s="93"/>
      <c r="L1381" s="90" t="s">
        <v>162</v>
      </c>
      <c r="M1381" s="933" t="s">
        <v>163</v>
      </c>
      <c r="N1381" s="91" t="s">
        <v>114</v>
      </c>
      <c r="O1381" s="92" t="s">
        <v>164</v>
      </c>
      <c r="P1381" s="93"/>
    </row>
    <row r="1382" spans="1:16" ht="18" customHeight="1">
      <c r="A1382" s="957"/>
      <c r="B1382" s="958"/>
      <c r="C1382" s="927"/>
      <c r="D1382" s="94" t="s">
        <v>116</v>
      </c>
      <c r="E1382" s="95" t="s">
        <v>142</v>
      </c>
      <c r="F1382" s="93"/>
      <c r="G1382" s="958"/>
      <c r="H1382" s="930"/>
      <c r="I1382" s="94" t="s">
        <v>116</v>
      </c>
      <c r="J1382" s="95" t="s">
        <v>142</v>
      </c>
      <c r="K1382" s="93"/>
      <c r="L1382" s="958"/>
      <c r="M1382" s="933"/>
      <c r="N1382" s="94" t="s">
        <v>116</v>
      </c>
      <c r="O1382" s="95" t="s">
        <v>142</v>
      </c>
      <c r="P1382" s="93"/>
    </row>
    <row r="1383" spans="1:16" ht="17.25" thickBot="1">
      <c r="A1383" s="957"/>
      <c r="B1383" s="959"/>
      <c r="C1383" s="927"/>
      <c r="D1383" s="94" t="s">
        <v>165</v>
      </c>
      <c r="E1383" s="96" t="s">
        <v>166</v>
      </c>
      <c r="F1383" s="98"/>
      <c r="G1383" s="959"/>
      <c r="H1383" s="930"/>
      <c r="I1383" s="94" t="s">
        <v>165</v>
      </c>
      <c r="J1383" s="96" t="s">
        <v>166</v>
      </c>
      <c r="K1383" s="98"/>
      <c r="L1383" s="959"/>
      <c r="M1383" s="933"/>
      <c r="N1383" s="94" t="s">
        <v>165</v>
      </c>
      <c r="O1383" s="96" t="s">
        <v>166</v>
      </c>
      <c r="P1383" s="98"/>
    </row>
    <row r="1384" spans="1:16" ht="17.25" thickBot="1">
      <c r="A1384" s="957"/>
      <c r="B1384" s="90" t="s">
        <v>167</v>
      </c>
      <c r="C1384" s="927"/>
      <c r="D1384" s="94"/>
      <c r="E1384" s="96"/>
      <c r="F1384" s="97"/>
      <c r="G1384" s="90" t="s">
        <v>167</v>
      </c>
      <c r="H1384" s="930"/>
      <c r="I1384" s="94" t="s">
        <v>120</v>
      </c>
      <c r="J1384" s="96" t="s">
        <v>148</v>
      </c>
      <c r="K1384" s="97"/>
      <c r="L1384" s="90" t="s">
        <v>167</v>
      </c>
      <c r="M1384" s="933"/>
      <c r="N1384" s="94" t="s">
        <v>120</v>
      </c>
      <c r="O1384" s="96" t="s">
        <v>148</v>
      </c>
      <c r="P1384" s="97"/>
    </row>
    <row r="1385" spans="1:16">
      <c r="A1385" s="957"/>
      <c r="B1385" s="955"/>
      <c r="C1385" s="927"/>
      <c r="D1385" s="94"/>
      <c r="E1385" s="96"/>
      <c r="F1385" s="97"/>
      <c r="G1385" s="955"/>
      <c r="H1385" s="930"/>
      <c r="I1385" s="94"/>
      <c r="J1385" s="96"/>
      <c r="K1385" s="97"/>
      <c r="L1385" s="955"/>
      <c r="M1385" s="933"/>
      <c r="N1385" s="94"/>
      <c r="O1385" s="96"/>
      <c r="P1385" s="97"/>
    </row>
    <row r="1386" spans="1:16">
      <c r="A1386" s="957"/>
      <c r="B1386" s="948"/>
      <c r="C1386" s="927"/>
      <c r="D1386" s="94"/>
      <c r="E1386" s="96"/>
      <c r="F1386" s="97"/>
      <c r="G1386" s="948"/>
      <c r="H1386" s="930"/>
      <c r="I1386" s="94"/>
      <c r="J1386" s="96"/>
      <c r="K1386" s="97"/>
      <c r="L1386" s="948"/>
      <c r="M1386" s="933"/>
      <c r="N1386" s="94"/>
      <c r="O1386" s="96"/>
      <c r="P1386" s="97"/>
    </row>
    <row r="1387" spans="1:16">
      <c r="A1387" s="957"/>
      <c r="B1387" s="947"/>
      <c r="C1387" s="927"/>
      <c r="D1387" s="94"/>
      <c r="E1387" s="96"/>
      <c r="F1387" s="93"/>
      <c r="G1387" s="947"/>
      <c r="H1387" s="930"/>
      <c r="I1387" s="94"/>
      <c r="J1387" s="96"/>
      <c r="K1387" s="93"/>
      <c r="L1387" s="947"/>
      <c r="M1387" s="933"/>
      <c r="N1387" s="94"/>
      <c r="O1387" s="96"/>
      <c r="P1387" s="93"/>
    </row>
    <row r="1388" spans="1:16">
      <c r="A1388" s="957"/>
      <c r="B1388" s="948"/>
      <c r="C1388" s="927"/>
      <c r="D1388" s="94"/>
      <c r="E1388" s="96"/>
      <c r="F1388" s="99"/>
      <c r="G1388" s="948"/>
      <c r="H1388" s="930"/>
      <c r="I1388" s="94"/>
      <c r="J1388" s="96"/>
      <c r="K1388" s="99"/>
      <c r="L1388" s="948"/>
      <c r="M1388" s="933"/>
      <c r="N1388" s="94"/>
      <c r="O1388" s="96"/>
      <c r="P1388" s="93"/>
    </row>
    <row r="1389" spans="1:16">
      <c r="A1389" s="957"/>
      <c r="B1389" s="947"/>
      <c r="C1389" s="927"/>
      <c r="D1389" s="94"/>
      <c r="E1389" s="96"/>
      <c r="F1389" s="102"/>
      <c r="G1389" s="947"/>
      <c r="H1389" s="930"/>
      <c r="I1389" s="94"/>
      <c r="J1389" s="96"/>
      <c r="K1389" s="102"/>
      <c r="L1389" s="947"/>
      <c r="M1389" s="933"/>
      <c r="N1389" s="94"/>
      <c r="O1389" s="96"/>
      <c r="P1389" s="99"/>
    </row>
    <row r="1390" spans="1:16" ht="17.25" thickBot="1">
      <c r="A1390" s="957"/>
      <c r="B1390" s="948"/>
      <c r="C1390" s="927"/>
      <c r="D1390" s="94"/>
      <c r="E1390" s="96"/>
      <c r="F1390" s="99"/>
      <c r="G1390" s="948"/>
      <c r="H1390" s="930"/>
      <c r="I1390" s="94"/>
      <c r="J1390" s="96"/>
      <c r="K1390" s="99"/>
      <c r="L1390" s="948"/>
      <c r="M1390" s="933"/>
      <c r="N1390" s="94"/>
      <c r="O1390" s="96"/>
      <c r="P1390" s="99"/>
    </row>
    <row r="1391" spans="1:16" ht="17.25" thickBot="1">
      <c r="A1391" s="957"/>
      <c r="B1391" s="100" t="s">
        <v>168</v>
      </c>
      <c r="C1391" s="927"/>
      <c r="D1391" s="94"/>
      <c r="E1391" s="96"/>
      <c r="F1391" s="99"/>
      <c r="G1391" s="100" t="s">
        <v>168</v>
      </c>
      <c r="H1391" s="930"/>
      <c r="I1391" s="94"/>
      <c r="J1391" s="96"/>
      <c r="K1391" s="99"/>
      <c r="L1391" s="100" t="s">
        <v>168</v>
      </c>
      <c r="M1391" s="933"/>
      <c r="N1391" s="94"/>
      <c r="O1391" s="96"/>
      <c r="P1391" s="99"/>
    </row>
    <row r="1392" spans="1:16">
      <c r="A1392" s="957"/>
      <c r="B1392" s="949"/>
      <c r="C1392" s="927"/>
      <c r="D1392" s="94"/>
      <c r="E1392" s="96"/>
      <c r="F1392" s="99"/>
      <c r="G1392" s="949"/>
      <c r="H1392" s="930"/>
      <c r="I1392" s="94"/>
      <c r="J1392" s="96"/>
      <c r="K1392" s="99"/>
      <c r="L1392" s="949"/>
      <c r="M1392" s="933"/>
      <c r="N1392" s="94"/>
      <c r="O1392" s="96"/>
      <c r="P1392" s="99"/>
    </row>
    <row r="1393" spans="1:16">
      <c r="A1393" s="957"/>
      <c r="B1393" s="950"/>
      <c r="C1393" s="927"/>
      <c r="D1393" s="94"/>
      <c r="E1393" s="96"/>
      <c r="F1393" s="99"/>
      <c r="G1393" s="950"/>
      <c r="H1393" s="930"/>
      <c r="I1393" s="94"/>
      <c r="J1393" s="96"/>
      <c r="K1393" s="99"/>
      <c r="L1393" s="950"/>
      <c r="M1393" s="933"/>
      <c r="N1393" s="94"/>
      <c r="O1393" s="96"/>
      <c r="P1393" s="97"/>
    </row>
    <row r="1394" spans="1:16" ht="17.25" thickBot="1">
      <c r="A1394" s="957"/>
      <c r="B1394" s="951"/>
      <c r="C1394" s="927"/>
      <c r="D1394" s="94"/>
      <c r="E1394" s="96"/>
      <c r="F1394" s="97"/>
      <c r="G1394" s="951"/>
      <c r="H1394" s="930"/>
      <c r="I1394" s="94"/>
      <c r="J1394" s="96"/>
      <c r="K1394" s="97"/>
      <c r="L1394" s="951"/>
      <c r="M1394" s="933"/>
      <c r="N1394" s="94"/>
      <c r="O1394" s="96"/>
      <c r="P1394" s="97"/>
    </row>
    <row r="1395" spans="1:16" ht="17.25" thickBot="1">
      <c r="A1395" s="957"/>
      <c r="B1395" s="100" t="s">
        <v>123</v>
      </c>
      <c r="C1395" s="927"/>
      <c r="D1395" s="94"/>
      <c r="E1395" s="96"/>
      <c r="F1395" s="97"/>
      <c r="G1395" s="100" t="s">
        <v>123</v>
      </c>
      <c r="H1395" s="930"/>
      <c r="I1395" s="94"/>
      <c r="J1395" s="96"/>
      <c r="K1395" s="97"/>
      <c r="L1395" s="100" t="s">
        <v>123</v>
      </c>
      <c r="M1395" s="933"/>
      <c r="N1395" s="94"/>
      <c r="O1395" s="96"/>
      <c r="P1395" s="97"/>
    </row>
    <row r="1396" spans="1:16">
      <c r="A1396" s="957"/>
      <c r="B1396" s="962"/>
      <c r="C1396" s="927"/>
      <c r="D1396" s="94"/>
      <c r="E1396" s="96"/>
      <c r="F1396" s="97"/>
      <c r="G1396" s="962"/>
      <c r="H1396" s="930"/>
      <c r="I1396" s="94"/>
      <c r="J1396" s="96"/>
      <c r="K1396" s="97"/>
      <c r="L1396" s="962"/>
      <c r="M1396" s="933"/>
      <c r="N1396" s="94"/>
      <c r="O1396" s="96"/>
      <c r="P1396" s="97"/>
    </row>
    <row r="1397" spans="1:16">
      <c r="A1397" s="957"/>
      <c r="B1397" s="963"/>
      <c r="C1397" s="927"/>
      <c r="D1397" s="94"/>
      <c r="E1397" s="96"/>
      <c r="F1397" s="97"/>
      <c r="G1397" s="963"/>
      <c r="H1397" s="930"/>
      <c r="I1397" s="94"/>
      <c r="J1397" s="96"/>
      <c r="K1397" s="97"/>
      <c r="L1397" s="963"/>
      <c r="M1397" s="933"/>
      <c r="N1397" s="94"/>
      <c r="O1397" s="96"/>
      <c r="P1397" s="97"/>
    </row>
    <row r="1398" spans="1:16" ht="17.25" thickBot="1">
      <c r="A1398" s="957"/>
      <c r="B1398" s="964"/>
      <c r="C1398" s="927"/>
      <c r="D1398" s="94"/>
      <c r="E1398" s="96"/>
      <c r="F1398" s="97"/>
      <c r="G1398" s="964"/>
      <c r="H1398" s="930"/>
      <c r="I1398" s="94"/>
      <c r="J1398" s="96"/>
      <c r="K1398" s="97"/>
      <c r="L1398" s="964"/>
      <c r="M1398" s="933"/>
      <c r="N1398" s="94"/>
      <c r="O1398" s="96"/>
      <c r="P1398" s="97"/>
    </row>
    <row r="1399" spans="1:16">
      <c r="A1399" s="957"/>
      <c r="B1399" s="945" t="s">
        <v>124</v>
      </c>
      <c r="C1399" s="927"/>
      <c r="D1399" s="94"/>
      <c r="E1399" s="96"/>
      <c r="F1399" s="97"/>
      <c r="G1399" s="945" t="s">
        <v>124</v>
      </c>
      <c r="H1399" s="930"/>
      <c r="I1399" s="94"/>
      <c r="J1399" s="96"/>
      <c r="K1399" s="97"/>
      <c r="L1399" s="945" t="s">
        <v>124</v>
      </c>
      <c r="M1399" s="933"/>
      <c r="N1399" s="94"/>
      <c r="O1399" s="96"/>
      <c r="P1399" s="97"/>
    </row>
    <row r="1400" spans="1:16" ht="17.25" thickBot="1">
      <c r="A1400" s="957"/>
      <c r="B1400" s="946"/>
      <c r="C1400" s="927"/>
      <c r="D1400" s="94"/>
      <c r="E1400" s="96"/>
      <c r="F1400" s="97"/>
      <c r="G1400" s="946"/>
      <c r="H1400" s="930"/>
      <c r="I1400" s="94"/>
      <c r="J1400" s="96"/>
      <c r="K1400" s="97"/>
      <c r="L1400" s="946"/>
      <c r="M1400" s="933"/>
      <c r="N1400" s="94"/>
      <c r="O1400" s="96"/>
      <c r="P1400" s="93"/>
    </row>
    <row r="1401" spans="1:16" ht="17.25" thickTop="1">
      <c r="A1401" s="957"/>
      <c r="B1401" s="960" t="s">
        <v>125</v>
      </c>
      <c r="C1401" s="927"/>
      <c r="D1401" s="94"/>
      <c r="E1401" s="96"/>
      <c r="F1401" s="93"/>
      <c r="G1401" s="960" t="s">
        <v>125</v>
      </c>
      <c r="H1401" s="930"/>
      <c r="I1401" s="94"/>
      <c r="J1401" s="96"/>
      <c r="K1401" s="93"/>
      <c r="L1401" s="960" t="s">
        <v>125</v>
      </c>
      <c r="M1401" s="933"/>
      <c r="N1401" s="94"/>
      <c r="O1401" s="96"/>
      <c r="P1401" s="97"/>
    </row>
    <row r="1402" spans="1:16" ht="17.25" thickBot="1">
      <c r="A1402" s="957"/>
      <c r="B1402" s="943"/>
      <c r="C1402" s="927"/>
      <c r="D1402" s="94"/>
      <c r="E1402" s="96"/>
      <c r="F1402" s="93"/>
      <c r="G1402" s="943"/>
      <c r="H1402" s="930"/>
      <c r="I1402" s="94"/>
      <c r="J1402" s="96"/>
      <c r="K1402" s="93"/>
      <c r="L1402" s="943"/>
      <c r="M1402" s="933"/>
      <c r="N1402" s="94"/>
      <c r="O1402" s="96"/>
      <c r="P1402" s="101"/>
    </row>
    <row r="1403" spans="1:16">
      <c r="A1403" s="957"/>
      <c r="B1403" s="953"/>
      <c r="C1403" s="927"/>
      <c r="D1403" s="94"/>
      <c r="E1403" s="96"/>
      <c r="F1403" s="97"/>
      <c r="G1403" s="953"/>
      <c r="H1403" s="930"/>
      <c r="I1403" s="94"/>
      <c r="J1403" s="96"/>
      <c r="K1403" s="97"/>
      <c r="L1403" s="953"/>
      <c r="M1403" s="933"/>
      <c r="N1403" s="94"/>
      <c r="O1403" s="96"/>
      <c r="P1403" s="103"/>
    </row>
    <row r="1404" spans="1:16" ht="17.25" thickBot="1">
      <c r="A1404" s="957"/>
      <c r="B1404" s="961"/>
      <c r="C1404" s="927"/>
      <c r="D1404" s="94"/>
      <c r="E1404" s="96"/>
      <c r="F1404" s="97"/>
      <c r="G1404" s="961"/>
      <c r="H1404" s="930"/>
      <c r="I1404" s="94"/>
      <c r="J1404" s="96"/>
      <c r="K1404" s="97"/>
      <c r="L1404" s="961"/>
      <c r="M1404" s="933"/>
      <c r="N1404" s="94"/>
      <c r="O1404" s="96"/>
      <c r="P1404" s="104"/>
    </row>
    <row r="1405" spans="1:16">
      <c r="A1405" s="957"/>
      <c r="B1405" s="942" t="s">
        <v>126</v>
      </c>
      <c r="C1405" s="927"/>
      <c r="D1405" s="94"/>
      <c r="E1405" s="96"/>
      <c r="F1405" s="93"/>
      <c r="G1405" s="942" t="s">
        <v>126</v>
      </c>
      <c r="H1405" s="930"/>
      <c r="I1405" s="94"/>
      <c r="J1405" s="96"/>
      <c r="K1405" s="93"/>
      <c r="L1405" s="942" t="s">
        <v>126</v>
      </c>
      <c r="M1405" s="933"/>
      <c r="N1405" s="94"/>
      <c r="O1405" s="96"/>
      <c r="P1405" s="99"/>
    </row>
    <row r="1406" spans="1:16" ht="17.25" thickBot="1">
      <c r="A1406" s="957"/>
      <c r="B1406" s="943"/>
      <c r="C1406" s="927"/>
      <c r="D1406" s="94"/>
      <c r="E1406" s="96"/>
      <c r="F1406" s="101"/>
      <c r="G1406" s="943"/>
      <c r="H1406" s="930"/>
      <c r="I1406" s="94"/>
      <c r="J1406" s="96"/>
      <c r="K1406" s="101"/>
      <c r="L1406" s="943"/>
      <c r="M1406" s="933"/>
      <c r="N1406" s="94"/>
      <c r="O1406" s="96"/>
      <c r="P1406" s="104"/>
    </row>
    <row r="1407" spans="1:16">
      <c r="A1407" s="957"/>
      <c r="B1407" s="953"/>
      <c r="C1407" s="927"/>
      <c r="D1407" s="94"/>
      <c r="E1407" s="96"/>
      <c r="F1407" s="102"/>
      <c r="G1407" s="953"/>
      <c r="H1407" s="930"/>
      <c r="I1407" s="94"/>
      <c r="J1407" s="96"/>
      <c r="K1407" s="103"/>
      <c r="L1407" s="953"/>
      <c r="M1407" s="933"/>
      <c r="N1407" s="94"/>
      <c r="O1407" s="96"/>
      <c r="P1407" s="93"/>
    </row>
    <row r="1408" spans="1:16" ht="17.25" thickBot="1">
      <c r="A1408" s="957"/>
      <c r="B1408" s="954"/>
      <c r="C1408" s="927"/>
      <c r="D1408" s="94"/>
      <c r="E1408" s="96"/>
      <c r="F1408" s="99"/>
      <c r="G1408" s="954"/>
      <c r="H1408" s="930"/>
      <c r="I1408" s="94"/>
      <c r="J1408" s="96"/>
      <c r="K1408" s="104"/>
      <c r="L1408" s="954"/>
      <c r="M1408" s="933"/>
      <c r="N1408" s="94"/>
      <c r="O1408" s="96"/>
      <c r="P1408" s="97"/>
    </row>
    <row r="1409" spans="1:16">
      <c r="A1409" s="957"/>
      <c r="B1409" s="952" t="s">
        <v>127</v>
      </c>
      <c r="C1409" s="927"/>
      <c r="D1409" s="94"/>
      <c r="E1409" s="96"/>
      <c r="F1409" s="103"/>
      <c r="G1409" s="952" t="s">
        <v>127</v>
      </c>
      <c r="H1409" s="930"/>
      <c r="I1409" s="94"/>
      <c r="J1409" s="96"/>
      <c r="K1409" s="104"/>
      <c r="L1409" s="952" t="s">
        <v>127</v>
      </c>
      <c r="M1409" s="933"/>
      <c r="N1409" s="94"/>
      <c r="O1409" s="114"/>
      <c r="P1409" s="97"/>
    </row>
    <row r="1410" spans="1:16" ht="17.25" thickBot="1">
      <c r="A1410" s="957"/>
      <c r="B1410" s="943"/>
      <c r="C1410" s="927"/>
      <c r="D1410" s="94"/>
      <c r="E1410" s="96"/>
      <c r="F1410" s="104"/>
      <c r="G1410" s="943"/>
      <c r="H1410" s="930"/>
      <c r="I1410" s="94"/>
      <c r="J1410" s="96"/>
      <c r="K1410" s="99"/>
      <c r="L1410" s="943"/>
      <c r="M1410" s="933"/>
      <c r="N1410" s="113"/>
      <c r="O1410" s="96"/>
      <c r="P1410" s="112"/>
    </row>
    <row r="1411" spans="1:16">
      <c r="A1411" s="957"/>
      <c r="B1411" s="953"/>
      <c r="C1411" s="927"/>
      <c r="D1411" s="94"/>
      <c r="E1411" s="96"/>
      <c r="F1411" s="104"/>
      <c r="G1411" s="953"/>
      <c r="H1411" s="930"/>
      <c r="I1411" s="94"/>
      <c r="J1411" s="96"/>
      <c r="K1411" s="104"/>
      <c r="L1411" s="953"/>
      <c r="M1411" s="933"/>
      <c r="N1411" s="113"/>
      <c r="O1411" s="114"/>
      <c r="P1411" s="97"/>
    </row>
    <row r="1412" spans="1:16" ht="17.25" thickBot="1">
      <c r="A1412" s="957"/>
      <c r="B1412" s="954"/>
      <c r="C1412" s="927"/>
      <c r="D1412" s="94"/>
      <c r="E1412" s="96"/>
      <c r="F1412" s="99"/>
      <c r="G1412" s="954"/>
      <c r="H1412" s="930"/>
      <c r="I1412" s="94"/>
      <c r="J1412" s="96"/>
      <c r="K1412" s="93"/>
      <c r="L1412" s="954"/>
      <c r="M1412" s="933"/>
      <c r="N1412" s="94"/>
      <c r="O1412" s="114"/>
      <c r="P1412" s="104"/>
    </row>
    <row r="1413" spans="1:16">
      <c r="A1413" s="957"/>
      <c r="B1413" s="952" t="s">
        <v>128</v>
      </c>
      <c r="C1413" s="927"/>
      <c r="D1413" s="94"/>
      <c r="E1413" s="96"/>
      <c r="F1413" s="104"/>
      <c r="G1413" s="952" t="s">
        <v>128</v>
      </c>
      <c r="H1413" s="930"/>
      <c r="I1413" s="94"/>
      <c r="J1413" s="96"/>
      <c r="K1413" s="97"/>
      <c r="L1413" s="952" t="s">
        <v>128</v>
      </c>
      <c r="M1413" s="933"/>
      <c r="N1413" s="94"/>
      <c r="O1413" s="96"/>
      <c r="P1413" s="97"/>
    </row>
    <row r="1414" spans="1:16" ht="17.25" thickBot="1">
      <c r="A1414" s="957"/>
      <c r="B1414" s="943"/>
      <c r="C1414" s="927"/>
      <c r="D1414" s="94"/>
      <c r="E1414" s="96"/>
      <c r="F1414" s="93"/>
      <c r="G1414" s="943"/>
      <c r="H1414" s="930"/>
      <c r="I1414" s="94"/>
      <c r="J1414" s="114"/>
      <c r="K1414" s="97"/>
      <c r="L1414" s="943"/>
      <c r="M1414" s="933"/>
      <c r="N1414" s="113"/>
      <c r="O1414" s="114"/>
      <c r="P1414" s="97"/>
    </row>
    <row r="1415" spans="1:16">
      <c r="A1415" s="957"/>
      <c r="B1415" s="953"/>
      <c r="C1415" s="927"/>
      <c r="D1415" s="94"/>
      <c r="E1415" s="96"/>
      <c r="F1415" s="97"/>
      <c r="G1415" s="953"/>
      <c r="H1415" s="930"/>
      <c r="I1415" s="94"/>
      <c r="J1415" s="96"/>
      <c r="K1415" s="97"/>
      <c r="L1415" s="953"/>
      <c r="M1415" s="933"/>
      <c r="N1415" s="113"/>
      <c r="O1415" s="114"/>
      <c r="P1415" s="97"/>
    </row>
    <row r="1416" spans="1:16" ht="17.25" thickBot="1">
      <c r="A1416" s="957"/>
      <c r="B1416" s="954"/>
      <c r="C1416" s="927"/>
      <c r="D1416" s="94"/>
      <c r="E1416" s="96"/>
      <c r="F1416" s="93"/>
      <c r="G1416" s="954"/>
      <c r="H1416" s="930"/>
      <c r="I1416" s="94"/>
      <c r="J1416" s="114"/>
      <c r="K1416" s="97"/>
      <c r="L1416" s="954"/>
      <c r="M1416" s="933"/>
      <c r="N1416" s="94"/>
      <c r="O1416" s="114"/>
      <c r="P1416" s="97"/>
    </row>
    <row r="1417" spans="1:16">
      <c r="A1417" s="957"/>
      <c r="B1417" s="942" t="s">
        <v>129</v>
      </c>
      <c r="C1417" s="927"/>
      <c r="D1417" s="94"/>
      <c r="E1417" s="96"/>
      <c r="F1417" s="93"/>
      <c r="G1417" s="942" t="s">
        <v>129</v>
      </c>
      <c r="H1417" s="930"/>
      <c r="I1417" s="94"/>
      <c r="J1417" s="114"/>
      <c r="K1417" s="97"/>
      <c r="L1417" s="942" t="s">
        <v>129</v>
      </c>
      <c r="M1417" s="933"/>
      <c r="N1417" s="113"/>
      <c r="O1417" s="114"/>
      <c r="P1417" s="97"/>
    </row>
    <row r="1418" spans="1:16" ht="17.25" thickBot="1">
      <c r="A1418" s="957"/>
      <c r="B1418" s="943"/>
      <c r="C1418" s="927"/>
      <c r="D1418" s="94"/>
      <c r="E1418" s="96"/>
      <c r="F1418" s="93"/>
      <c r="G1418" s="943"/>
      <c r="H1418" s="930"/>
      <c r="I1418" s="94"/>
      <c r="J1418" s="114"/>
      <c r="K1418" s="97"/>
      <c r="L1418" s="943"/>
      <c r="M1418" s="933"/>
      <c r="N1418" s="94"/>
      <c r="O1418" s="114"/>
      <c r="P1418" s="97"/>
    </row>
    <row r="1419" spans="1:16">
      <c r="A1419" s="957"/>
      <c r="B1419" s="106"/>
      <c r="C1419" s="927"/>
      <c r="D1419" s="94"/>
      <c r="E1419" s="96"/>
      <c r="F1419" s="97"/>
      <c r="G1419" s="106"/>
      <c r="H1419" s="930"/>
      <c r="I1419" s="94"/>
      <c r="J1419" s="96"/>
      <c r="K1419" s="112"/>
      <c r="L1419" s="106"/>
      <c r="M1419" s="933"/>
      <c r="N1419" s="113"/>
      <c r="O1419" s="96"/>
      <c r="P1419" s="112"/>
    </row>
    <row r="1420" spans="1:16">
      <c r="A1420" s="957"/>
      <c r="B1420" s="107"/>
      <c r="C1420" s="927"/>
      <c r="D1420" s="94"/>
      <c r="E1420" s="96"/>
      <c r="F1420" s="93"/>
      <c r="G1420" s="107"/>
      <c r="H1420" s="930"/>
      <c r="I1420" s="94"/>
      <c r="J1420" s="96"/>
      <c r="K1420" s="97"/>
      <c r="L1420" s="107"/>
      <c r="M1420" s="933"/>
      <c r="N1420" s="113"/>
      <c r="O1420" s="114"/>
      <c r="P1420" s="97"/>
    </row>
    <row r="1421" spans="1:16">
      <c r="A1421" s="957"/>
      <c r="B1421" s="109"/>
      <c r="C1421" s="927"/>
      <c r="D1421" s="94"/>
      <c r="E1421" s="96"/>
      <c r="F1421" s="93"/>
      <c r="G1421" s="109"/>
      <c r="H1421" s="930"/>
      <c r="I1421" s="113"/>
      <c r="J1421" s="114"/>
      <c r="K1421" s="97"/>
      <c r="L1421" s="109"/>
      <c r="M1421" s="933"/>
      <c r="N1421" s="113"/>
      <c r="O1421" s="114"/>
      <c r="P1421" s="104"/>
    </row>
    <row r="1422" spans="1:16">
      <c r="A1422" s="957"/>
      <c r="B1422" s="110"/>
      <c r="C1422" s="927"/>
      <c r="D1422" s="94"/>
      <c r="E1422" s="96"/>
      <c r="F1422" s="93"/>
      <c r="G1422" s="110"/>
      <c r="H1422" s="930"/>
      <c r="I1422" s="113"/>
      <c r="J1422" s="114"/>
      <c r="K1422" s="104"/>
      <c r="L1422" s="110"/>
      <c r="M1422" s="933"/>
      <c r="N1422" s="111"/>
      <c r="O1422" s="96"/>
      <c r="P1422" s="97"/>
    </row>
    <row r="1423" spans="1:16">
      <c r="A1423" s="957"/>
      <c r="B1423" s="109"/>
      <c r="C1423" s="927"/>
      <c r="D1423" s="111"/>
      <c r="E1423" s="96"/>
      <c r="F1423" s="97"/>
      <c r="G1423" s="109"/>
      <c r="H1423" s="930"/>
      <c r="I1423" s="111"/>
      <c r="J1423" s="96"/>
      <c r="K1423" s="112"/>
      <c r="L1423" s="109"/>
      <c r="M1423" s="933"/>
      <c r="N1423" s="94"/>
      <c r="O1423" s="96"/>
      <c r="P1423" s="112"/>
    </row>
    <row r="1424" spans="1:16">
      <c r="A1424" s="957"/>
      <c r="B1424" s="110"/>
      <c r="C1424" s="927"/>
      <c r="D1424" s="94"/>
      <c r="E1424" s="96"/>
      <c r="F1424" s="108"/>
      <c r="G1424" s="110"/>
      <c r="H1424" s="930"/>
      <c r="I1424" s="94"/>
      <c r="J1424" s="96"/>
      <c r="K1424" s="97"/>
      <c r="L1424" s="110"/>
      <c r="M1424" s="933"/>
      <c r="N1424" s="113"/>
      <c r="O1424" s="114"/>
      <c r="P1424" s="97"/>
    </row>
    <row r="1425" spans="1:16">
      <c r="A1425" s="957"/>
      <c r="B1425" s="109"/>
      <c r="C1425" s="927"/>
      <c r="D1425" s="94"/>
      <c r="E1425" s="96"/>
      <c r="F1425" s="97"/>
      <c r="G1425" s="109"/>
      <c r="H1425" s="930"/>
      <c r="I1425" s="113"/>
      <c r="J1425" s="114"/>
      <c r="K1425" s="97"/>
      <c r="L1425" s="109"/>
      <c r="M1425" s="933"/>
      <c r="N1425" s="113"/>
      <c r="O1425" s="114"/>
      <c r="P1425" s="97"/>
    </row>
    <row r="1426" spans="1:16" ht="17.25" thickBot="1">
      <c r="A1426" s="957"/>
      <c r="B1426" s="110"/>
      <c r="C1426" s="940"/>
      <c r="D1426" s="115"/>
      <c r="E1426" s="116"/>
      <c r="F1426" s="117"/>
      <c r="G1426" s="110"/>
      <c r="H1426" s="930"/>
      <c r="I1426" s="115"/>
      <c r="J1426" s="116"/>
      <c r="K1426" s="117"/>
      <c r="L1426" s="110"/>
      <c r="M1426" s="933"/>
      <c r="N1426" s="115"/>
      <c r="O1426" s="116"/>
      <c r="P1426" s="117"/>
    </row>
    <row r="1427" spans="1:16">
      <c r="A1427" s="944" t="str">
        <f>TEXT(A1381,"AAAA")</f>
        <v>星期日</v>
      </c>
      <c r="B1427" s="109"/>
      <c r="C1427" s="926" t="s">
        <v>665</v>
      </c>
      <c r="D1427" s="118"/>
      <c r="E1427" s="119"/>
      <c r="F1427" s="97"/>
      <c r="G1427" s="109"/>
      <c r="H1427" s="929" t="s">
        <v>130</v>
      </c>
      <c r="I1427" s="118"/>
      <c r="J1427" s="119"/>
      <c r="K1427" s="97"/>
      <c r="L1427" s="109"/>
      <c r="M1427" s="932" t="s">
        <v>130</v>
      </c>
      <c r="N1427" s="118"/>
      <c r="O1427" s="119"/>
      <c r="P1427" s="97"/>
    </row>
    <row r="1428" spans="1:16">
      <c r="A1428" s="944"/>
      <c r="B1428" s="110"/>
      <c r="C1428" s="927"/>
      <c r="D1428" s="120"/>
      <c r="E1428" s="96"/>
      <c r="F1428" s="97"/>
      <c r="G1428" s="110"/>
      <c r="H1428" s="930"/>
      <c r="I1428" s="94"/>
      <c r="J1428" s="96"/>
      <c r="K1428" s="97"/>
      <c r="L1428" s="110"/>
      <c r="M1428" s="933"/>
      <c r="N1428" s="94"/>
      <c r="O1428" s="96"/>
      <c r="P1428" s="97"/>
    </row>
    <row r="1429" spans="1:16">
      <c r="A1429" s="944"/>
      <c r="B1429" s="109"/>
      <c r="C1429" s="927"/>
      <c r="D1429" s="120"/>
      <c r="E1429" s="96"/>
      <c r="F1429" s="97"/>
      <c r="G1429" s="109"/>
      <c r="H1429" s="930"/>
      <c r="I1429" s="94"/>
      <c r="J1429" s="96"/>
      <c r="K1429" s="97"/>
      <c r="L1429" s="109"/>
      <c r="M1429" s="933"/>
      <c r="N1429" s="94"/>
      <c r="O1429" s="96"/>
      <c r="P1429" s="97"/>
    </row>
    <row r="1430" spans="1:16">
      <c r="A1430" s="944"/>
      <c r="B1430" s="110"/>
      <c r="C1430" s="927"/>
      <c r="D1430" s="120"/>
      <c r="E1430" s="96"/>
      <c r="F1430" s="97"/>
      <c r="G1430" s="110"/>
      <c r="H1430" s="930"/>
      <c r="I1430" s="94"/>
      <c r="J1430" s="96"/>
      <c r="K1430" s="97"/>
      <c r="L1430" s="110"/>
      <c r="M1430" s="933"/>
      <c r="N1430" s="94"/>
      <c r="O1430" s="96"/>
      <c r="P1430" s="97"/>
    </row>
    <row r="1431" spans="1:16">
      <c r="A1431" s="944"/>
      <c r="B1431" s="109"/>
      <c r="C1431" s="927"/>
      <c r="D1431" s="120"/>
      <c r="E1431" s="96"/>
      <c r="F1431" s="97"/>
      <c r="G1431" s="109"/>
      <c r="H1431" s="930"/>
      <c r="I1431" s="94"/>
      <c r="J1431" s="96"/>
      <c r="K1431" s="97"/>
      <c r="L1431" s="109"/>
      <c r="M1431" s="933"/>
      <c r="N1431" s="94"/>
      <c r="O1431" s="96"/>
      <c r="P1431" s="97"/>
    </row>
    <row r="1432" spans="1:16">
      <c r="A1432" s="944"/>
      <c r="B1432" s="110"/>
      <c r="C1432" s="927"/>
      <c r="D1432" s="120"/>
      <c r="E1432" s="96"/>
      <c r="F1432" s="97"/>
      <c r="G1432" s="110"/>
      <c r="H1432" s="930"/>
      <c r="I1432" s="94"/>
      <c r="J1432" s="96"/>
      <c r="K1432" s="97"/>
      <c r="L1432" s="110"/>
      <c r="M1432" s="933"/>
      <c r="N1432" s="94"/>
      <c r="O1432" s="96"/>
      <c r="P1432" s="97"/>
    </row>
    <row r="1433" spans="1:16">
      <c r="A1433" s="944"/>
      <c r="B1433" s="109"/>
      <c r="C1433" s="927"/>
      <c r="D1433" s="120"/>
      <c r="E1433" s="96"/>
      <c r="F1433" s="97"/>
      <c r="G1433" s="109"/>
      <c r="H1433" s="930"/>
      <c r="I1433" s="94"/>
      <c r="J1433" s="96"/>
      <c r="K1433" s="97"/>
      <c r="L1433" s="109"/>
      <c r="M1433" s="933"/>
      <c r="N1433" s="94"/>
      <c r="O1433" s="96"/>
      <c r="P1433" s="97"/>
    </row>
    <row r="1434" spans="1:16">
      <c r="A1434" s="944"/>
      <c r="B1434" s="110"/>
      <c r="C1434" s="927"/>
      <c r="D1434" s="94"/>
      <c r="E1434" s="96"/>
      <c r="F1434" s="97"/>
      <c r="G1434" s="110"/>
      <c r="H1434" s="930"/>
      <c r="I1434" s="94"/>
      <c r="J1434" s="96"/>
      <c r="K1434" s="97"/>
      <c r="L1434" s="110"/>
      <c r="M1434" s="933"/>
      <c r="N1434" s="94"/>
      <c r="O1434" s="96"/>
      <c r="P1434" s="97"/>
    </row>
    <row r="1435" spans="1:16">
      <c r="A1435" s="944"/>
      <c r="B1435" s="107"/>
      <c r="C1435" s="927"/>
      <c r="D1435" s="113"/>
      <c r="E1435" s="114"/>
      <c r="F1435" s="104"/>
      <c r="G1435" s="107"/>
      <c r="H1435" s="930"/>
      <c r="I1435" s="113"/>
      <c r="J1435" s="114"/>
      <c r="K1435" s="97"/>
      <c r="L1435" s="107"/>
      <c r="M1435" s="933"/>
      <c r="N1435" s="113"/>
      <c r="O1435" s="114"/>
      <c r="P1435" s="97"/>
    </row>
    <row r="1436" spans="1:16" ht="17.25" thickBot="1">
      <c r="A1436" s="944"/>
      <c r="B1436" s="107"/>
      <c r="C1436" s="940"/>
      <c r="D1436" s="122" t="s">
        <v>132</v>
      </c>
      <c r="E1436" s="123" t="s">
        <v>133</v>
      </c>
      <c r="F1436" s="124"/>
      <c r="G1436" s="107"/>
      <c r="H1436" s="941"/>
      <c r="I1436" s="122" t="s">
        <v>132</v>
      </c>
      <c r="J1436" s="123" t="s">
        <v>133</v>
      </c>
      <c r="K1436" s="97"/>
      <c r="L1436" s="107"/>
      <c r="M1436" s="939"/>
      <c r="N1436" s="122" t="s">
        <v>132</v>
      </c>
      <c r="O1436" s="123" t="s">
        <v>133</v>
      </c>
      <c r="P1436" s="97"/>
    </row>
    <row r="1437" spans="1:16">
      <c r="A1437" s="105"/>
      <c r="B1437" s="109"/>
      <c r="C1437" s="926" t="s">
        <v>666</v>
      </c>
      <c r="D1437" s="118"/>
      <c r="E1437" s="119"/>
      <c r="F1437" s="125"/>
      <c r="G1437" s="109"/>
      <c r="H1437" s="929" t="s">
        <v>134</v>
      </c>
      <c r="I1437" s="118"/>
      <c r="J1437" s="119"/>
      <c r="K1437" s="125"/>
      <c r="L1437" s="109"/>
      <c r="M1437" s="932" t="s">
        <v>134</v>
      </c>
      <c r="N1437" s="118"/>
      <c r="O1437" s="119"/>
      <c r="P1437" s="125"/>
    </row>
    <row r="1438" spans="1:16">
      <c r="A1438" s="105"/>
      <c r="B1438" s="110"/>
      <c r="C1438" s="927"/>
      <c r="D1438" s="94"/>
      <c r="E1438" s="96"/>
      <c r="F1438" s="97"/>
      <c r="G1438" s="110"/>
      <c r="H1438" s="930"/>
      <c r="I1438" s="94"/>
      <c r="J1438" s="96"/>
      <c r="K1438" s="97"/>
      <c r="L1438" s="110"/>
      <c r="M1438" s="933"/>
      <c r="N1438" s="94"/>
      <c r="O1438" s="96"/>
      <c r="P1438" s="97"/>
    </row>
    <row r="1439" spans="1:16">
      <c r="A1439" s="105"/>
      <c r="B1439" s="126"/>
      <c r="C1439" s="927"/>
      <c r="D1439" s="94"/>
      <c r="E1439" s="96"/>
      <c r="F1439" s="97"/>
      <c r="G1439" s="126"/>
      <c r="H1439" s="930"/>
      <c r="I1439" s="94"/>
      <c r="J1439" s="96"/>
      <c r="K1439" s="97"/>
      <c r="L1439" s="126"/>
      <c r="M1439" s="933"/>
      <c r="N1439" s="94"/>
      <c r="O1439" s="96"/>
      <c r="P1439" s="128"/>
    </row>
    <row r="1440" spans="1:16">
      <c r="A1440" s="105"/>
      <c r="B1440" s="107"/>
      <c r="C1440" s="927"/>
      <c r="D1440" s="94"/>
      <c r="E1440" s="96"/>
      <c r="F1440" s="97"/>
      <c r="G1440" s="107"/>
      <c r="H1440" s="930"/>
      <c r="I1440" s="94"/>
      <c r="J1440" s="96"/>
      <c r="K1440" s="97"/>
      <c r="L1440" s="107"/>
      <c r="M1440" s="933"/>
      <c r="N1440" s="94"/>
      <c r="O1440" s="96"/>
      <c r="P1440" s="216"/>
    </row>
    <row r="1441" spans="1:16">
      <c r="A1441" s="105"/>
      <c r="B1441" s="109"/>
      <c r="C1441" s="927"/>
      <c r="D1441" s="94"/>
      <c r="E1441" s="96"/>
      <c r="F1441" s="97"/>
      <c r="G1441" s="109"/>
      <c r="H1441" s="930"/>
      <c r="I1441" s="94"/>
      <c r="J1441" s="96"/>
      <c r="K1441" s="97"/>
      <c r="L1441" s="109"/>
      <c r="M1441" s="933"/>
      <c r="N1441" s="94"/>
      <c r="O1441" s="96"/>
      <c r="P1441" s="97"/>
    </row>
    <row r="1442" spans="1:16">
      <c r="A1442" s="105"/>
      <c r="B1442" s="110"/>
      <c r="C1442" s="927"/>
      <c r="D1442" s="94"/>
      <c r="E1442" s="96"/>
      <c r="F1442" s="127"/>
      <c r="G1442" s="110"/>
      <c r="H1442" s="930"/>
      <c r="I1442" s="94"/>
      <c r="J1442" s="96"/>
      <c r="K1442" s="127"/>
      <c r="L1442" s="110"/>
      <c r="M1442" s="933"/>
      <c r="N1442" s="94"/>
      <c r="O1442" s="96"/>
      <c r="P1442" s="127"/>
    </row>
    <row r="1443" spans="1:16">
      <c r="A1443" s="105"/>
      <c r="B1443" s="109"/>
      <c r="C1443" s="927"/>
      <c r="D1443" s="94"/>
      <c r="E1443" s="96"/>
      <c r="F1443" s="128"/>
      <c r="G1443" s="109"/>
      <c r="H1443" s="930"/>
      <c r="I1443" s="94"/>
      <c r="J1443" s="96"/>
      <c r="K1443" s="128"/>
      <c r="L1443" s="109"/>
      <c r="M1443" s="933"/>
      <c r="N1443" s="94"/>
      <c r="O1443" s="96"/>
      <c r="P1443" s="128"/>
    </row>
    <row r="1444" spans="1:16">
      <c r="A1444" s="105"/>
      <c r="B1444" s="110"/>
      <c r="C1444" s="927"/>
      <c r="D1444" s="217"/>
      <c r="E1444" s="114"/>
      <c r="F1444" s="216"/>
      <c r="G1444" s="110"/>
      <c r="H1444" s="930"/>
      <c r="I1444" s="113"/>
      <c r="J1444" s="114"/>
      <c r="K1444" s="216"/>
      <c r="L1444" s="110"/>
      <c r="M1444" s="933"/>
      <c r="N1444" s="113"/>
      <c r="O1444" s="114"/>
      <c r="P1444" s="216"/>
    </row>
    <row r="1445" spans="1:16">
      <c r="A1445" s="105"/>
      <c r="B1445" s="109"/>
      <c r="C1445" s="927"/>
      <c r="D1445" s="217"/>
      <c r="E1445" s="114"/>
      <c r="F1445" s="216"/>
      <c r="G1445" s="109"/>
      <c r="H1445" s="930"/>
      <c r="I1445" s="113"/>
      <c r="J1445" s="114"/>
      <c r="K1445" s="216"/>
      <c r="L1445" s="109"/>
      <c r="M1445" s="933"/>
      <c r="N1445" s="113"/>
      <c r="O1445" s="114"/>
      <c r="P1445" s="216"/>
    </row>
    <row r="1446" spans="1:16" ht="17.25" thickBot="1">
      <c r="A1446" s="105"/>
      <c r="B1446" s="110"/>
      <c r="C1446" s="940"/>
      <c r="D1446" s="129"/>
      <c r="E1446" s="130"/>
      <c r="F1446" s="104"/>
      <c r="G1446" s="110"/>
      <c r="H1446" s="941"/>
      <c r="I1446" s="113"/>
      <c r="J1446" s="130"/>
      <c r="K1446" s="104"/>
      <c r="L1446" s="110"/>
      <c r="M1446" s="939"/>
      <c r="N1446" s="113"/>
      <c r="O1446" s="131"/>
      <c r="P1446" s="127"/>
    </row>
    <row r="1447" spans="1:16">
      <c r="A1447" s="132"/>
      <c r="B1447" s="109"/>
      <c r="C1447" s="926" t="s">
        <v>667</v>
      </c>
      <c r="D1447" s="118" t="s">
        <v>136</v>
      </c>
      <c r="E1447" s="133" t="s">
        <v>137</v>
      </c>
      <c r="F1447" s="125"/>
      <c r="G1447" s="109"/>
      <c r="H1447" s="929" t="s">
        <v>135</v>
      </c>
      <c r="I1447" s="118" t="s">
        <v>136</v>
      </c>
      <c r="J1447" s="133" t="s">
        <v>137</v>
      </c>
      <c r="K1447" s="125"/>
      <c r="L1447" s="109"/>
      <c r="M1447" s="932" t="s">
        <v>135</v>
      </c>
      <c r="N1447" s="118" t="s">
        <v>136</v>
      </c>
      <c r="O1447" s="133" t="s">
        <v>137</v>
      </c>
      <c r="P1447" s="125"/>
    </row>
    <row r="1448" spans="1:16">
      <c r="A1448" s="132"/>
      <c r="B1448" s="110"/>
      <c r="C1448" s="927"/>
      <c r="D1448" s="94" t="s">
        <v>141</v>
      </c>
      <c r="E1448" s="96" t="s">
        <v>142</v>
      </c>
      <c r="F1448" s="134"/>
      <c r="G1448" s="110"/>
      <c r="H1448" s="930"/>
      <c r="I1448" s="94" t="s">
        <v>141</v>
      </c>
      <c r="J1448" s="96" t="s">
        <v>142</v>
      </c>
      <c r="K1448" s="134"/>
      <c r="L1448" s="110"/>
      <c r="M1448" s="933"/>
      <c r="N1448" s="94" t="s">
        <v>141</v>
      </c>
      <c r="O1448" s="96" t="s">
        <v>142</v>
      </c>
      <c r="P1448" s="134"/>
    </row>
    <row r="1449" spans="1:16">
      <c r="A1449" s="132"/>
      <c r="B1449" s="135"/>
      <c r="C1449" s="927"/>
      <c r="D1449" s="94" t="s">
        <v>145</v>
      </c>
      <c r="E1449" s="96" t="s">
        <v>146</v>
      </c>
      <c r="F1449" s="97"/>
      <c r="G1449" s="135"/>
      <c r="H1449" s="930"/>
      <c r="I1449" s="94" t="s">
        <v>145</v>
      </c>
      <c r="J1449" s="96" t="s">
        <v>146</v>
      </c>
      <c r="K1449" s="97"/>
      <c r="L1449" s="135"/>
      <c r="M1449" s="933"/>
      <c r="N1449" s="94" t="s">
        <v>145</v>
      </c>
      <c r="O1449" s="96" t="s">
        <v>146</v>
      </c>
      <c r="P1449" s="97"/>
    </row>
    <row r="1450" spans="1:16">
      <c r="A1450" s="132"/>
      <c r="B1450" s="110"/>
      <c r="C1450" s="927"/>
      <c r="D1450" s="94" t="s">
        <v>147</v>
      </c>
      <c r="E1450" s="96" t="s">
        <v>148</v>
      </c>
      <c r="F1450" s="104"/>
      <c r="G1450" s="110"/>
      <c r="H1450" s="930"/>
      <c r="I1450" s="94" t="s">
        <v>147</v>
      </c>
      <c r="J1450" s="96" t="s">
        <v>148</v>
      </c>
      <c r="K1450" s="104"/>
      <c r="L1450" s="110"/>
      <c r="M1450" s="933"/>
      <c r="N1450" s="94" t="s">
        <v>147</v>
      </c>
      <c r="O1450" s="96" t="s">
        <v>148</v>
      </c>
      <c r="P1450" s="104"/>
    </row>
    <row r="1451" spans="1:16">
      <c r="A1451" s="132"/>
      <c r="B1451" s="135"/>
      <c r="C1451" s="927"/>
      <c r="D1451" s="94"/>
      <c r="E1451" s="114"/>
      <c r="F1451" s="136"/>
      <c r="G1451" s="135"/>
      <c r="H1451" s="930"/>
      <c r="I1451" s="94"/>
      <c r="J1451" s="114"/>
      <c r="K1451" s="136"/>
      <c r="L1451" s="135"/>
      <c r="M1451" s="933"/>
      <c r="N1451" s="94"/>
      <c r="O1451" s="114"/>
      <c r="P1451" s="136"/>
    </row>
    <row r="1452" spans="1:16">
      <c r="A1452" s="132"/>
      <c r="B1452" s="110"/>
      <c r="C1452" s="927"/>
      <c r="D1452" s="94"/>
      <c r="E1452" s="96"/>
      <c r="F1452" s="97"/>
      <c r="G1452" s="110"/>
      <c r="H1452" s="930"/>
      <c r="I1452" s="94"/>
      <c r="J1452" s="96"/>
      <c r="K1452" s="97"/>
      <c r="L1452" s="110"/>
      <c r="M1452" s="933"/>
      <c r="N1452" s="94"/>
      <c r="O1452" s="96"/>
      <c r="P1452" s="97"/>
    </row>
    <row r="1453" spans="1:16">
      <c r="A1453" s="132"/>
      <c r="B1453" s="135"/>
      <c r="C1453" s="927"/>
      <c r="D1453" s="94"/>
      <c r="E1453" s="114"/>
      <c r="F1453" s="136"/>
      <c r="G1453" s="135"/>
      <c r="H1453" s="930"/>
      <c r="I1453" s="94"/>
      <c r="J1453" s="114"/>
      <c r="K1453" s="136"/>
      <c r="L1453" s="135"/>
      <c r="M1453" s="933"/>
      <c r="N1453" s="94"/>
      <c r="O1453" s="114"/>
      <c r="P1453" s="136"/>
    </row>
    <row r="1454" spans="1:16">
      <c r="A1454" s="132"/>
      <c r="B1454" s="110"/>
      <c r="C1454" s="927"/>
      <c r="D1454" s="94"/>
      <c r="E1454" s="96"/>
      <c r="F1454" s="97"/>
      <c r="G1454" s="110"/>
      <c r="H1454" s="930"/>
      <c r="I1454" s="94"/>
      <c r="J1454" s="96"/>
      <c r="K1454" s="97"/>
      <c r="L1454" s="110"/>
      <c r="M1454" s="933"/>
      <c r="N1454" s="94"/>
      <c r="O1454" s="96"/>
      <c r="P1454" s="97"/>
    </row>
    <row r="1455" spans="1:16">
      <c r="A1455" s="132"/>
      <c r="B1455" s="135"/>
      <c r="C1455" s="927"/>
      <c r="D1455" s="94"/>
      <c r="E1455" s="96"/>
      <c r="F1455" s="97"/>
      <c r="G1455" s="135"/>
      <c r="H1455" s="930"/>
      <c r="I1455" s="94"/>
      <c r="J1455" s="96"/>
      <c r="K1455" s="97"/>
      <c r="L1455" s="135"/>
      <c r="M1455" s="933"/>
      <c r="N1455" s="94"/>
      <c r="O1455" s="96"/>
      <c r="P1455" s="97"/>
    </row>
    <row r="1456" spans="1:16" ht="17.25" thickBot="1">
      <c r="A1456" s="132"/>
      <c r="B1456" s="110"/>
      <c r="C1456" s="940"/>
      <c r="D1456" s="115"/>
      <c r="E1456" s="116"/>
      <c r="F1456" s="117"/>
      <c r="G1456" s="110"/>
      <c r="H1456" s="941"/>
      <c r="I1456" s="115"/>
      <c r="J1456" s="130"/>
      <c r="K1456" s="104"/>
      <c r="L1456" s="110"/>
      <c r="M1456" s="939"/>
      <c r="N1456" s="115"/>
      <c r="O1456" s="130"/>
      <c r="P1456" s="104"/>
    </row>
    <row r="1457" spans="1:16">
      <c r="A1457" s="132"/>
      <c r="B1457" s="135"/>
      <c r="C1457" s="926" t="s">
        <v>668</v>
      </c>
      <c r="D1457" s="137" t="s">
        <v>150</v>
      </c>
      <c r="E1457" s="138"/>
      <c r="F1457" s="139" t="s">
        <v>151</v>
      </c>
      <c r="G1457" s="135"/>
      <c r="H1457" s="929" t="s">
        <v>149</v>
      </c>
      <c r="I1457" s="137" t="s">
        <v>150</v>
      </c>
      <c r="J1457" s="138"/>
      <c r="K1457" s="139" t="s">
        <v>151</v>
      </c>
      <c r="L1457" s="135"/>
      <c r="M1457" s="932" t="s">
        <v>149</v>
      </c>
      <c r="N1457" s="137" t="s">
        <v>150</v>
      </c>
      <c r="O1457" s="138"/>
      <c r="P1457" s="139" t="s">
        <v>151</v>
      </c>
    </row>
    <row r="1458" spans="1:16">
      <c r="A1458" s="132"/>
      <c r="B1458" s="110"/>
      <c r="C1458" s="927"/>
      <c r="D1458" s="120"/>
      <c r="E1458" s="121"/>
      <c r="F1458" s="140"/>
      <c r="G1458" s="110"/>
      <c r="H1458" s="930"/>
      <c r="I1458" s="94"/>
      <c r="J1458" s="96"/>
      <c r="K1458" s="97"/>
      <c r="L1458" s="110"/>
      <c r="M1458" s="933"/>
      <c r="N1458" s="94"/>
      <c r="O1458" s="96"/>
      <c r="P1458" s="97"/>
    </row>
    <row r="1459" spans="1:16">
      <c r="A1459" s="132"/>
      <c r="B1459" s="135"/>
      <c r="C1459" s="927"/>
      <c r="D1459" s="94"/>
      <c r="E1459" s="96"/>
      <c r="F1459" s="97"/>
      <c r="G1459" s="135"/>
      <c r="H1459" s="930"/>
      <c r="I1459" s="94"/>
      <c r="J1459" s="96"/>
      <c r="K1459" s="97"/>
      <c r="L1459" s="135"/>
      <c r="M1459" s="933"/>
      <c r="N1459" s="94"/>
      <c r="O1459" s="96"/>
      <c r="P1459" s="97"/>
    </row>
    <row r="1460" spans="1:16">
      <c r="A1460" s="132"/>
      <c r="B1460" s="110"/>
      <c r="C1460" s="927"/>
      <c r="D1460" s="113"/>
      <c r="E1460" s="114"/>
      <c r="F1460" s="104"/>
      <c r="G1460" s="110"/>
      <c r="H1460" s="930"/>
      <c r="I1460" s="113"/>
      <c r="J1460" s="114"/>
      <c r="K1460" s="104"/>
      <c r="L1460" s="110"/>
      <c r="M1460" s="933"/>
      <c r="N1460" s="113"/>
      <c r="O1460" s="114"/>
      <c r="P1460" s="104"/>
    </row>
    <row r="1461" spans="1:16">
      <c r="A1461" s="935"/>
      <c r="B1461" s="135"/>
      <c r="C1461" s="927"/>
      <c r="D1461" s="94"/>
      <c r="E1461" s="96"/>
      <c r="F1461" s="97"/>
      <c r="G1461" s="135"/>
      <c r="H1461" s="930"/>
      <c r="I1461" s="94"/>
      <c r="J1461" s="96"/>
      <c r="K1461" s="97"/>
      <c r="L1461" s="135"/>
      <c r="M1461" s="933"/>
      <c r="N1461" s="94"/>
      <c r="O1461" s="96"/>
      <c r="P1461" s="97"/>
    </row>
    <row r="1462" spans="1:16">
      <c r="A1462" s="935"/>
      <c r="B1462" s="110"/>
      <c r="C1462" s="927"/>
      <c r="D1462" s="94"/>
      <c r="E1462" s="96"/>
      <c r="F1462" s="97"/>
      <c r="G1462" s="110"/>
      <c r="H1462" s="930"/>
      <c r="I1462" s="94"/>
      <c r="J1462" s="96"/>
      <c r="K1462" s="97"/>
      <c r="L1462" s="110"/>
      <c r="M1462" s="933"/>
      <c r="N1462" s="94"/>
      <c r="O1462" s="96"/>
      <c r="P1462" s="97"/>
    </row>
    <row r="1463" spans="1:16">
      <c r="A1463" s="935"/>
      <c r="B1463" s="135"/>
      <c r="C1463" s="927"/>
      <c r="D1463" s="113"/>
      <c r="E1463" s="114"/>
      <c r="F1463" s="104"/>
      <c r="G1463" s="135"/>
      <c r="H1463" s="930"/>
      <c r="I1463" s="113"/>
      <c r="J1463" s="114"/>
      <c r="K1463" s="104"/>
      <c r="L1463" s="135"/>
      <c r="M1463" s="933"/>
      <c r="N1463" s="113"/>
      <c r="O1463" s="114"/>
      <c r="P1463" s="104"/>
    </row>
    <row r="1464" spans="1:16" ht="17.25" thickBot="1">
      <c r="A1464" s="936"/>
      <c r="B1464" s="141"/>
      <c r="C1464" s="928"/>
      <c r="D1464" s="142"/>
      <c r="E1464" s="143"/>
      <c r="F1464" s="144"/>
      <c r="G1464" s="141"/>
      <c r="H1464" s="931"/>
      <c r="I1464" s="142"/>
      <c r="J1464" s="143"/>
      <c r="K1464" s="144"/>
      <c r="L1464" s="141"/>
      <c r="M1464" s="934"/>
      <c r="N1464" s="142"/>
      <c r="O1464" s="143"/>
      <c r="P1464" s="144"/>
    </row>
    <row r="1465" spans="1:16" s="146" customFormat="1" ht="27" customHeight="1" thickTop="1" thickBot="1">
      <c r="A1465" s="145"/>
      <c r="B1465" s="937" t="s">
        <v>152</v>
      </c>
      <c r="C1465" s="937"/>
      <c r="D1465" s="937"/>
      <c r="E1465" s="937"/>
      <c r="F1465" s="937"/>
      <c r="G1465" s="938" t="s">
        <v>153</v>
      </c>
      <c r="H1465" s="938"/>
      <c r="I1465" s="938"/>
      <c r="J1465" s="938"/>
      <c r="K1465" s="938"/>
      <c r="L1465" s="938"/>
      <c r="M1465" s="938"/>
      <c r="N1465" s="919" t="s">
        <v>154</v>
      </c>
      <c r="O1465" s="919"/>
      <c r="P1465" s="919"/>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20">
        <f>A1381</f>
        <v>46187</v>
      </c>
      <c r="B1467" s="923" t="s">
        <v>669</v>
      </c>
      <c r="C1467" s="160"/>
      <c r="D1467" s="161"/>
      <c r="E1467" s="162"/>
      <c r="F1467" s="163"/>
      <c r="G1467" s="164"/>
      <c r="H1467" s="165"/>
      <c r="I1467" s="166"/>
      <c r="J1467" s="166"/>
      <c r="K1467" s="167"/>
      <c r="L1467" s="168"/>
      <c r="M1467" s="169"/>
      <c r="N1467" s="170"/>
      <c r="O1467" s="166"/>
      <c r="P1467" s="171"/>
    </row>
    <row r="1468" spans="1:16" s="172" customFormat="1">
      <c r="A1468" s="921"/>
      <c r="B1468" s="924"/>
      <c r="C1468" s="173"/>
      <c r="D1468" s="174"/>
      <c r="E1468" s="175"/>
      <c r="F1468" s="176"/>
      <c r="G1468" s="173"/>
      <c r="H1468" s="177"/>
      <c r="I1468" s="175"/>
      <c r="J1468" s="175"/>
      <c r="K1468" s="178"/>
      <c r="L1468" s="179"/>
      <c r="M1468" s="180"/>
      <c r="N1468" s="181"/>
      <c r="O1468" s="175"/>
      <c r="P1468" s="182"/>
    </row>
    <row r="1469" spans="1:16" s="172" customFormat="1">
      <c r="A1469" s="921"/>
      <c r="B1469" s="924"/>
      <c r="C1469" s="173"/>
      <c r="D1469" s="174"/>
      <c r="E1469" s="175"/>
      <c r="F1469" s="176"/>
      <c r="G1469" s="173"/>
      <c r="H1469" s="183"/>
      <c r="I1469" s="175"/>
      <c r="J1469" s="175"/>
      <c r="K1469" s="178"/>
      <c r="L1469" s="184"/>
      <c r="M1469" s="180"/>
      <c r="N1469" s="181"/>
      <c r="O1469" s="175"/>
      <c r="P1469" s="182"/>
    </row>
    <row r="1470" spans="1:16" s="172" customFormat="1">
      <c r="A1470" s="921"/>
      <c r="B1470" s="924"/>
      <c r="C1470" s="173"/>
      <c r="D1470" s="218"/>
      <c r="E1470" s="175"/>
      <c r="F1470" s="176"/>
      <c r="G1470" s="173"/>
      <c r="H1470" s="183"/>
      <c r="I1470" s="175"/>
      <c r="J1470" s="175"/>
      <c r="K1470" s="187"/>
      <c r="L1470" s="184"/>
      <c r="M1470" s="180"/>
      <c r="N1470" s="181"/>
      <c r="O1470" s="175"/>
      <c r="P1470" s="182"/>
    </row>
    <row r="1471" spans="1:16" s="172" customFormat="1">
      <c r="A1471" s="921"/>
      <c r="B1471" s="924"/>
      <c r="C1471" s="173"/>
      <c r="D1471" s="185"/>
      <c r="E1471" s="175"/>
      <c r="F1471" s="182"/>
      <c r="G1471" s="173"/>
      <c r="H1471" s="186"/>
      <c r="I1471" s="175"/>
      <c r="J1471" s="175"/>
      <c r="K1471" s="187"/>
      <c r="L1471" s="184"/>
      <c r="M1471" s="180"/>
      <c r="N1471" s="181"/>
      <c r="O1471" s="175"/>
      <c r="P1471" s="182"/>
    </row>
    <row r="1472" spans="1:16" s="172" customFormat="1">
      <c r="A1472" s="921"/>
      <c r="B1472" s="924"/>
      <c r="C1472" s="173"/>
      <c r="D1472" s="174"/>
      <c r="E1472" s="175"/>
      <c r="F1472" s="188"/>
      <c r="G1472" s="198"/>
      <c r="H1472" s="183"/>
      <c r="I1472" s="191"/>
      <c r="J1472" s="175"/>
      <c r="K1472" s="178"/>
      <c r="L1472" s="189"/>
      <c r="M1472" s="190"/>
      <c r="N1472" s="181"/>
      <c r="O1472" s="175"/>
      <c r="P1472" s="182"/>
    </row>
    <row r="1473" spans="1:16" s="172" customFormat="1">
      <c r="A1473" s="921"/>
      <c r="B1473" s="924"/>
      <c r="C1473" s="173"/>
      <c r="D1473" s="174"/>
      <c r="E1473" s="175"/>
      <c r="F1473" s="182"/>
      <c r="G1473" s="173"/>
      <c r="H1473" s="183"/>
      <c r="I1473" s="191"/>
      <c r="J1473" s="175"/>
      <c r="K1473" s="178"/>
      <c r="L1473" s="184"/>
      <c r="M1473" s="180"/>
      <c r="N1473" s="181"/>
      <c r="O1473" s="175"/>
      <c r="P1473" s="182"/>
    </row>
    <row r="1474" spans="1:16" s="172" customFormat="1">
      <c r="A1474" s="921"/>
      <c r="B1474" s="924"/>
      <c r="C1474" s="173"/>
      <c r="D1474" s="174"/>
      <c r="E1474" s="175"/>
      <c r="F1474" s="182"/>
      <c r="G1474" s="219"/>
      <c r="H1474" s="183"/>
      <c r="I1474" s="175"/>
      <c r="J1474" s="175"/>
      <c r="K1474" s="178"/>
      <c r="L1474" s="184"/>
      <c r="M1474" s="180"/>
      <c r="N1474" s="181"/>
      <c r="O1474" s="175"/>
      <c r="P1474" s="182"/>
    </row>
    <row r="1475" spans="1:16" s="172" customFormat="1">
      <c r="A1475" s="921"/>
      <c r="B1475" s="924"/>
      <c r="C1475" s="173"/>
      <c r="D1475" s="174"/>
      <c r="E1475" s="175"/>
      <c r="F1475" s="188"/>
      <c r="G1475" s="173"/>
      <c r="H1475" s="183"/>
      <c r="I1475" s="191"/>
      <c r="J1475" s="175"/>
      <c r="K1475" s="178"/>
      <c r="L1475" s="184"/>
      <c r="M1475" s="180"/>
      <c r="N1475" s="181"/>
      <c r="O1475" s="175"/>
      <c r="P1475" s="182"/>
    </row>
    <row r="1476" spans="1:16" s="172" customFormat="1">
      <c r="A1476" s="921"/>
      <c r="B1476" s="924"/>
      <c r="C1476" s="173"/>
      <c r="D1476" s="174"/>
      <c r="E1476" s="175"/>
      <c r="F1476" s="182"/>
      <c r="G1476" s="173"/>
      <c r="H1476" s="183"/>
      <c r="I1476" s="191"/>
      <c r="J1476" s="175"/>
      <c r="K1476" s="178"/>
      <c r="L1476" s="184"/>
      <c r="M1476" s="180"/>
      <c r="N1476" s="181"/>
      <c r="O1476" s="175"/>
      <c r="P1476" s="182"/>
    </row>
    <row r="1477" spans="1:16" s="172" customFormat="1">
      <c r="A1477" s="921"/>
      <c r="B1477" s="924"/>
      <c r="C1477" s="192"/>
      <c r="D1477" s="193"/>
      <c r="E1477" s="194"/>
      <c r="F1477" s="195"/>
      <c r="G1477" s="173"/>
      <c r="H1477" s="177"/>
      <c r="I1477" s="175"/>
      <c r="J1477" s="175"/>
      <c r="K1477" s="178"/>
      <c r="L1477" s="184"/>
      <c r="M1477" s="180"/>
      <c r="N1477" s="196"/>
      <c r="O1477" s="194"/>
      <c r="P1477" s="195"/>
    </row>
    <row r="1478" spans="1:16" s="172" customFormat="1">
      <c r="A1478" s="921"/>
      <c r="B1478" s="924"/>
      <c r="C1478" s="192"/>
      <c r="D1478" s="193"/>
      <c r="E1478" s="194"/>
      <c r="F1478" s="195"/>
      <c r="G1478" s="198"/>
      <c r="H1478" s="183"/>
      <c r="I1478" s="191"/>
      <c r="J1478" s="175"/>
      <c r="K1478" s="178"/>
      <c r="L1478" s="184"/>
      <c r="M1478" s="180"/>
      <c r="N1478" s="196"/>
      <c r="O1478" s="194"/>
      <c r="P1478" s="195"/>
    </row>
    <row r="1479" spans="1:16" s="172" customFormat="1">
      <c r="A1479" s="921"/>
      <c r="B1479" s="924"/>
      <c r="C1479" s="192"/>
      <c r="D1479" s="193"/>
      <c r="E1479" s="194"/>
      <c r="F1479" s="195"/>
      <c r="G1479" s="173"/>
      <c r="H1479" s="199"/>
      <c r="I1479" s="191"/>
      <c r="J1479" s="200"/>
      <c r="K1479" s="197"/>
      <c r="L1479" s="184"/>
      <c r="M1479" s="180"/>
      <c r="N1479" s="196"/>
      <c r="O1479" s="194"/>
      <c r="P1479" s="195"/>
    </row>
    <row r="1480" spans="1:16" s="172" customFormat="1">
      <c r="A1480" s="921"/>
      <c r="B1480" s="924"/>
      <c r="C1480" s="192"/>
      <c r="D1480" s="193"/>
      <c r="E1480" s="194"/>
      <c r="F1480" s="195"/>
      <c r="G1480" s="173"/>
      <c r="H1480" s="201"/>
      <c r="I1480" s="175"/>
      <c r="J1480" s="175"/>
      <c r="K1480" s="178"/>
      <c r="L1480" s="184"/>
      <c r="M1480" s="180"/>
      <c r="N1480" s="196"/>
      <c r="O1480" s="194"/>
      <c r="P1480" s="195"/>
    </row>
    <row r="1481" spans="1:16" s="172" customFormat="1">
      <c r="A1481" s="921"/>
      <c r="B1481" s="924"/>
      <c r="C1481" s="192"/>
      <c r="D1481" s="193"/>
      <c r="E1481" s="194"/>
      <c r="F1481" s="195"/>
      <c r="G1481" s="198"/>
      <c r="H1481" s="183"/>
      <c r="I1481" s="200"/>
      <c r="J1481" s="200"/>
      <c r="K1481" s="197"/>
      <c r="L1481" s="184"/>
      <c r="M1481" s="180"/>
      <c r="N1481" s="196"/>
      <c r="O1481" s="194"/>
      <c r="P1481" s="195"/>
    </row>
    <row r="1482" spans="1:16" s="172" customFormat="1">
      <c r="A1482" s="921"/>
      <c r="B1482" s="924"/>
      <c r="C1482" s="192"/>
      <c r="D1482" s="193"/>
      <c r="E1482" s="194"/>
      <c r="F1482" s="195"/>
      <c r="G1482" s="173"/>
      <c r="H1482" s="183"/>
      <c r="I1482" s="200"/>
      <c r="J1482" s="200"/>
      <c r="K1482" s="197"/>
      <c r="L1482" s="179"/>
      <c r="M1482" s="180"/>
      <c r="N1482" s="196"/>
      <c r="O1482" s="194"/>
      <c r="P1482" s="195"/>
    </row>
    <row r="1483" spans="1:16" s="172" customFormat="1">
      <c r="A1483" s="921"/>
      <c r="B1483" s="924"/>
      <c r="C1483" s="192"/>
      <c r="D1483" s="193"/>
      <c r="E1483" s="194"/>
      <c r="F1483" s="195"/>
      <c r="G1483" s="192"/>
      <c r="H1483" s="201"/>
      <c r="I1483" s="202"/>
      <c r="J1483" s="202"/>
      <c r="K1483" s="203"/>
      <c r="L1483" s="204"/>
      <c r="M1483" s="190"/>
      <c r="N1483" s="196"/>
      <c r="O1483" s="194"/>
      <c r="P1483" s="195"/>
    </row>
    <row r="1484" spans="1:16" s="172" customFormat="1">
      <c r="A1484" s="921"/>
      <c r="B1484" s="924"/>
      <c r="C1484" s="192"/>
      <c r="D1484" s="193"/>
      <c r="E1484" s="194"/>
      <c r="F1484" s="195"/>
      <c r="G1484" s="192"/>
      <c r="H1484" s="201"/>
      <c r="I1484" s="202"/>
      <c r="J1484" s="202"/>
      <c r="K1484" s="203"/>
      <c r="L1484" s="204"/>
      <c r="M1484" s="190"/>
      <c r="N1484" s="196"/>
      <c r="O1484" s="194"/>
      <c r="P1484" s="195"/>
    </row>
    <row r="1485" spans="1:16" s="172" customFormat="1">
      <c r="A1485" s="921"/>
      <c r="B1485" s="924"/>
      <c r="C1485" s="192"/>
      <c r="D1485" s="193"/>
      <c r="E1485" s="194"/>
      <c r="F1485" s="195"/>
      <c r="G1485" s="192"/>
      <c r="H1485" s="201"/>
      <c r="I1485" s="202"/>
      <c r="J1485" s="202"/>
      <c r="K1485" s="203"/>
      <c r="L1485" s="204"/>
      <c r="M1485" s="190"/>
      <c r="N1485" s="196"/>
      <c r="O1485" s="194"/>
      <c r="P1485" s="195"/>
    </row>
    <row r="1486" spans="1:16" s="172" customFormat="1" ht="17.25" thickBot="1">
      <c r="A1486" s="922"/>
      <c r="B1486" s="925"/>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56">
        <f>A1381+1</f>
        <v>46188</v>
      </c>
      <c r="B1487" s="90" t="s">
        <v>162</v>
      </c>
      <c r="C1487" s="926" t="s">
        <v>664</v>
      </c>
      <c r="D1487" s="91" t="s">
        <v>114</v>
      </c>
      <c r="E1487" s="92" t="s">
        <v>164</v>
      </c>
      <c r="F1487" s="93"/>
      <c r="G1487" s="90" t="s">
        <v>162</v>
      </c>
      <c r="H1487" s="930" t="s">
        <v>163</v>
      </c>
      <c r="I1487" s="91" t="s">
        <v>114</v>
      </c>
      <c r="J1487" s="92" t="s">
        <v>164</v>
      </c>
      <c r="K1487" s="93"/>
      <c r="L1487" s="90" t="s">
        <v>162</v>
      </c>
      <c r="M1487" s="933" t="s">
        <v>163</v>
      </c>
      <c r="N1487" s="91" t="s">
        <v>114</v>
      </c>
      <c r="O1487" s="92" t="s">
        <v>164</v>
      </c>
      <c r="P1487" s="93"/>
    </row>
    <row r="1488" spans="1:16" ht="18" customHeight="1">
      <c r="A1488" s="957"/>
      <c r="B1488" s="958"/>
      <c r="C1488" s="927"/>
      <c r="D1488" s="94" t="s">
        <v>116</v>
      </c>
      <c r="E1488" s="95" t="s">
        <v>142</v>
      </c>
      <c r="F1488" s="93"/>
      <c r="G1488" s="958"/>
      <c r="H1488" s="930"/>
      <c r="I1488" s="94" t="s">
        <v>116</v>
      </c>
      <c r="J1488" s="95" t="s">
        <v>142</v>
      </c>
      <c r="K1488" s="93"/>
      <c r="L1488" s="958"/>
      <c r="M1488" s="933"/>
      <c r="N1488" s="94" t="s">
        <v>116</v>
      </c>
      <c r="O1488" s="95" t="s">
        <v>142</v>
      </c>
      <c r="P1488" s="93"/>
    </row>
    <row r="1489" spans="1:16" ht="17.25" thickBot="1">
      <c r="A1489" s="957"/>
      <c r="B1489" s="959"/>
      <c r="C1489" s="927"/>
      <c r="D1489" s="94" t="s">
        <v>165</v>
      </c>
      <c r="E1489" s="96" t="s">
        <v>166</v>
      </c>
      <c r="F1489" s="98"/>
      <c r="G1489" s="959"/>
      <c r="H1489" s="930"/>
      <c r="I1489" s="94" t="s">
        <v>165</v>
      </c>
      <c r="J1489" s="96" t="s">
        <v>166</v>
      </c>
      <c r="K1489" s="98"/>
      <c r="L1489" s="959"/>
      <c r="M1489" s="933"/>
      <c r="N1489" s="94" t="s">
        <v>165</v>
      </c>
      <c r="O1489" s="96" t="s">
        <v>166</v>
      </c>
      <c r="P1489" s="98"/>
    </row>
    <row r="1490" spans="1:16" ht="17.25" thickBot="1">
      <c r="A1490" s="957"/>
      <c r="B1490" s="90" t="s">
        <v>167</v>
      </c>
      <c r="C1490" s="927"/>
      <c r="D1490" s="94"/>
      <c r="E1490" s="96"/>
      <c r="F1490" s="97"/>
      <c r="G1490" s="90" t="s">
        <v>167</v>
      </c>
      <c r="H1490" s="930"/>
      <c r="I1490" s="94" t="s">
        <v>120</v>
      </c>
      <c r="J1490" s="96" t="s">
        <v>148</v>
      </c>
      <c r="K1490" s="97"/>
      <c r="L1490" s="90" t="s">
        <v>167</v>
      </c>
      <c r="M1490" s="933"/>
      <c r="N1490" s="94" t="s">
        <v>120</v>
      </c>
      <c r="O1490" s="96" t="s">
        <v>148</v>
      </c>
      <c r="P1490" s="97"/>
    </row>
    <row r="1491" spans="1:16">
      <c r="A1491" s="957"/>
      <c r="B1491" s="955"/>
      <c r="C1491" s="927"/>
      <c r="D1491" s="94"/>
      <c r="E1491" s="96"/>
      <c r="F1491" s="97"/>
      <c r="G1491" s="955"/>
      <c r="H1491" s="930"/>
      <c r="I1491" s="94"/>
      <c r="J1491" s="96"/>
      <c r="K1491" s="97"/>
      <c r="L1491" s="955"/>
      <c r="M1491" s="933"/>
      <c r="N1491" s="94"/>
      <c r="O1491" s="96"/>
      <c r="P1491" s="97"/>
    </row>
    <row r="1492" spans="1:16">
      <c r="A1492" s="957"/>
      <c r="B1492" s="948"/>
      <c r="C1492" s="927"/>
      <c r="D1492" s="94"/>
      <c r="E1492" s="96"/>
      <c r="F1492" s="97"/>
      <c r="G1492" s="948"/>
      <c r="H1492" s="930"/>
      <c r="I1492" s="94"/>
      <c r="J1492" s="96"/>
      <c r="K1492" s="97"/>
      <c r="L1492" s="948"/>
      <c r="M1492" s="933"/>
      <c r="N1492" s="94"/>
      <c r="O1492" s="96"/>
      <c r="P1492" s="97"/>
    </row>
    <row r="1493" spans="1:16">
      <c r="A1493" s="957"/>
      <c r="B1493" s="947"/>
      <c r="C1493" s="927"/>
      <c r="D1493" s="94"/>
      <c r="E1493" s="96"/>
      <c r="F1493" s="93"/>
      <c r="G1493" s="947"/>
      <c r="H1493" s="930"/>
      <c r="I1493" s="94"/>
      <c r="J1493" s="96"/>
      <c r="K1493" s="93"/>
      <c r="L1493" s="947"/>
      <c r="M1493" s="933"/>
      <c r="N1493" s="94"/>
      <c r="O1493" s="96"/>
      <c r="P1493" s="93"/>
    </row>
    <row r="1494" spans="1:16">
      <c r="A1494" s="957"/>
      <c r="B1494" s="948"/>
      <c r="C1494" s="927"/>
      <c r="D1494" s="94"/>
      <c r="E1494" s="96"/>
      <c r="F1494" s="99"/>
      <c r="G1494" s="948"/>
      <c r="H1494" s="930"/>
      <c r="I1494" s="94"/>
      <c r="J1494" s="96"/>
      <c r="K1494" s="99"/>
      <c r="L1494" s="948"/>
      <c r="M1494" s="933"/>
      <c r="N1494" s="94"/>
      <c r="O1494" s="96"/>
      <c r="P1494" s="93"/>
    </row>
    <row r="1495" spans="1:16">
      <c r="A1495" s="957"/>
      <c r="B1495" s="947"/>
      <c r="C1495" s="927"/>
      <c r="D1495" s="94"/>
      <c r="E1495" s="96"/>
      <c r="F1495" s="102"/>
      <c r="G1495" s="947"/>
      <c r="H1495" s="930"/>
      <c r="I1495" s="94"/>
      <c r="J1495" s="96"/>
      <c r="K1495" s="102"/>
      <c r="L1495" s="947"/>
      <c r="M1495" s="933"/>
      <c r="N1495" s="94"/>
      <c r="O1495" s="96"/>
      <c r="P1495" s="99"/>
    </row>
    <row r="1496" spans="1:16" ht="17.25" thickBot="1">
      <c r="A1496" s="957"/>
      <c r="B1496" s="948"/>
      <c r="C1496" s="927"/>
      <c r="D1496" s="94"/>
      <c r="E1496" s="96"/>
      <c r="F1496" s="99"/>
      <c r="G1496" s="948"/>
      <c r="H1496" s="930"/>
      <c r="I1496" s="94"/>
      <c r="J1496" s="96"/>
      <c r="K1496" s="99"/>
      <c r="L1496" s="948"/>
      <c r="M1496" s="933"/>
      <c r="N1496" s="94"/>
      <c r="O1496" s="96"/>
      <c r="P1496" s="99"/>
    </row>
    <row r="1497" spans="1:16" ht="17.25" thickBot="1">
      <c r="A1497" s="957"/>
      <c r="B1497" s="100" t="s">
        <v>168</v>
      </c>
      <c r="C1497" s="927"/>
      <c r="D1497" s="94"/>
      <c r="E1497" s="96"/>
      <c r="F1497" s="99"/>
      <c r="G1497" s="100" t="s">
        <v>168</v>
      </c>
      <c r="H1497" s="930"/>
      <c r="I1497" s="94"/>
      <c r="J1497" s="96"/>
      <c r="K1497" s="99"/>
      <c r="L1497" s="100" t="s">
        <v>168</v>
      </c>
      <c r="M1497" s="933"/>
      <c r="N1497" s="94"/>
      <c r="O1497" s="96"/>
      <c r="P1497" s="99"/>
    </row>
    <row r="1498" spans="1:16">
      <c r="A1498" s="957"/>
      <c r="B1498" s="949"/>
      <c r="C1498" s="927"/>
      <c r="D1498" s="94"/>
      <c r="E1498" s="96"/>
      <c r="F1498" s="99"/>
      <c r="G1498" s="949"/>
      <c r="H1498" s="930"/>
      <c r="I1498" s="94"/>
      <c r="J1498" s="96"/>
      <c r="K1498" s="99"/>
      <c r="L1498" s="949"/>
      <c r="M1498" s="933"/>
      <c r="N1498" s="94"/>
      <c r="O1498" s="96"/>
      <c r="P1498" s="99"/>
    </row>
    <row r="1499" spans="1:16">
      <c r="A1499" s="957"/>
      <c r="B1499" s="950"/>
      <c r="C1499" s="927"/>
      <c r="D1499" s="94"/>
      <c r="E1499" s="96"/>
      <c r="F1499" s="99"/>
      <c r="G1499" s="950"/>
      <c r="H1499" s="930"/>
      <c r="I1499" s="94"/>
      <c r="J1499" s="96"/>
      <c r="K1499" s="99"/>
      <c r="L1499" s="950"/>
      <c r="M1499" s="933"/>
      <c r="N1499" s="94"/>
      <c r="O1499" s="96"/>
      <c r="P1499" s="97"/>
    </row>
    <row r="1500" spans="1:16" ht="17.25" thickBot="1">
      <c r="A1500" s="957"/>
      <c r="B1500" s="951"/>
      <c r="C1500" s="927"/>
      <c r="D1500" s="94"/>
      <c r="E1500" s="96"/>
      <c r="F1500" s="97"/>
      <c r="G1500" s="951"/>
      <c r="H1500" s="930"/>
      <c r="I1500" s="94"/>
      <c r="J1500" s="96"/>
      <c r="K1500" s="97"/>
      <c r="L1500" s="951"/>
      <c r="M1500" s="933"/>
      <c r="N1500" s="94"/>
      <c r="O1500" s="96"/>
      <c r="P1500" s="97"/>
    </row>
    <row r="1501" spans="1:16" ht="17.25" thickBot="1">
      <c r="A1501" s="957"/>
      <c r="B1501" s="100" t="s">
        <v>123</v>
      </c>
      <c r="C1501" s="927"/>
      <c r="D1501" s="94"/>
      <c r="E1501" s="96"/>
      <c r="F1501" s="97"/>
      <c r="G1501" s="100" t="s">
        <v>123</v>
      </c>
      <c r="H1501" s="930"/>
      <c r="I1501" s="94"/>
      <c r="J1501" s="96"/>
      <c r="K1501" s="97"/>
      <c r="L1501" s="100" t="s">
        <v>123</v>
      </c>
      <c r="M1501" s="933"/>
      <c r="N1501" s="94"/>
      <c r="O1501" s="96"/>
      <c r="P1501" s="97"/>
    </row>
    <row r="1502" spans="1:16">
      <c r="A1502" s="957"/>
      <c r="B1502" s="962"/>
      <c r="C1502" s="927"/>
      <c r="D1502" s="94"/>
      <c r="E1502" s="96"/>
      <c r="F1502" s="97"/>
      <c r="G1502" s="962"/>
      <c r="H1502" s="930"/>
      <c r="I1502" s="94"/>
      <c r="J1502" s="96"/>
      <c r="K1502" s="97"/>
      <c r="L1502" s="962"/>
      <c r="M1502" s="933"/>
      <c r="N1502" s="94"/>
      <c r="O1502" s="96"/>
      <c r="P1502" s="97"/>
    </row>
    <row r="1503" spans="1:16">
      <c r="A1503" s="957"/>
      <c r="B1503" s="963"/>
      <c r="C1503" s="927"/>
      <c r="D1503" s="94"/>
      <c r="E1503" s="96"/>
      <c r="F1503" s="97"/>
      <c r="G1503" s="963"/>
      <c r="H1503" s="930"/>
      <c r="I1503" s="94"/>
      <c r="J1503" s="96"/>
      <c r="K1503" s="97"/>
      <c r="L1503" s="963"/>
      <c r="M1503" s="933"/>
      <c r="N1503" s="94"/>
      <c r="O1503" s="96"/>
      <c r="P1503" s="97"/>
    </row>
    <row r="1504" spans="1:16" ht="17.25" thickBot="1">
      <c r="A1504" s="957"/>
      <c r="B1504" s="964"/>
      <c r="C1504" s="927"/>
      <c r="D1504" s="94"/>
      <c r="E1504" s="96"/>
      <c r="F1504" s="97"/>
      <c r="G1504" s="964"/>
      <c r="H1504" s="930"/>
      <c r="I1504" s="94"/>
      <c r="J1504" s="96"/>
      <c r="K1504" s="97"/>
      <c r="L1504" s="964"/>
      <c r="M1504" s="933"/>
      <c r="N1504" s="94"/>
      <c r="O1504" s="96"/>
      <c r="P1504" s="97"/>
    </row>
    <row r="1505" spans="1:16">
      <c r="A1505" s="957"/>
      <c r="B1505" s="945" t="s">
        <v>124</v>
      </c>
      <c r="C1505" s="927"/>
      <c r="D1505" s="94"/>
      <c r="E1505" s="96"/>
      <c r="F1505" s="97"/>
      <c r="G1505" s="945" t="s">
        <v>124</v>
      </c>
      <c r="H1505" s="930"/>
      <c r="I1505" s="94"/>
      <c r="J1505" s="96"/>
      <c r="K1505" s="97"/>
      <c r="L1505" s="945" t="s">
        <v>124</v>
      </c>
      <c r="M1505" s="933"/>
      <c r="N1505" s="94"/>
      <c r="O1505" s="96"/>
      <c r="P1505" s="97"/>
    </row>
    <row r="1506" spans="1:16" ht="17.25" thickBot="1">
      <c r="A1506" s="957"/>
      <c r="B1506" s="946"/>
      <c r="C1506" s="927"/>
      <c r="D1506" s="94"/>
      <c r="E1506" s="96"/>
      <c r="F1506" s="97"/>
      <c r="G1506" s="946"/>
      <c r="H1506" s="930"/>
      <c r="I1506" s="94"/>
      <c r="J1506" s="96"/>
      <c r="K1506" s="97"/>
      <c r="L1506" s="946"/>
      <c r="M1506" s="933"/>
      <c r="N1506" s="94"/>
      <c r="O1506" s="96"/>
      <c r="P1506" s="93"/>
    </row>
    <row r="1507" spans="1:16" ht="17.25" thickTop="1">
      <c r="A1507" s="957"/>
      <c r="B1507" s="960" t="s">
        <v>125</v>
      </c>
      <c r="C1507" s="927"/>
      <c r="D1507" s="94"/>
      <c r="E1507" s="96"/>
      <c r="F1507" s="93"/>
      <c r="G1507" s="960" t="s">
        <v>125</v>
      </c>
      <c r="H1507" s="930"/>
      <c r="I1507" s="94"/>
      <c r="J1507" s="96"/>
      <c r="K1507" s="93"/>
      <c r="L1507" s="960" t="s">
        <v>125</v>
      </c>
      <c r="M1507" s="933"/>
      <c r="N1507" s="94"/>
      <c r="O1507" s="96"/>
      <c r="P1507" s="97"/>
    </row>
    <row r="1508" spans="1:16" ht="17.25" thickBot="1">
      <c r="A1508" s="957"/>
      <c r="B1508" s="943"/>
      <c r="C1508" s="927"/>
      <c r="D1508" s="94"/>
      <c r="E1508" s="96"/>
      <c r="F1508" s="93"/>
      <c r="G1508" s="943"/>
      <c r="H1508" s="930"/>
      <c r="I1508" s="94"/>
      <c r="J1508" s="96"/>
      <c r="K1508" s="93"/>
      <c r="L1508" s="943"/>
      <c r="M1508" s="933"/>
      <c r="N1508" s="94"/>
      <c r="O1508" s="96"/>
      <c r="P1508" s="101"/>
    </row>
    <row r="1509" spans="1:16">
      <c r="A1509" s="957"/>
      <c r="B1509" s="953"/>
      <c r="C1509" s="927"/>
      <c r="D1509" s="94"/>
      <c r="E1509" s="96"/>
      <c r="F1509" s="97"/>
      <c r="G1509" s="953"/>
      <c r="H1509" s="930"/>
      <c r="I1509" s="94"/>
      <c r="J1509" s="96"/>
      <c r="K1509" s="97"/>
      <c r="L1509" s="953"/>
      <c r="M1509" s="933"/>
      <c r="N1509" s="94"/>
      <c r="O1509" s="96"/>
      <c r="P1509" s="103"/>
    </row>
    <row r="1510" spans="1:16" ht="17.25" thickBot="1">
      <c r="A1510" s="957"/>
      <c r="B1510" s="961"/>
      <c r="C1510" s="927"/>
      <c r="D1510" s="94"/>
      <c r="E1510" s="96"/>
      <c r="F1510" s="97"/>
      <c r="G1510" s="961"/>
      <c r="H1510" s="930"/>
      <c r="I1510" s="94"/>
      <c r="J1510" s="96"/>
      <c r="K1510" s="97"/>
      <c r="L1510" s="961"/>
      <c r="M1510" s="933"/>
      <c r="N1510" s="94"/>
      <c r="O1510" s="96"/>
      <c r="P1510" s="104"/>
    </row>
    <row r="1511" spans="1:16">
      <c r="A1511" s="957"/>
      <c r="B1511" s="942" t="s">
        <v>126</v>
      </c>
      <c r="C1511" s="927"/>
      <c r="D1511" s="94"/>
      <c r="E1511" s="96"/>
      <c r="F1511" s="93"/>
      <c r="G1511" s="942" t="s">
        <v>126</v>
      </c>
      <c r="H1511" s="930"/>
      <c r="I1511" s="94"/>
      <c r="J1511" s="96"/>
      <c r="K1511" s="93"/>
      <c r="L1511" s="942" t="s">
        <v>126</v>
      </c>
      <c r="M1511" s="933"/>
      <c r="N1511" s="94"/>
      <c r="O1511" s="96"/>
      <c r="P1511" s="99"/>
    </row>
    <row r="1512" spans="1:16" ht="17.25" thickBot="1">
      <c r="A1512" s="957"/>
      <c r="B1512" s="943"/>
      <c r="C1512" s="927"/>
      <c r="D1512" s="94"/>
      <c r="E1512" s="96"/>
      <c r="F1512" s="101"/>
      <c r="G1512" s="943"/>
      <c r="H1512" s="930"/>
      <c r="I1512" s="94"/>
      <c r="J1512" s="96"/>
      <c r="K1512" s="101"/>
      <c r="L1512" s="943"/>
      <c r="M1512" s="933"/>
      <c r="N1512" s="94"/>
      <c r="O1512" s="96"/>
      <c r="P1512" s="104"/>
    </row>
    <row r="1513" spans="1:16">
      <c r="A1513" s="957"/>
      <c r="B1513" s="953"/>
      <c r="C1513" s="927"/>
      <c r="D1513" s="94"/>
      <c r="E1513" s="96"/>
      <c r="F1513" s="102"/>
      <c r="G1513" s="953"/>
      <c r="H1513" s="930"/>
      <c r="I1513" s="94"/>
      <c r="J1513" s="96"/>
      <c r="K1513" s="103"/>
      <c r="L1513" s="953"/>
      <c r="M1513" s="933"/>
      <c r="N1513" s="94"/>
      <c r="O1513" s="96"/>
      <c r="P1513" s="93"/>
    </row>
    <row r="1514" spans="1:16" ht="17.25" thickBot="1">
      <c r="A1514" s="957"/>
      <c r="B1514" s="954"/>
      <c r="C1514" s="927"/>
      <c r="D1514" s="94"/>
      <c r="E1514" s="96"/>
      <c r="F1514" s="99"/>
      <c r="G1514" s="954"/>
      <c r="H1514" s="930"/>
      <c r="I1514" s="94"/>
      <c r="J1514" s="96"/>
      <c r="K1514" s="104"/>
      <c r="L1514" s="954"/>
      <c r="M1514" s="933"/>
      <c r="N1514" s="94"/>
      <c r="O1514" s="96"/>
      <c r="P1514" s="97"/>
    </row>
    <row r="1515" spans="1:16">
      <c r="A1515" s="957"/>
      <c r="B1515" s="952" t="s">
        <v>127</v>
      </c>
      <c r="C1515" s="927"/>
      <c r="D1515" s="94"/>
      <c r="E1515" s="96"/>
      <c r="F1515" s="103"/>
      <c r="G1515" s="952" t="s">
        <v>127</v>
      </c>
      <c r="H1515" s="930"/>
      <c r="I1515" s="94"/>
      <c r="J1515" s="96"/>
      <c r="K1515" s="104"/>
      <c r="L1515" s="952" t="s">
        <v>127</v>
      </c>
      <c r="M1515" s="933"/>
      <c r="N1515" s="94"/>
      <c r="O1515" s="114"/>
      <c r="P1515" s="97"/>
    </row>
    <row r="1516" spans="1:16" ht="17.25" thickBot="1">
      <c r="A1516" s="957"/>
      <c r="B1516" s="943"/>
      <c r="C1516" s="927"/>
      <c r="D1516" s="94"/>
      <c r="E1516" s="96"/>
      <c r="F1516" s="104"/>
      <c r="G1516" s="943"/>
      <c r="H1516" s="930"/>
      <c r="I1516" s="94"/>
      <c r="J1516" s="96"/>
      <c r="K1516" s="99"/>
      <c r="L1516" s="943"/>
      <c r="M1516" s="933"/>
      <c r="N1516" s="113"/>
      <c r="O1516" s="96"/>
      <c r="P1516" s="112"/>
    </row>
    <row r="1517" spans="1:16">
      <c r="A1517" s="957"/>
      <c r="B1517" s="953"/>
      <c r="C1517" s="927"/>
      <c r="D1517" s="94"/>
      <c r="E1517" s="96"/>
      <c r="F1517" s="104"/>
      <c r="G1517" s="953"/>
      <c r="H1517" s="930"/>
      <c r="I1517" s="94"/>
      <c r="J1517" s="96"/>
      <c r="K1517" s="104"/>
      <c r="L1517" s="953"/>
      <c r="M1517" s="933"/>
      <c r="N1517" s="113"/>
      <c r="O1517" s="114"/>
      <c r="P1517" s="97"/>
    </row>
    <row r="1518" spans="1:16" ht="17.25" thickBot="1">
      <c r="A1518" s="957"/>
      <c r="B1518" s="954"/>
      <c r="C1518" s="927"/>
      <c r="D1518" s="94"/>
      <c r="E1518" s="96"/>
      <c r="F1518" s="99"/>
      <c r="G1518" s="954"/>
      <c r="H1518" s="930"/>
      <c r="I1518" s="94"/>
      <c r="J1518" s="96"/>
      <c r="K1518" s="93"/>
      <c r="L1518" s="954"/>
      <c r="M1518" s="933"/>
      <c r="N1518" s="94"/>
      <c r="O1518" s="114"/>
      <c r="P1518" s="104"/>
    </row>
    <row r="1519" spans="1:16">
      <c r="A1519" s="957"/>
      <c r="B1519" s="952" t="s">
        <v>128</v>
      </c>
      <c r="C1519" s="927"/>
      <c r="D1519" s="94"/>
      <c r="E1519" s="96"/>
      <c r="F1519" s="104"/>
      <c r="G1519" s="952" t="s">
        <v>128</v>
      </c>
      <c r="H1519" s="930"/>
      <c r="I1519" s="94"/>
      <c r="J1519" s="96"/>
      <c r="K1519" s="97"/>
      <c r="L1519" s="952" t="s">
        <v>128</v>
      </c>
      <c r="M1519" s="933"/>
      <c r="N1519" s="94"/>
      <c r="O1519" s="96"/>
      <c r="P1519" s="97"/>
    </row>
    <row r="1520" spans="1:16" ht="17.25" thickBot="1">
      <c r="A1520" s="957"/>
      <c r="B1520" s="943"/>
      <c r="C1520" s="927"/>
      <c r="D1520" s="94"/>
      <c r="E1520" s="96"/>
      <c r="F1520" s="93"/>
      <c r="G1520" s="943"/>
      <c r="H1520" s="930"/>
      <c r="I1520" s="94"/>
      <c r="J1520" s="114"/>
      <c r="K1520" s="97"/>
      <c r="L1520" s="943"/>
      <c r="M1520" s="933"/>
      <c r="N1520" s="113"/>
      <c r="O1520" s="114"/>
      <c r="P1520" s="97"/>
    </row>
    <row r="1521" spans="1:16">
      <c r="A1521" s="957"/>
      <c r="B1521" s="953"/>
      <c r="C1521" s="927"/>
      <c r="D1521" s="94"/>
      <c r="E1521" s="96"/>
      <c r="F1521" s="97"/>
      <c r="G1521" s="953"/>
      <c r="H1521" s="930"/>
      <c r="I1521" s="94"/>
      <c r="J1521" s="96"/>
      <c r="K1521" s="97"/>
      <c r="L1521" s="953"/>
      <c r="M1521" s="933"/>
      <c r="N1521" s="113"/>
      <c r="O1521" s="114"/>
      <c r="P1521" s="97"/>
    </row>
    <row r="1522" spans="1:16" ht="17.25" thickBot="1">
      <c r="A1522" s="957"/>
      <c r="B1522" s="954"/>
      <c r="C1522" s="927"/>
      <c r="D1522" s="94"/>
      <c r="E1522" s="96"/>
      <c r="F1522" s="93"/>
      <c r="G1522" s="954"/>
      <c r="H1522" s="930"/>
      <c r="I1522" s="94"/>
      <c r="J1522" s="114"/>
      <c r="K1522" s="97"/>
      <c r="L1522" s="954"/>
      <c r="M1522" s="933"/>
      <c r="N1522" s="94"/>
      <c r="O1522" s="114"/>
      <c r="P1522" s="97"/>
    </row>
    <row r="1523" spans="1:16">
      <c r="A1523" s="957"/>
      <c r="B1523" s="942" t="s">
        <v>129</v>
      </c>
      <c r="C1523" s="927"/>
      <c r="D1523" s="94"/>
      <c r="E1523" s="96"/>
      <c r="F1523" s="93"/>
      <c r="G1523" s="942" t="s">
        <v>129</v>
      </c>
      <c r="H1523" s="930"/>
      <c r="I1523" s="94"/>
      <c r="J1523" s="114"/>
      <c r="K1523" s="97"/>
      <c r="L1523" s="942" t="s">
        <v>129</v>
      </c>
      <c r="M1523" s="933"/>
      <c r="N1523" s="113"/>
      <c r="O1523" s="114"/>
      <c r="P1523" s="97"/>
    </row>
    <row r="1524" spans="1:16" ht="17.25" thickBot="1">
      <c r="A1524" s="957"/>
      <c r="B1524" s="943"/>
      <c r="C1524" s="927"/>
      <c r="D1524" s="94"/>
      <c r="E1524" s="96"/>
      <c r="F1524" s="93"/>
      <c r="G1524" s="943"/>
      <c r="H1524" s="930"/>
      <c r="I1524" s="94"/>
      <c r="J1524" s="114"/>
      <c r="K1524" s="97"/>
      <c r="L1524" s="943"/>
      <c r="M1524" s="933"/>
      <c r="N1524" s="94"/>
      <c r="O1524" s="114"/>
      <c r="P1524" s="97"/>
    </row>
    <row r="1525" spans="1:16">
      <c r="A1525" s="957"/>
      <c r="B1525" s="106"/>
      <c r="C1525" s="927"/>
      <c r="D1525" s="94"/>
      <c r="E1525" s="96"/>
      <c r="F1525" s="97"/>
      <c r="G1525" s="106"/>
      <c r="H1525" s="930"/>
      <c r="I1525" s="94"/>
      <c r="J1525" s="96"/>
      <c r="K1525" s="112"/>
      <c r="L1525" s="106"/>
      <c r="M1525" s="933"/>
      <c r="N1525" s="113"/>
      <c r="O1525" s="96"/>
      <c r="P1525" s="112"/>
    </row>
    <row r="1526" spans="1:16">
      <c r="A1526" s="957"/>
      <c r="B1526" s="107"/>
      <c r="C1526" s="927"/>
      <c r="D1526" s="94"/>
      <c r="E1526" s="96"/>
      <c r="F1526" s="93"/>
      <c r="G1526" s="107"/>
      <c r="H1526" s="930"/>
      <c r="I1526" s="94"/>
      <c r="J1526" s="96"/>
      <c r="K1526" s="97"/>
      <c r="L1526" s="107"/>
      <c r="M1526" s="933"/>
      <c r="N1526" s="113"/>
      <c r="O1526" s="114"/>
      <c r="P1526" s="97"/>
    </row>
    <row r="1527" spans="1:16">
      <c r="A1527" s="957"/>
      <c r="B1527" s="109"/>
      <c r="C1527" s="927"/>
      <c r="D1527" s="94"/>
      <c r="E1527" s="96"/>
      <c r="F1527" s="93"/>
      <c r="G1527" s="109"/>
      <c r="H1527" s="930"/>
      <c r="I1527" s="113"/>
      <c r="J1527" s="114"/>
      <c r="K1527" s="97"/>
      <c r="L1527" s="109"/>
      <c r="M1527" s="933"/>
      <c r="N1527" s="113"/>
      <c r="O1527" s="114"/>
      <c r="P1527" s="104"/>
    </row>
    <row r="1528" spans="1:16">
      <c r="A1528" s="957"/>
      <c r="B1528" s="110"/>
      <c r="C1528" s="927"/>
      <c r="D1528" s="94"/>
      <c r="E1528" s="96"/>
      <c r="F1528" s="93"/>
      <c r="G1528" s="110"/>
      <c r="H1528" s="930"/>
      <c r="I1528" s="113"/>
      <c r="J1528" s="114"/>
      <c r="K1528" s="104"/>
      <c r="L1528" s="110"/>
      <c r="M1528" s="933"/>
      <c r="N1528" s="111"/>
      <c r="O1528" s="96"/>
      <c r="P1528" s="97"/>
    </row>
    <row r="1529" spans="1:16">
      <c r="A1529" s="957"/>
      <c r="B1529" s="109"/>
      <c r="C1529" s="927"/>
      <c r="D1529" s="111"/>
      <c r="E1529" s="96"/>
      <c r="F1529" s="97"/>
      <c r="G1529" s="109"/>
      <c r="H1529" s="930"/>
      <c r="I1529" s="111"/>
      <c r="J1529" s="96"/>
      <c r="K1529" s="112"/>
      <c r="L1529" s="109"/>
      <c r="M1529" s="933"/>
      <c r="N1529" s="94"/>
      <c r="O1529" s="96"/>
      <c r="P1529" s="112"/>
    </row>
    <row r="1530" spans="1:16">
      <c r="A1530" s="957"/>
      <c r="B1530" s="110"/>
      <c r="C1530" s="927"/>
      <c r="D1530" s="94"/>
      <c r="E1530" s="96"/>
      <c r="F1530" s="108"/>
      <c r="G1530" s="110"/>
      <c r="H1530" s="930"/>
      <c r="I1530" s="94"/>
      <c r="J1530" s="96"/>
      <c r="K1530" s="97"/>
      <c r="L1530" s="110"/>
      <c r="M1530" s="933"/>
      <c r="N1530" s="113"/>
      <c r="O1530" s="114"/>
      <c r="P1530" s="97"/>
    </row>
    <row r="1531" spans="1:16">
      <c r="A1531" s="957"/>
      <c r="B1531" s="109"/>
      <c r="C1531" s="927"/>
      <c r="D1531" s="94"/>
      <c r="E1531" s="96"/>
      <c r="F1531" s="97"/>
      <c r="G1531" s="109"/>
      <c r="H1531" s="930"/>
      <c r="I1531" s="113"/>
      <c r="J1531" s="114"/>
      <c r="K1531" s="97"/>
      <c r="L1531" s="109"/>
      <c r="M1531" s="933"/>
      <c r="N1531" s="113"/>
      <c r="O1531" s="114"/>
      <c r="P1531" s="97"/>
    </row>
    <row r="1532" spans="1:16" ht="17.25" thickBot="1">
      <c r="A1532" s="957"/>
      <c r="B1532" s="110"/>
      <c r="C1532" s="940"/>
      <c r="D1532" s="115"/>
      <c r="E1532" s="116"/>
      <c r="F1532" s="117"/>
      <c r="G1532" s="110"/>
      <c r="H1532" s="930"/>
      <c r="I1532" s="115"/>
      <c r="J1532" s="116"/>
      <c r="K1532" s="117"/>
      <c r="L1532" s="110"/>
      <c r="M1532" s="933"/>
      <c r="N1532" s="115"/>
      <c r="O1532" s="116"/>
      <c r="P1532" s="117"/>
    </row>
    <row r="1533" spans="1:16">
      <c r="A1533" s="944" t="str">
        <f>TEXT(A1487,"AAAA")</f>
        <v>星期一</v>
      </c>
      <c r="B1533" s="109"/>
      <c r="C1533" s="926" t="s">
        <v>665</v>
      </c>
      <c r="D1533" s="118"/>
      <c r="E1533" s="119"/>
      <c r="F1533" s="97"/>
      <c r="G1533" s="109"/>
      <c r="H1533" s="929" t="s">
        <v>130</v>
      </c>
      <c r="I1533" s="118"/>
      <c r="J1533" s="119"/>
      <c r="K1533" s="97"/>
      <c r="L1533" s="109"/>
      <c r="M1533" s="932" t="s">
        <v>130</v>
      </c>
      <c r="N1533" s="118"/>
      <c r="O1533" s="119"/>
      <c r="P1533" s="97"/>
    </row>
    <row r="1534" spans="1:16">
      <c r="A1534" s="944"/>
      <c r="B1534" s="110"/>
      <c r="C1534" s="927"/>
      <c r="D1534" s="120"/>
      <c r="E1534" s="96"/>
      <c r="F1534" s="97"/>
      <c r="G1534" s="110"/>
      <c r="H1534" s="930"/>
      <c r="I1534" s="94"/>
      <c r="J1534" s="96"/>
      <c r="K1534" s="97"/>
      <c r="L1534" s="110"/>
      <c r="M1534" s="933"/>
      <c r="N1534" s="94"/>
      <c r="O1534" s="96"/>
      <c r="P1534" s="97"/>
    </row>
    <row r="1535" spans="1:16">
      <c r="A1535" s="944"/>
      <c r="B1535" s="109"/>
      <c r="C1535" s="927"/>
      <c r="D1535" s="120"/>
      <c r="E1535" s="96"/>
      <c r="F1535" s="97"/>
      <c r="G1535" s="109"/>
      <c r="H1535" s="930"/>
      <c r="I1535" s="94"/>
      <c r="J1535" s="96"/>
      <c r="K1535" s="97"/>
      <c r="L1535" s="109"/>
      <c r="M1535" s="933"/>
      <c r="N1535" s="94"/>
      <c r="O1535" s="96"/>
      <c r="P1535" s="97"/>
    </row>
    <row r="1536" spans="1:16">
      <c r="A1536" s="944"/>
      <c r="B1536" s="110"/>
      <c r="C1536" s="927"/>
      <c r="D1536" s="120"/>
      <c r="E1536" s="96"/>
      <c r="F1536" s="97"/>
      <c r="G1536" s="110"/>
      <c r="H1536" s="930"/>
      <c r="I1536" s="94"/>
      <c r="J1536" s="96"/>
      <c r="K1536" s="97"/>
      <c r="L1536" s="110"/>
      <c r="M1536" s="933"/>
      <c r="N1536" s="94"/>
      <c r="O1536" s="96"/>
      <c r="P1536" s="97"/>
    </row>
    <row r="1537" spans="1:16">
      <c r="A1537" s="944"/>
      <c r="B1537" s="109"/>
      <c r="C1537" s="927"/>
      <c r="D1537" s="120"/>
      <c r="E1537" s="96"/>
      <c r="F1537" s="97"/>
      <c r="G1537" s="109"/>
      <c r="H1537" s="930"/>
      <c r="I1537" s="94"/>
      <c r="J1537" s="96"/>
      <c r="K1537" s="97"/>
      <c r="L1537" s="109"/>
      <c r="M1537" s="933"/>
      <c r="N1537" s="94"/>
      <c r="O1537" s="96"/>
      <c r="P1537" s="97"/>
    </row>
    <row r="1538" spans="1:16">
      <c r="A1538" s="944"/>
      <c r="B1538" s="110"/>
      <c r="C1538" s="927"/>
      <c r="D1538" s="120"/>
      <c r="E1538" s="96"/>
      <c r="F1538" s="97"/>
      <c r="G1538" s="110"/>
      <c r="H1538" s="930"/>
      <c r="I1538" s="94"/>
      <c r="J1538" s="96"/>
      <c r="K1538" s="97"/>
      <c r="L1538" s="110"/>
      <c r="M1538" s="933"/>
      <c r="N1538" s="94"/>
      <c r="O1538" s="96"/>
      <c r="P1538" s="97"/>
    </row>
    <row r="1539" spans="1:16">
      <c r="A1539" s="944"/>
      <c r="B1539" s="109"/>
      <c r="C1539" s="927"/>
      <c r="D1539" s="120"/>
      <c r="E1539" s="96"/>
      <c r="F1539" s="97"/>
      <c r="G1539" s="109"/>
      <c r="H1539" s="930"/>
      <c r="I1539" s="94"/>
      <c r="J1539" s="96"/>
      <c r="K1539" s="97"/>
      <c r="L1539" s="109"/>
      <c r="M1539" s="933"/>
      <c r="N1539" s="94"/>
      <c r="O1539" s="96"/>
      <c r="P1539" s="97"/>
    </row>
    <row r="1540" spans="1:16">
      <c r="A1540" s="944"/>
      <c r="B1540" s="110"/>
      <c r="C1540" s="927"/>
      <c r="D1540" s="94"/>
      <c r="E1540" s="96"/>
      <c r="F1540" s="97"/>
      <c r="G1540" s="110"/>
      <c r="H1540" s="930"/>
      <c r="I1540" s="94"/>
      <c r="J1540" s="96"/>
      <c r="K1540" s="97"/>
      <c r="L1540" s="110"/>
      <c r="M1540" s="933"/>
      <c r="N1540" s="94"/>
      <c r="O1540" s="96"/>
      <c r="P1540" s="97"/>
    </row>
    <row r="1541" spans="1:16">
      <c r="A1541" s="944"/>
      <c r="B1541" s="107"/>
      <c r="C1541" s="927"/>
      <c r="D1541" s="113"/>
      <c r="E1541" s="114"/>
      <c r="F1541" s="104"/>
      <c r="G1541" s="107"/>
      <c r="H1541" s="930"/>
      <c r="I1541" s="113"/>
      <c r="J1541" s="114"/>
      <c r="K1541" s="97"/>
      <c r="L1541" s="107"/>
      <c r="M1541" s="933"/>
      <c r="N1541" s="113"/>
      <c r="O1541" s="114"/>
      <c r="P1541" s="97"/>
    </row>
    <row r="1542" spans="1:16" ht="17.25" thickBot="1">
      <c r="A1542" s="944"/>
      <c r="B1542" s="107"/>
      <c r="C1542" s="940"/>
      <c r="D1542" s="122" t="s">
        <v>132</v>
      </c>
      <c r="E1542" s="123" t="s">
        <v>133</v>
      </c>
      <c r="F1542" s="124"/>
      <c r="G1542" s="107"/>
      <c r="H1542" s="941"/>
      <c r="I1542" s="122" t="s">
        <v>132</v>
      </c>
      <c r="J1542" s="123" t="s">
        <v>133</v>
      </c>
      <c r="K1542" s="97"/>
      <c r="L1542" s="107"/>
      <c r="M1542" s="939"/>
      <c r="N1542" s="122" t="s">
        <v>132</v>
      </c>
      <c r="O1542" s="123" t="s">
        <v>133</v>
      </c>
      <c r="P1542" s="97"/>
    </row>
    <row r="1543" spans="1:16">
      <c r="A1543" s="105"/>
      <c r="B1543" s="109"/>
      <c r="C1543" s="926" t="s">
        <v>666</v>
      </c>
      <c r="D1543" s="118"/>
      <c r="E1543" s="119"/>
      <c r="F1543" s="125"/>
      <c r="G1543" s="109"/>
      <c r="H1543" s="929" t="s">
        <v>134</v>
      </c>
      <c r="I1543" s="118"/>
      <c r="J1543" s="119"/>
      <c r="K1543" s="125"/>
      <c r="L1543" s="109"/>
      <c r="M1543" s="932" t="s">
        <v>134</v>
      </c>
      <c r="N1543" s="118"/>
      <c r="O1543" s="119"/>
      <c r="P1543" s="125"/>
    </row>
    <row r="1544" spans="1:16">
      <c r="A1544" s="105"/>
      <c r="B1544" s="110"/>
      <c r="C1544" s="927"/>
      <c r="D1544" s="94"/>
      <c r="E1544" s="96"/>
      <c r="F1544" s="97"/>
      <c r="G1544" s="110"/>
      <c r="H1544" s="930"/>
      <c r="I1544" s="94"/>
      <c r="J1544" s="96"/>
      <c r="K1544" s="97"/>
      <c r="L1544" s="110"/>
      <c r="M1544" s="933"/>
      <c r="N1544" s="94"/>
      <c r="O1544" s="96"/>
      <c r="P1544" s="97"/>
    </row>
    <row r="1545" spans="1:16">
      <c r="A1545" s="105"/>
      <c r="B1545" s="126"/>
      <c r="C1545" s="927"/>
      <c r="D1545" s="94"/>
      <c r="E1545" s="96"/>
      <c r="F1545" s="97"/>
      <c r="G1545" s="126"/>
      <c r="H1545" s="930"/>
      <c r="I1545" s="94"/>
      <c r="J1545" s="96"/>
      <c r="K1545" s="97"/>
      <c r="L1545" s="126"/>
      <c r="M1545" s="933"/>
      <c r="N1545" s="94"/>
      <c r="O1545" s="96"/>
      <c r="P1545" s="128"/>
    </row>
    <row r="1546" spans="1:16">
      <c r="A1546" s="105"/>
      <c r="B1546" s="107"/>
      <c r="C1546" s="927"/>
      <c r="D1546" s="94"/>
      <c r="E1546" s="96"/>
      <c r="F1546" s="97"/>
      <c r="G1546" s="107"/>
      <c r="H1546" s="930"/>
      <c r="I1546" s="94"/>
      <c r="J1546" s="96"/>
      <c r="K1546" s="97"/>
      <c r="L1546" s="107"/>
      <c r="M1546" s="933"/>
      <c r="N1546" s="94"/>
      <c r="O1546" s="96"/>
      <c r="P1546" s="216"/>
    </row>
    <row r="1547" spans="1:16">
      <c r="A1547" s="105"/>
      <c r="B1547" s="109"/>
      <c r="C1547" s="927"/>
      <c r="D1547" s="94"/>
      <c r="E1547" s="96"/>
      <c r="F1547" s="97"/>
      <c r="G1547" s="109"/>
      <c r="H1547" s="930"/>
      <c r="I1547" s="94"/>
      <c r="J1547" s="96"/>
      <c r="K1547" s="97"/>
      <c r="L1547" s="109"/>
      <c r="M1547" s="933"/>
      <c r="N1547" s="94"/>
      <c r="O1547" s="96"/>
      <c r="P1547" s="97"/>
    </row>
    <row r="1548" spans="1:16">
      <c r="A1548" s="105"/>
      <c r="B1548" s="110"/>
      <c r="C1548" s="927"/>
      <c r="D1548" s="94"/>
      <c r="E1548" s="96"/>
      <c r="F1548" s="127"/>
      <c r="G1548" s="110"/>
      <c r="H1548" s="930"/>
      <c r="I1548" s="94"/>
      <c r="J1548" s="96"/>
      <c r="K1548" s="127"/>
      <c r="L1548" s="110"/>
      <c r="M1548" s="933"/>
      <c r="N1548" s="94"/>
      <c r="O1548" s="96"/>
      <c r="P1548" s="127"/>
    </row>
    <row r="1549" spans="1:16">
      <c r="A1549" s="105"/>
      <c r="B1549" s="109"/>
      <c r="C1549" s="927"/>
      <c r="D1549" s="94"/>
      <c r="E1549" s="96"/>
      <c r="F1549" s="128"/>
      <c r="G1549" s="109"/>
      <c r="H1549" s="930"/>
      <c r="I1549" s="94"/>
      <c r="J1549" s="96"/>
      <c r="K1549" s="128"/>
      <c r="L1549" s="109"/>
      <c r="M1549" s="933"/>
      <c r="N1549" s="94"/>
      <c r="O1549" s="96"/>
      <c r="P1549" s="128"/>
    </row>
    <row r="1550" spans="1:16">
      <c r="A1550" s="105"/>
      <c r="B1550" s="110"/>
      <c r="C1550" s="927"/>
      <c r="D1550" s="217"/>
      <c r="E1550" s="114"/>
      <c r="F1550" s="216"/>
      <c r="G1550" s="110"/>
      <c r="H1550" s="930"/>
      <c r="I1550" s="113"/>
      <c r="J1550" s="114"/>
      <c r="K1550" s="216"/>
      <c r="L1550" s="110"/>
      <c r="M1550" s="933"/>
      <c r="N1550" s="113"/>
      <c r="O1550" s="114"/>
      <c r="P1550" s="216"/>
    </row>
    <row r="1551" spans="1:16">
      <c r="A1551" s="105"/>
      <c r="B1551" s="109"/>
      <c r="C1551" s="927"/>
      <c r="D1551" s="217"/>
      <c r="E1551" s="114"/>
      <c r="F1551" s="216"/>
      <c r="G1551" s="109"/>
      <c r="H1551" s="930"/>
      <c r="I1551" s="113"/>
      <c r="J1551" s="114"/>
      <c r="K1551" s="216"/>
      <c r="L1551" s="109"/>
      <c r="M1551" s="933"/>
      <c r="N1551" s="113"/>
      <c r="O1551" s="114"/>
      <c r="P1551" s="216"/>
    </row>
    <row r="1552" spans="1:16" ht="17.25" thickBot="1">
      <c r="A1552" s="105"/>
      <c r="B1552" s="110"/>
      <c r="C1552" s="940"/>
      <c r="D1552" s="129"/>
      <c r="E1552" s="130"/>
      <c r="F1552" s="104"/>
      <c r="G1552" s="110"/>
      <c r="H1552" s="941"/>
      <c r="I1552" s="113"/>
      <c r="J1552" s="130"/>
      <c r="K1552" s="104"/>
      <c r="L1552" s="110"/>
      <c r="M1552" s="939"/>
      <c r="N1552" s="113"/>
      <c r="O1552" s="131"/>
      <c r="P1552" s="127"/>
    </row>
    <row r="1553" spans="1:16">
      <c r="A1553" s="132"/>
      <c r="B1553" s="109"/>
      <c r="C1553" s="926" t="s">
        <v>667</v>
      </c>
      <c r="D1553" s="118" t="s">
        <v>136</v>
      </c>
      <c r="E1553" s="133" t="s">
        <v>137</v>
      </c>
      <c r="F1553" s="125"/>
      <c r="G1553" s="109"/>
      <c r="H1553" s="929" t="s">
        <v>135</v>
      </c>
      <c r="I1553" s="118" t="s">
        <v>136</v>
      </c>
      <c r="J1553" s="133" t="s">
        <v>137</v>
      </c>
      <c r="K1553" s="125"/>
      <c r="L1553" s="109"/>
      <c r="M1553" s="932" t="s">
        <v>135</v>
      </c>
      <c r="N1553" s="118" t="s">
        <v>136</v>
      </c>
      <c r="O1553" s="133" t="s">
        <v>137</v>
      </c>
      <c r="P1553" s="125"/>
    </row>
    <row r="1554" spans="1:16">
      <c r="A1554" s="132"/>
      <c r="B1554" s="110"/>
      <c r="C1554" s="927"/>
      <c r="D1554" s="94" t="s">
        <v>141</v>
      </c>
      <c r="E1554" s="96" t="s">
        <v>142</v>
      </c>
      <c r="F1554" s="134"/>
      <c r="G1554" s="110"/>
      <c r="H1554" s="930"/>
      <c r="I1554" s="94" t="s">
        <v>141</v>
      </c>
      <c r="J1554" s="96" t="s">
        <v>142</v>
      </c>
      <c r="K1554" s="134"/>
      <c r="L1554" s="110"/>
      <c r="M1554" s="933"/>
      <c r="N1554" s="94" t="s">
        <v>141</v>
      </c>
      <c r="O1554" s="96" t="s">
        <v>142</v>
      </c>
      <c r="P1554" s="134"/>
    </row>
    <row r="1555" spans="1:16">
      <c r="A1555" s="132"/>
      <c r="B1555" s="135"/>
      <c r="C1555" s="927"/>
      <c r="D1555" s="94" t="s">
        <v>145</v>
      </c>
      <c r="E1555" s="96" t="s">
        <v>146</v>
      </c>
      <c r="F1555" s="97"/>
      <c r="G1555" s="135"/>
      <c r="H1555" s="930"/>
      <c r="I1555" s="94" t="s">
        <v>145</v>
      </c>
      <c r="J1555" s="96" t="s">
        <v>146</v>
      </c>
      <c r="K1555" s="97"/>
      <c r="L1555" s="135"/>
      <c r="M1555" s="933"/>
      <c r="N1555" s="94" t="s">
        <v>145</v>
      </c>
      <c r="O1555" s="96" t="s">
        <v>146</v>
      </c>
      <c r="P1555" s="97"/>
    </row>
    <row r="1556" spans="1:16">
      <c r="A1556" s="132"/>
      <c r="B1556" s="110"/>
      <c r="C1556" s="927"/>
      <c r="D1556" s="94" t="s">
        <v>147</v>
      </c>
      <c r="E1556" s="96" t="s">
        <v>148</v>
      </c>
      <c r="F1556" s="104"/>
      <c r="G1556" s="110"/>
      <c r="H1556" s="930"/>
      <c r="I1556" s="94" t="s">
        <v>147</v>
      </c>
      <c r="J1556" s="96" t="s">
        <v>148</v>
      </c>
      <c r="K1556" s="104"/>
      <c r="L1556" s="110"/>
      <c r="M1556" s="933"/>
      <c r="N1556" s="94" t="s">
        <v>147</v>
      </c>
      <c r="O1556" s="96" t="s">
        <v>148</v>
      </c>
      <c r="P1556" s="104"/>
    </row>
    <row r="1557" spans="1:16">
      <c r="A1557" s="132"/>
      <c r="B1557" s="135"/>
      <c r="C1557" s="927"/>
      <c r="D1557" s="94"/>
      <c r="E1557" s="114"/>
      <c r="F1557" s="136"/>
      <c r="G1557" s="135"/>
      <c r="H1557" s="930"/>
      <c r="I1557" s="94"/>
      <c r="J1557" s="114"/>
      <c r="K1557" s="136"/>
      <c r="L1557" s="135"/>
      <c r="M1557" s="933"/>
      <c r="N1557" s="94"/>
      <c r="O1557" s="114"/>
      <c r="P1557" s="136"/>
    </row>
    <row r="1558" spans="1:16">
      <c r="A1558" s="132"/>
      <c r="B1558" s="110"/>
      <c r="C1558" s="927"/>
      <c r="D1558" s="94"/>
      <c r="E1558" s="96"/>
      <c r="F1558" s="97"/>
      <c r="G1558" s="110"/>
      <c r="H1558" s="930"/>
      <c r="I1558" s="94"/>
      <c r="J1558" s="96"/>
      <c r="K1558" s="97"/>
      <c r="L1558" s="110"/>
      <c r="M1558" s="933"/>
      <c r="N1558" s="94"/>
      <c r="O1558" s="96"/>
      <c r="P1558" s="97"/>
    </row>
    <row r="1559" spans="1:16">
      <c r="A1559" s="132"/>
      <c r="B1559" s="135"/>
      <c r="C1559" s="927"/>
      <c r="D1559" s="94"/>
      <c r="E1559" s="114"/>
      <c r="F1559" s="136"/>
      <c r="G1559" s="135"/>
      <c r="H1559" s="930"/>
      <c r="I1559" s="94"/>
      <c r="J1559" s="114"/>
      <c r="K1559" s="136"/>
      <c r="L1559" s="135"/>
      <c r="M1559" s="933"/>
      <c r="N1559" s="94"/>
      <c r="O1559" s="114"/>
      <c r="P1559" s="136"/>
    </row>
    <row r="1560" spans="1:16">
      <c r="A1560" s="132"/>
      <c r="B1560" s="110"/>
      <c r="C1560" s="927"/>
      <c r="D1560" s="94"/>
      <c r="E1560" s="96"/>
      <c r="F1560" s="97"/>
      <c r="G1560" s="110"/>
      <c r="H1560" s="930"/>
      <c r="I1560" s="94"/>
      <c r="J1560" s="96"/>
      <c r="K1560" s="97"/>
      <c r="L1560" s="110"/>
      <c r="M1560" s="933"/>
      <c r="N1560" s="94"/>
      <c r="O1560" s="96"/>
      <c r="P1560" s="97"/>
    </row>
    <row r="1561" spans="1:16">
      <c r="A1561" s="132"/>
      <c r="B1561" s="135"/>
      <c r="C1561" s="927"/>
      <c r="D1561" s="94"/>
      <c r="E1561" s="96"/>
      <c r="F1561" s="97"/>
      <c r="G1561" s="135"/>
      <c r="H1561" s="930"/>
      <c r="I1561" s="94"/>
      <c r="J1561" s="96"/>
      <c r="K1561" s="97"/>
      <c r="L1561" s="135"/>
      <c r="M1561" s="933"/>
      <c r="N1561" s="94"/>
      <c r="O1561" s="96"/>
      <c r="P1561" s="97"/>
    </row>
    <row r="1562" spans="1:16" ht="17.25" thickBot="1">
      <c r="A1562" s="132"/>
      <c r="B1562" s="110"/>
      <c r="C1562" s="940"/>
      <c r="D1562" s="115"/>
      <c r="E1562" s="116"/>
      <c r="F1562" s="117"/>
      <c r="G1562" s="110"/>
      <c r="H1562" s="941"/>
      <c r="I1562" s="115"/>
      <c r="J1562" s="130"/>
      <c r="K1562" s="104"/>
      <c r="L1562" s="110"/>
      <c r="M1562" s="939"/>
      <c r="N1562" s="115"/>
      <c r="O1562" s="130"/>
      <c r="P1562" s="104"/>
    </row>
    <row r="1563" spans="1:16">
      <c r="A1563" s="132"/>
      <c r="B1563" s="135"/>
      <c r="C1563" s="926" t="s">
        <v>668</v>
      </c>
      <c r="D1563" s="137" t="s">
        <v>150</v>
      </c>
      <c r="E1563" s="138"/>
      <c r="F1563" s="139" t="s">
        <v>151</v>
      </c>
      <c r="G1563" s="135"/>
      <c r="H1563" s="929" t="s">
        <v>149</v>
      </c>
      <c r="I1563" s="137" t="s">
        <v>150</v>
      </c>
      <c r="J1563" s="138"/>
      <c r="K1563" s="139" t="s">
        <v>151</v>
      </c>
      <c r="L1563" s="135"/>
      <c r="M1563" s="932" t="s">
        <v>149</v>
      </c>
      <c r="N1563" s="137" t="s">
        <v>150</v>
      </c>
      <c r="O1563" s="138"/>
      <c r="P1563" s="139" t="s">
        <v>151</v>
      </c>
    </row>
    <row r="1564" spans="1:16">
      <c r="A1564" s="132"/>
      <c r="B1564" s="110"/>
      <c r="C1564" s="927"/>
      <c r="D1564" s="120"/>
      <c r="E1564" s="121"/>
      <c r="F1564" s="140"/>
      <c r="G1564" s="110"/>
      <c r="H1564" s="930"/>
      <c r="I1564" s="94"/>
      <c r="J1564" s="96"/>
      <c r="K1564" s="97"/>
      <c r="L1564" s="110"/>
      <c r="M1564" s="933"/>
      <c r="N1564" s="94"/>
      <c r="O1564" s="96"/>
      <c r="P1564" s="97"/>
    </row>
    <row r="1565" spans="1:16">
      <c r="A1565" s="132"/>
      <c r="B1565" s="135"/>
      <c r="C1565" s="927"/>
      <c r="D1565" s="94"/>
      <c r="E1565" s="96"/>
      <c r="F1565" s="97"/>
      <c r="G1565" s="135"/>
      <c r="H1565" s="930"/>
      <c r="I1565" s="94"/>
      <c r="J1565" s="96"/>
      <c r="K1565" s="97"/>
      <c r="L1565" s="135"/>
      <c r="M1565" s="933"/>
      <c r="N1565" s="94"/>
      <c r="O1565" s="96"/>
      <c r="P1565" s="97"/>
    </row>
    <row r="1566" spans="1:16">
      <c r="A1566" s="132"/>
      <c r="B1566" s="110"/>
      <c r="C1566" s="927"/>
      <c r="D1566" s="113"/>
      <c r="E1566" s="114"/>
      <c r="F1566" s="104"/>
      <c r="G1566" s="110"/>
      <c r="H1566" s="930"/>
      <c r="I1566" s="113"/>
      <c r="J1566" s="114"/>
      <c r="K1566" s="104"/>
      <c r="L1566" s="110"/>
      <c r="M1566" s="933"/>
      <c r="N1566" s="113"/>
      <c r="O1566" s="114"/>
      <c r="P1566" s="104"/>
    </row>
    <row r="1567" spans="1:16">
      <c r="A1567" s="935"/>
      <c r="B1567" s="135"/>
      <c r="C1567" s="927"/>
      <c r="D1567" s="94"/>
      <c r="E1567" s="96"/>
      <c r="F1567" s="97"/>
      <c r="G1567" s="135"/>
      <c r="H1567" s="930"/>
      <c r="I1567" s="94"/>
      <c r="J1567" s="96"/>
      <c r="K1567" s="97"/>
      <c r="L1567" s="135"/>
      <c r="M1567" s="933"/>
      <c r="N1567" s="94"/>
      <c r="O1567" s="96"/>
      <c r="P1567" s="97"/>
    </row>
    <row r="1568" spans="1:16">
      <c r="A1568" s="935"/>
      <c r="B1568" s="110"/>
      <c r="C1568" s="927"/>
      <c r="D1568" s="94"/>
      <c r="E1568" s="96"/>
      <c r="F1568" s="97"/>
      <c r="G1568" s="110"/>
      <c r="H1568" s="930"/>
      <c r="I1568" s="94"/>
      <c r="J1568" s="96"/>
      <c r="K1568" s="97"/>
      <c r="L1568" s="110"/>
      <c r="M1568" s="933"/>
      <c r="N1568" s="94"/>
      <c r="O1568" s="96"/>
      <c r="P1568" s="97"/>
    </row>
    <row r="1569" spans="1:16">
      <c r="A1569" s="935"/>
      <c r="B1569" s="135"/>
      <c r="C1569" s="927"/>
      <c r="D1569" s="113"/>
      <c r="E1569" s="114"/>
      <c r="F1569" s="104"/>
      <c r="G1569" s="135"/>
      <c r="H1569" s="930"/>
      <c r="I1569" s="113"/>
      <c r="J1569" s="114"/>
      <c r="K1569" s="104"/>
      <c r="L1569" s="135"/>
      <c r="M1569" s="933"/>
      <c r="N1569" s="113"/>
      <c r="O1569" s="114"/>
      <c r="P1569" s="104"/>
    </row>
    <row r="1570" spans="1:16" ht="17.25" thickBot="1">
      <c r="A1570" s="936"/>
      <c r="B1570" s="141"/>
      <c r="C1570" s="928"/>
      <c r="D1570" s="142"/>
      <c r="E1570" s="143"/>
      <c r="F1570" s="144"/>
      <c r="G1570" s="141"/>
      <c r="H1570" s="931"/>
      <c r="I1570" s="142"/>
      <c r="J1570" s="143"/>
      <c r="K1570" s="144"/>
      <c r="L1570" s="141"/>
      <c r="M1570" s="934"/>
      <c r="N1570" s="142"/>
      <c r="O1570" s="143"/>
      <c r="P1570" s="144"/>
    </row>
    <row r="1571" spans="1:16" s="146" customFormat="1" ht="27" customHeight="1" thickTop="1" thickBot="1">
      <c r="A1571" s="145"/>
      <c r="B1571" s="937" t="s">
        <v>152</v>
      </c>
      <c r="C1571" s="937"/>
      <c r="D1571" s="937"/>
      <c r="E1571" s="937"/>
      <c r="F1571" s="937"/>
      <c r="G1571" s="938" t="s">
        <v>153</v>
      </c>
      <c r="H1571" s="938"/>
      <c r="I1571" s="938"/>
      <c r="J1571" s="938"/>
      <c r="K1571" s="938"/>
      <c r="L1571" s="938"/>
      <c r="M1571" s="938"/>
      <c r="N1571" s="919" t="s">
        <v>154</v>
      </c>
      <c r="O1571" s="919"/>
      <c r="P1571" s="919"/>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20">
        <f>A1487</f>
        <v>46188</v>
      </c>
      <c r="B1573" s="923" t="s">
        <v>669</v>
      </c>
      <c r="C1573" s="160"/>
      <c r="D1573" s="161"/>
      <c r="E1573" s="162"/>
      <c r="F1573" s="163"/>
      <c r="G1573" s="164"/>
      <c r="H1573" s="165"/>
      <c r="I1573" s="166"/>
      <c r="J1573" s="166"/>
      <c r="K1573" s="167"/>
      <c r="L1573" s="168"/>
      <c r="M1573" s="169"/>
      <c r="N1573" s="170"/>
      <c r="O1573" s="166"/>
      <c r="P1573" s="171"/>
    </row>
    <row r="1574" spans="1:16" s="172" customFormat="1">
      <c r="A1574" s="921"/>
      <c r="B1574" s="924"/>
      <c r="C1574" s="173"/>
      <c r="D1574" s="174"/>
      <c r="E1574" s="175"/>
      <c r="F1574" s="176"/>
      <c r="G1574" s="173"/>
      <c r="H1574" s="177"/>
      <c r="I1574" s="175"/>
      <c r="J1574" s="175"/>
      <c r="K1574" s="178"/>
      <c r="L1574" s="179"/>
      <c r="M1574" s="180"/>
      <c r="N1574" s="181"/>
      <c r="O1574" s="175"/>
      <c r="P1574" s="182"/>
    </row>
    <row r="1575" spans="1:16" s="172" customFormat="1">
      <c r="A1575" s="921"/>
      <c r="B1575" s="924"/>
      <c r="C1575" s="173"/>
      <c r="D1575" s="174"/>
      <c r="E1575" s="175"/>
      <c r="F1575" s="176"/>
      <c r="G1575" s="173"/>
      <c r="H1575" s="183"/>
      <c r="I1575" s="175"/>
      <c r="J1575" s="175"/>
      <c r="K1575" s="178"/>
      <c r="L1575" s="184"/>
      <c r="M1575" s="180"/>
      <c r="N1575" s="181"/>
      <c r="O1575" s="175"/>
      <c r="P1575" s="182"/>
    </row>
    <row r="1576" spans="1:16" s="172" customFormat="1">
      <c r="A1576" s="921"/>
      <c r="B1576" s="924"/>
      <c r="C1576" s="173"/>
      <c r="D1576" s="218"/>
      <c r="E1576" s="175"/>
      <c r="F1576" s="176"/>
      <c r="G1576" s="173"/>
      <c r="H1576" s="183"/>
      <c r="I1576" s="175"/>
      <c r="J1576" s="175"/>
      <c r="K1576" s="187"/>
      <c r="L1576" s="184"/>
      <c r="M1576" s="180"/>
      <c r="N1576" s="181"/>
      <c r="O1576" s="175"/>
      <c r="P1576" s="182"/>
    </row>
    <row r="1577" spans="1:16" s="172" customFormat="1">
      <c r="A1577" s="921"/>
      <c r="B1577" s="924"/>
      <c r="C1577" s="173"/>
      <c r="D1577" s="185"/>
      <c r="E1577" s="175"/>
      <c r="F1577" s="182"/>
      <c r="G1577" s="173"/>
      <c r="H1577" s="186"/>
      <c r="I1577" s="175"/>
      <c r="J1577" s="175"/>
      <c r="K1577" s="187"/>
      <c r="L1577" s="184"/>
      <c r="M1577" s="180"/>
      <c r="N1577" s="181"/>
      <c r="O1577" s="175"/>
      <c r="P1577" s="182"/>
    </row>
    <row r="1578" spans="1:16" s="172" customFormat="1">
      <c r="A1578" s="921"/>
      <c r="B1578" s="924"/>
      <c r="C1578" s="173"/>
      <c r="D1578" s="174"/>
      <c r="E1578" s="175"/>
      <c r="F1578" s="188"/>
      <c r="G1578" s="198"/>
      <c r="H1578" s="183"/>
      <c r="I1578" s="191"/>
      <c r="J1578" s="175"/>
      <c r="K1578" s="178"/>
      <c r="L1578" s="189"/>
      <c r="M1578" s="190"/>
      <c r="N1578" s="181"/>
      <c r="O1578" s="175"/>
      <c r="P1578" s="182"/>
    </row>
    <row r="1579" spans="1:16" s="172" customFormat="1">
      <c r="A1579" s="921"/>
      <c r="B1579" s="924"/>
      <c r="C1579" s="173"/>
      <c r="D1579" s="174"/>
      <c r="E1579" s="175"/>
      <c r="F1579" s="182"/>
      <c r="G1579" s="173"/>
      <c r="H1579" s="183"/>
      <c r="I1579" s="191"/>
      <c r="J1579" s="175"/>
      <c r="K1579" s="178"/>
      <c r="L1579" s="184"/>
      <c r="M1579" s="180"/>
      <c r="N1579" s="181"/>
      <c r="O1579" s="175"/>
      <c r="P1579" s="182"/>
    </row>
    <row r="1580" spans="1:16" s="172" customFormat="1">
      <c r="A1580" s="921"/>
      <c r="B1580" s="924"/>
      <c r="C1580" s="173"/>
      <c r="D1580" s="174"/>
      <c r="E1580" s="175"/>
      <c r="F1580" s="182"/>
      <c r="G1580" s="219"/>
      <c r="H1580" s="183"/>
      <c r="I1580" s="175"/>
      <c r="J1580" s="175"/>
      <c r="K1580" s="178"/>
      <c r="L1580" s="184"/>
      <c r="M1580" s="180"/>
      <c r="N1580" s="181"/>
      <c r="O1580" s="175"/>
      <c r="P1580" s="182"/>
    </row>
    <row r="1581" spans="1:16" s="172" customFormat="1">
      <c r="A1581" s="921"/>
      <c r="B1581" s="924"/>
      <c r="C1581" s="173"/>
      <c r="D1581" s="174"/>
      <c r="E1581" s="175"/>
      <c r="F1581" s="188"/>
      <c r="G1581" s="173"/>
      <c r="H1581" s="183"/>
      <c r="I1581" s="191"/>
      <c r="J1581" s="175"/>
      <c r="K1581" s="178"/>
      <c r="L1581" s="184"/>
      <c r="M1581" s="180"/>
      <c r="N1581" s="181"/>
      <c r="O1581" s="175"/>
      <c r="P1581" s="182"/>
    </row>
    <row r="1582" spans="1:16" s="172" customFormat="1">
      <c r="A1582" s="921"/>
      <c r="B1582" s="924"/>
      <c r="C1582" s="173"/>
      <c r="D1582" s="174"/>
      <c r="E1582" s="175"/>
      <c r="F1582" s="182"/>
      <c r="G1582" s="173"/>
      <c r="H1582" s="183"/>
      <c r="I1582" s="191"/>
      <c r="J1582" s="175"/>
      <c r="K1582" s="178"/>
      <c r="L1582" s="184"/>
      <c r="M1582" s="180"/>
      <c r="N1582" s="181"/>
      <c r="O1582" s="175"/>
      <c r="P1582" s="182"/>
    </row>
    <row r="1583" spans="1:16" s="172" customFormat="1">
      <c r="A1583" s="921"/>
      <c r="B1583" s="924"/>
      <c r="C1583" s="192"/>
      <c r="D1583" s="193"/>
      <c r="E1583" s="194"/>
      <c r="F1583" s="195"/>
      <c r="G1583" s="173"/>
      <c r="H1583" s="177"/>
      <c r="I1583" s="175"/>
      <c r="J1583" s="175"/>
      <c r="K1583" s="178"/>
      <c r="L1583" s="184"/>
      <c r="M1583" s="180"/>
      <c r="N1583" s="196"/>
      <c r="O1583" s="194"/>
      <c r="P1583" s="195"/>
    </row>
    <row r="1584" spans="1:16" s="172" customFormat="1">
      <c r="A1584" s="921"/>
      <c r="B1584" s="924"/>
      <c r="C1584" s="192"/>
      <c r="D1584" s="193"/>
      <c r="E1584" s="194"/>
      <c r="F1584" s="195"/>
      <c r="G1584" s="198"/>
      <c r="H1584" s="183"/>
      <c r="I1584" s="191"/>
      <c r="J1584" s="175"/>
      <c r="K1584" s="178"/>
      <c r="L1584" s="184"/>
      <c r="M1584" s="180"/>
      <c r="N1584" s="196"/>
      <c r="O1584" s="194"/>
      <c r="P1584" s="195"/>
    </row>
    <row r="1585" spans="1:16" s="172" customFormat="1">
      <c r="A1585" s="921"/>
      <c r="B1585" s="924"/>
      <c r="C1585" s="192"/>
      <c r="D1585" s="193"/>
      <c r="E1585" s="194"/>
      <c r="F1585" s="195"/>
      <c r="G1585" s="173"/>
      <c r="H1585" s="199"/>
      <c r="I1585" s="191"/>
      <c r="J1585" s="200"/>
      <c r="K1585" s="197"/>
      <c r="L1585" s="184"/>
      <c r="M1585" s="180"/>
      <c r="N1585" s="196"/>
      <c r="O1585" s="194"/>
      <c r="P1585" s="195"/>
    </row>
    <row r="1586" spans="1:16" s="172" customFormat="1">
      <c r="A1586" s="921"/>
      <c r="B1586" s="924"/>
      <c r="C1586" s="192"/>
      <c r="D1586" s="193"/>
      <c r="E1586" s="194"/>
      <c r="F1586" s="195"/>
      <c r="G1586" s="173"/>
      <c r="H1586" s="201"/>
      <c r="I1586" s="175"/>
      <c r="J1586" s="175"/>
      <c r="K1586" s="178"/>
      <c r="L1586" s="184"/>
      <c r="M1586" s="180"/>
      <c r="N1586" s="196"/>
      <c r="O1586" s="194"/>
      <c r="P1586" s="195"/>
    </row>
    <row r="1587" spans="1:16" s="172" customFormat="1">
      <c r="A1587" s="921"/>
      <c r="B1587" s="924"/>
      <c r="C1587" s="192"/>
      <c r="D1587" s="193"/>
      <c r="E1587" s="194"/>
      <c r="F1587" s="195"/>
      <c r="G1587" s="198"/>
      <c r="H1587" s="183"/>
      <c r="I1587" s="200"/>
      <c r="J1587" s="200"/>
      <c r="K1587" s="197"/>
      <c r="L1587" s="184"/>
      <c r="M1587" s="180"/>
      <c r="N1587" s="196"/>
      <c r="O1587" s="194"/>
      <c r="P1587" s="195"/>
    </row>
    <row r="1588" spans="1:16" s="172" customFormat="1">
      <c r="A1588" s="921"/>
      <c r="B1588" s="924"/>
      <c r="C1588" s="192"/>
      <c r="D1588" s="193"/>
      <c r="E1588" s="194"/>
      <c r="F1588" s="195"/>
      <c r="G1588" s="173"/>
      <c r="H1588" s="183"/>
      <c r="I1588" s="200"/>
      <c r="J1588" s="200"/>
      <c r="K1588" s="197"/>
      <c r="L1588" s="179"/>
      <c r="M1588" s="180"/>
      <c r="N1588" s="196"/>
      <c r="O1588" s="194"/>
      <c r="P1588" s="195"/>
    </row>
    <row r="1589" spans="1:16" s="172" customFormat="1">
      <c r="A1589" s="921"/>
      <c r="B1589" s="924"/>
      <c r="C1589" s="192"/>
      <c r="D1589" s="193"/>
      <c r="E1589" s="194"/>
      <c r="F1589" s="195"/>
      <c r="G1589" s="192"/>
      <c r="H1589" s="201"/>
      <c r="I1589" s="202"/>
      <c r="J1589" s="202"/>
      <c r="K1589" s="203"/>
      <c r="L1589" s="204"/>
      <c r="M1589" s="190"/>
      <c r="N1589" s="196"/>
      <c r="O1589" s="194"/>
      <c r="P1589" s="195"/>
    </row>
    <row r="1590" spans="1:16" s="172" customFormat="1">
      <c r="A1590" s="921"/>
      <c r="B1590" s="924"/>
      <c r="C1590" s="192"/>
      <c r="D1590" s="193"/>
      <c r="E1590" s="194"/>
      <c r="F1590" s="195"/>
      <c r="G1590" s="192"/>
      <c r="H1590" s="201"/>
      <c r="I1590" s="202"/>
      <c r="J1590" s="202"/>
      <c r="K1590" s="203"/>
      <c r="L1590" s="204"/>
      <c r="M1590" s="190"/>
      <c r="N1590" s="196"/>
      <c r="O1590" s="194"/>
      <c r="P1590" s="195"/>
    </row>
    <row r="1591" spans="1:16" s="172" customFormat="1">
      <c r="A1591" s="921"/>
      <c r="B1591" s="924"/>
      <c r="C1591" s="192"/>
      <c r="D1591" s="193"/>
      <c r="E1591" s="194"/>
      <c r="F1591" s="195"/>
      <c r="G1591" s="192"/>
      <c r="H1591" s="201"/>
      <c r="I1591" s="202"/>
      <c r="J1591" s="202"/>
      <c r="K1591" s="203"/>
      <c r="L1591" s="204"/>
      <c r="M1591" s="190"/>
      <c r="N1591" s="196"/>
      <c r="O1591" s="194"/>
      <c r="P1591" s="195"/>
    </row>
    <row r="1592" spans="1:16" s="172" customFormat="1" ht="17.25" thickBot="1">
      <c r="A1592" s="922"/>
      <c r="B1592" s="925"/>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56">
        <f>A1487+1</f>
        <v>46189</v>
      </c>
      <c r="B1593" s="90" t="s">
        <v>162</v>
      </c>
      <c r="C1593" s="926" t="s">
        <v>664</v>
      </c>
      <c r="D1593" s="91" t="s">
        <v>114</v>
      </c>
      <c r="E1593" s="92" t="s">
        <v>164</v>
      </c>
      <c r="F1593" s="93"/>
      <c r="G1593" s="90" t="s">
        <v>162</v>
      </c>
      <c r="H1593" s="930" t="s">
        <v>163</v>
      </c>
      <c r="I1593" s="91" t="s">
        <v>114</v>
      </c>
      <c r="J1593" s="92" t="s">
        <v>164</v>
      </c>
      <c r="K1593" s="93"/>
      <c r="L1593" s="90" t="s">
        <v>162</v>
      </c>
      <c r="M1593" s="933" t="s">
        <v>163</v>
      </c>
      <c r="N1593" s="91" t="s">
        <v>114</v>
      </c>
      <c r="O1593" s="92" t="s">
        <v>164</v>
      </c>
      <c r="P1593" s="93"/>
    </row>
    <row r="1594" spans="1:16" ht="18" customHeight="1">
      <c r="A1594" s="957"/>
      <c r="B1594" s="958"/>
      <c r="C1594" s="927"/>
      <c r="D1594" s="94" t="s">
        <v>116</v>
      </c>
      <c r="E1594" s="95" t="s">
        <v>142</v>
      </c>
      <c r="F1594" s="93"/>
      <c r="G1594" s="958"/>
      <c r="H1594" s="930"/>
      <c r="I1594" s="94" t="s">
        <v>116</v>
      </c>
      <c r="J1594" s="95" t="s">
        <v>142</v>
      </c>
      <c r="K1594" s="93"/>
      <c r="L1594" s="958"/>
      <c r="M1594" s="933"/>
      <c r="N1594" s="94" t="s">
        <v>116</v>
      </c>
      <c r="O1594" s="95" t="s">
        <v>142</v>
      </c>
      <c r="P1594" s="93"/>
    </row>
    <row r="1595" spans="1:16" ht="17.25" thickBot="1">
      <c r="A1595" s="957"/>
      <c r="B1595" s="959"/>
      <c r="C1595" s="927"/>
      <c r="D1595" s="94" t="s">
        <v>165</v>
      </c>
      <c r="E1595" s="96" t="s">
        <v>166</v>
      </c>
      <c r="F1595" s="98"/>
      <c r="G1595" s="959"/>
      <c r="H1595" s="930"/>
      <c r="I1595" s="94" t="s">
        <v>165</v>
      </c>
      <c r="J1595" s="96" t="s">
        <v>166</v>
      </c>
      <c r="K1595" s="98"/>
      <c r="L1595" s="959"/>
      <c r="M1595" s="933"/>
      <c r="N1595" s="94" t="s">
        <v>165</v>
      </c>
      <c r="O1595" s="96" t="s">
        <v>166</v>
      </c>
      <c r="P1595" s="98"/>
    </row>
    <row r="1596" spans="1:16" ht="17.25" thickBot="1">
      <c r="A1596" s="957"/>
      <c r="B1596" s="90" t="s">
        <v>167</v>
      </c>
      <c r="C1596" s="927"/>
      <c r="D1596" s="94"/>
      <c r="E1596" s="96"/>
      <c r="F1596" s="97"/>
      <c r="G1596" s="90" t="s">
        <v>167</v>
      </c>
      <c r="H1596" s="930"/>
      <c r="I1596" s="94" t="s">
        <v>120</v>
      </c>
      <c r="J1596" s="96" t="s">
        <v>148</v>
      </c>
      <c r="K1596" s="97"/>
      <c r="L1596" s="90" t="s">
        <v>167</v>
      </c>
      <c r="M1596" s="933"/>
      <c r="N1596" s="94" t="s">
        <v>120</v>
      </c>
      <c r="O1596" s="96" t="s">
        <v>148</v>
      </c>
      <c r="P1596" s="97"/>
    </row>
    <row r="1597" spans="1:16">
      <c r="A1597" s="957"/>
      <c r="B1597" s="955"/>
      <c r="C1597" s="927"/>
      <c r="D1597" s="94"/>
      <c r="E1597" s="96"/>
      <c r="F1597" s="97"/>
      <c r="G1597" s="955"/>
      <c r="H1597" s="930"/>
      <c r="I1597" s="94"/>
      <c r="J1597" s="96"/>
      <c r="K1597" s="97"/>
      <c r="L1597" s="955"/>
      <c r="M1597" s="933"/>
      <c r="N1597" s="94"/>
      <c r="O1597" s="96"/>
      <c r="P1597" s="97"/>
    </row>
    <row r="1598" spans="1:16">
      <c r="A1598" s="957"/>
      <c r="B1598" s="948"/>
      <c r="C1598" s="927"/>
      <c r="D1598" s="94"/>
      <c r="E1598" s="96"/>
      <c r="F1598" s="97"/>
      <c r="G1598" s="948"/>
      <c r="H1598" s="930"/>
      <c r="I1598" s="94"/>
      <c r="J1598" s="96"/>
      <c r="K1598" s="97"/>
      <c r="L1598" s="948"/>
      <c r="M1598" s="933"/>
      <c r="N1598" s="94"/>
      <c r="O1598" s="96"/>
      <c r="P1598" s="97"/>
    </row>
    <row r="1599" spans="1:16">
      <c r="A1599" s="957"/>
      <c r="B1599" s="947"/>
      <c r="C1599" s="927"/>
      <c r="D1599" s="94"/>
      <c r="E1599" s="96"/>
      <c r="F1599" s="93"/>
      <c r="G1599" s="947"/>
      <c r="H1599" s="930"/>
      <c r="I1599" s="94"/>
      <c r="J1599" s="96"/>
      <c r="K1599" s="93"/>
      <c r="L1599" s="947"/>
      <c r="M1599" s="933"/>
      <c r="N1599" s="94"/>
      <c r="O1599" s="96"/>
      <c r="P1599" s="93"/>
    </row>
    <row r="1600" spans="1:16">
      <c r="A1600" s="957"/>
      <c r="B1600" s="948"/>
      <c r="C1600" s="927"/>
      <c r="D1600" s="94"/>
      <c r="E1600" s="96"/>
      <c r="F1600" s="99"/>
      <c r="G1600" s="948"/>
      <c r="H1600" s="930"/>
      <c r="I1600" s="94"/>
      <c r="J1600" s="96"/>
      <c r="K1600" s="99"/>
      <c r="L1600" s="948"/>
      <c r="M1600" s="933"/>
      <c r="N1600" s="94"/>
      <c r="O1600" s="96"/>
      <c r="P1600" s="93"/>
    </row>
    <row r="1601" spans="1:16">
      <c r="A1601" s="957"/>
      <c r="B1601" s="947"/>
      <c r="C1601" s="927"/>
      <c r="D1601" s="94"/>
      <c r="E1601" s="96"/>
      <c r="F1601" s="102"/>
      <c r="G1601" s="947"/>
      <c r="H1601" s="930"/>
      <c r="I1601" s="94"/>
      <c r="J1601" s="96"/>
      <c r="K1601" s="102"/>
      <c r="L1601" s="947"/>
      <c r="M1601" s="933"/>
      <c r="N1601" s="94"/>
      <c r="O1601" s="96"/>
      <c r="P1601" s="99"/>
    </row>
    <row r="1602" spans="1:16" ht="17.25" thickBot="1">
      <c r="A1602" s="957"/>
      <c r="B1602" s="948"/>
      <c r="C1602" s="927"/>
      <c r="D1602" s="94"/>
      <c r="E1602" s="96"/>
      <c r="F1602" s="99"/>
      <c r="G1602" s="948"/>
      <c r="H1602" s="930"/>
      <c r="I1602" s="94"/>
      <c r="J1602" s="96"/>
      <c r="K1602" s="99"/>
      <c r="L1602" s="948"/>
      <c r="M1602" s="933"/>
      <c r="N1602" s="94"/>
      <c r="O1602" s="96"/>
      <c r="P1602" s="99"/>
    </row>
    <row r="1603" spans="1:16" ht="17.25" thickBot="1">
      <c r="A1603" s="957"/>
      <c r="B1603" s="100" t="s">
        <v>168</v>
      </c>
      <c r="C1603" s="927"/>
      <c r="D1603" s="94"/>
      <c r="E1603" s="96"/>
      <c r="F1603" s="99"/>
      <c r="G1603" s="100" t="s">
        <v>168</v>
      </c>
      <c r="H1603" s="930"/>
      <c r="I1603" s="94"/>
      <c r="J1603" s="96"/>
      <c r="K1603" s="99"/>
      <c r="L1603" s="100" t="s">
        <v>168</v>
      </c>
      <c r="M1603" s="933"/>
      <c r="N1603" s="94"/>
      <c r="O1603" s="96"/>
      <c r="P1603" s="99"/>
    </row>
    <row r="1604" spans="1:16">
      <c r="A1604" s="957"/>
      <c r="B1604" s="949"/>
      <c r="C1604" s="927"/>
      <c r="D1604" s="94"/>
      <c r="E1604" s="96"/>
      <c r="F1604" s="99"/>
      <c r="G1604" s="949"/>
      <c r="H1604" s="930"/>
      <c r="I1604" s="94"/>
      <c r="J1604" s="96"/>
      <c r="K1604" s="99"/>
      <c r="L1604" s="949"/>
      <c r="M1604" s="933"/>
      <c r="N1604" s="94"/>
      <c r="O1604" s="96"/>
      <c r="P1604" s="99"/>
    </row>
    <row r="1605" spans="1:16">
      <c r="A1605" s="957"/>
      <c r="B1605" s="950"/>
      <c r="C1605" s="927"/>
      <c r="D1605" s="94"/>
      <c r="E1605" s="96"/>
      <c r="F1605" s="99"/>
      <c r="G1605" s="950"/>
      <c r="H1605" s="930"/>
      <c r="I1605" s="94"/>
      <c r="J1605" s="96"/>
      <c r="K1605" s="99"/>
      <c r="L1605" s="950"/>
      <c r="M1605" s="933"/>
      <c r="N1605" s="94"/>
      <c r="O1605" s="96"/>
      <c r="P1605" s="97"/>
    </row>
    <row r="1606" spans="1:16" ht="17.25" thickBot="1">
      <c r="A1606" s="957"/>
      <c r="B1606" s="951"/>
      <c r="C1606" s="927"/>
      <c r="D1606" s="94"/>
      <c r="E1606" s="96"/>
      <c r="F1606" s="97"/>
      <c r="G1606" s="951"/>
      <c r="H1606" s="930"/>
      <c r="I1606" s="94"/>
      <c r="J1606" s="96"/>
      <c r="K1606" s="97"/>
      <c r="L1606" s="951"/>
      <c r="M1606" s="933"/>
      <c r="N1606" s="94"/>
      <c r="O1606" s="96"/>
      <c r="P1606" s="97"/>
    </row>
    <row r="1607" spans="1:16" ht="17.25" thickBot="1">
      <c r="A1607" s="957"/>
      <c r="B1607" s="100" t="s">
        <v>123</v>
      </c>
      <c r="C1607" s="927"/>
      <c r="D1607" s="94"/>
      <c r="E1607" s="96"/>
      <c r="F1607" s="97"/>
      <c r="G1607" s="100" t="s">
        <v>123</v>
      </c>
      <c r="H1607" s="930"/>
      <c r="I1607" s="94"/>
      <c r="J1607" s="96"/>
      <c r="K1607" s="97"/>
      <c r="L1607" s="100" t="s">
        <v>123</v>
      </c>
      <c r="M1607" s="933"/>
      <c r="N1607" s="94"/>
      <c r="O1607" s="96"/>
      <c r="P1607" s="97"/>
    </row>
    <row r="1608" spans="1:16">
      <c r="A1608" s="957"/>
      <c r="B1608" s="962"/>
      <c r="C1608" s="927"/>
      <c r="D1608" s="94"/>
      <c r="E1608" s="96"/>
      <c r="F1608" s="97"/>
      <c r="G1608" s="962"/>
      <c r="H1608" s="930"/>
      <c r="I1608" s="94"/>
      <c r="J1608" s="96"/>
      <c r="K1608" s="97"/>
      <c r="L1608" s="962"/>
      <c r="M1608" s="933"/>
      <c r="N1608" s="94"/>
      <c r="O1608" s="96"/>
      <c r="P1608" s="97"/>
    </row>
    <row r="1609" spans="1:16">
      <c r="A1609" s="957"/>
      <c r="B1609" s="963"/>
      <c r="C1609" s="927"/>
      <c r="D1609" s="94"/>
      <c r="E1609" s="96"/>
      <c r="F1609" s="97"/>
      <c r="G1609" s="963"/>
      <c r="H1609" s="930"/>
      <c r="I1609" s="94"/>
      <c r="J1609" s="96"/>
      <c r="K1609" s="97"/>
      <c r="L1609" s="963"/>
      <c r="M1609" s="933"/>
      <c r="N1609" s="94"/>
      <c r="O1609" s="96"/>
      <c r="P1609" s="97"/>
    </row>
    <row r="1610" spans="1:16" ht="17.25" thickBot="1">
      <c r="A1610" s="957"/>
      <c r="B1610" s="964"/>
      <c r="C1610" s="927"/>
      <c r="D1610" s="94"/>
      <c r="E1610" s="96"/>
      <c r="F1610" s="97"/>
      <c r="G1610" s="964"/>
      <c r="H1610" s="930"/>
      <c r="I1610" s="94"/>
      <c r="J1610" s="96"/>
      <c r="K1610" s="97"/>
      <c r="L1610" s="964"/>
      <c r="M1610" s="933"/>
      <c r="N1610" s="94"/>
      <c r="O1610" s="96"/>
      <c r="P1610" s="97"/>
    </row>
    <row r="1611" spans="1:16">
      <c r="A1611" s="957"/>
      <c r="B1611" s="945" t="s">
        <v>124</v>
      </c>
      <c r="C1611" s="927"/>
      <c r="D1611" s="94"/>
      <c r="E1611" s="96"/>
      <c r="F1611" s="97"/>
      <c r="G1611" s="945" t="s">
        <v>124</v>
      </c>
      <c r="H1611" s="930"/>
      <c r="I1611" s="94"/>
      <c r="J1611" s="96"/>
      <c r="K1611" s="97"/>
      <c r="L1611" s="945" t="s">
        <v>124</v>
      </c>
      <c r="M1611" s="933"/>
      <c r="N1611" s="94"/>
      <c r="O1611" s="96"/>
      <c r="P1611" s="97"/>
    </row>
    <row r="1612" spans="1:16" ht="17.25" thickBot="1">
      <c r="A1612" s="957"/>
      <c r="B1612" s="946"/>
      <c r="C1612" s="927"/>
      <c r="D1612" s="94"/>
      <c r="E1612" s="96"/>
      <c r="F1612" s="97"/>
      <c r="G1612" s="946"/>
      <c r="H1612" s="930"/>
      <c r="I1612" s="94"/>
      <c r="J1612" s="96"/>
      <c r="K1612" s="97"/>
      <c r="L1612" s="946"/>
      <c r="M1612" s="933"/>
      <c r="N1612" s="94"/>
      <c r="O1612" s="96"/>
      <c r="P1612" s="93"/>
    </row>
    <row r="1613" spans="1:16" ht="17.25" thickTop="1">
      <c r="A1613" s="957"/>
      <c r="B1613" s="960" t="s">
        <v>125</v>
      </c>
      <c r="C1613" s="927"/>
      <c r="D1613" s="94"/>
      <c r="E1613" s="96"/>
      <c r="F1613" s="93"/>
      <c r="G1613" s="960" t="s">
        <v>125</v>
      </c>
      <c r="H1613" s="930"/>
      <c r="I1613" s="94"/>
      <c r="J1613" s="96"/>
      <c r="K1613" s="93"/>
      <c r="L1613" s="960" t="s">
        <v>125</v>
      </c>
      <c r="M1613" s="933"/>
      <c r="N1613" s="94"/>
      <c r="O1613" s="96"/>
      <c r="P1613" s="97"/>
    </row>
    <row r="1614" spans="1:16" ht="17.25" thickBot="1">
      <c r="A1614" s="957"/>
      <c r="B1614" s="943"/>
      <c r="C1614" s="927"/>
      <c r="D1614" s="94"/>
      <c r="E1614" s="96"/>
      <c r="F1614" s="93"/>
      <c r="G1614" s="943"/>
      <c r="H1614" s="930"/>
      <c r="I1614" s="94"/>
      <c r="J1614" s="96"/>
      <c r="K1614" s="93"/>
      <c r="L1614" s="943"/>
      <c r="M1614" s="933"/>
      <c r="N1614" s="94"/>
      <c r="O1614" s="96"/>
      <c r="P1614" s="101"/>
    </row>
    <row r="1615" spans="1:16">
      <c r="A1615" s="957"/>
      <c r="B1615" s="953"/>
      <c r="C1615" s="927"/>
      <c r="D1615" s="94"/>
      <c r="E1615" s="96"/>
      <c r="F1615" s="97"/>
      <c r="G1615" s="953"/>
      <c r="H1615" s="930"/>
      <c r="I1615" s="94"/>
      <c r="J1615" s="96"/>
      <c r="K1615" s="97"/>
      <c r="L1615" s="953"/>
      <c r="M1615" s="933"/>
      <c r="N1615" s="94"/>
      <c r="O1615" s="96"/>
      <c r="P1615" s="103"/>
    </row>
    <row r="1616" spans="1:16" ht="17.25" thickBot="1">
      <c r="A1616" s="957"/>
      <c r="B1616" s="961"/>
      <c r="C1616" s="927"/>
      <c r="D1616" s="94"/>
      <c r="E1616" s="96"/>
      <c r="F1616" s="97"/>
      <c r="G1616" s="961"/>
      <c r="H1616" s="930"/>
      <c r="I1616" s="94"/>
      <c r="J1616" s="96"/>
      <c r="K1616" s="97"/>
      <c r="L1616" s="961"/>
      <c r="M1616" s="933"/>
      <c r="N1616" s="94"/>
      <c r="O1616" s="96"/>
      <c r="P1616" s="104"/>
    </row>
    <row r="1617" spans="1:16">
      <c r="A1617" s="957"/>
      <c r="B1617" s="942" t="s">
        <v>126</v>
      </c>
      <c r="C1617" s="927"/>
      <c r="D1617" s="94"/>
      <c r="E1617" s="96"/>
      <c r="F1617" s="93"/>
      <c r="G1617" s="942" t="s">
        <v>126</v>
      </c>
      <c r="H1617" s="930"/>
      <c r="I1617" s="94"/>
      <c r="J1617" s="96"/>
      <c r="K1617" s="93"/>
      <c r="L1617" s="942" t="s">
        <v>126</v>
      </c>
      <c r="M1617" s="933"/>
      <c r="N1617" s="94"/>
      <c r="O1617" s="96"/>
      <c r="P1617" s="99"/>
    </row>
    <row r="1618" spans="1:16" ht="17.25" thickBot="1">
      <c r="A1618" s="957"/>
      <c r="B1618" s="943"/>
      <c r="C1618" s="927"/>
      <c r="D1618" s="94"/>
      <c r="E1618" s="96"/>
      <c r="F1618" s="101"/>
      <c r="G1618" s="943"/>
      <c r="H1618" s="930"/>
      <c r="I1618" s="94"/>
      <c r="J1618" s="96"/>
      <c r="K1618" s="101"/>
      <c r="L1618" s="943"/>
      <c r="M1618" s="933"/>
      <c r="N1618" s="94"/>
      <c r="O1618" s="96"/>
      <c r="P1618" s="104"/>
    </row>
    <row r="1619" spans="1:16">
      <c r="A1619" s="957"/>
      <c r="B1619" s="953"/>
      <c r="C1619" s="927"/>
      <c r="D1619" s="94"/>
      <c r="E1619" s="96"/>
      <c r="F1619" s="102"/>
      <c r="G1619" s="953"/>
      <c r="H1619" s="930"/>
      <c r="I1619" s="94"/>
      <c r="J1619" s="96"/>
      <c r="K1619" s="103"/>
      <c r="L1619" s="953"/>
      <c r="M1619" s="933"/>
      <c r="N1619" s="94"/>
      <c r="O1619" s="96"/>
      <c r="P1619" s="93"/>
    </row>
    <row r="1620" spans="1:16" ht="17.25" thickBot="1">
      <c r="A1620" s="957"/>
      <c r="B1620" s="954"/>
      <c r="C1620" s="927"/>
      <c r="D1620" s="94"/>
      <c r="E1620" s="96"/>
      <c r="F1620" s="99"/>
      <c r="G1620" s="954"/>
      <c r="H1620" s="930"/>
      <c r="I1620" s="94"/>
      <c r="J1620" s="96"/>
      <c r="K1620" s="104"/>
      <c r="L1620" s="954"/>
      <c r="M1620" s="933"/>
      <c r="N1620" s="94"/>
      <c r="O1620" s="96"/>
      <c r="P1620" s="97"/>
    </row>
    <row r="1621" spans="1:16">
      <c r="A1621" s="957"/>
      <c r="B1621" s="952" t="s">
        <v>127</v>
      </c>
      <c r="C1621" s="927"/>
      <c r="D1621" s="94"/>
      <c r="E1621" s="96"/>
      <c r="F1621" s="103"/>
      <c r="G1621" s="952" t="s">
        <v>127</v>
      </c>
      <c r="H1621" s="930"/>
      <c r="I1621" s="94"/>
      <c r="J1621" s="96"/>
      <c r="K1621" s="104"/>
      <c r="L1621" s="952" t="s">
        <v>127</v>
      </c>
      <c r="M1621" s="933"/>
      <c r="N1621" s="94"/>
      <c r="O1621" s="114"/>
      <c r="P1621" s="97"/>
    </row>
    <row r="1622" spans="1:16" ht="17.25" thickBot="1">
      <c r="A1622" s="957"/>
      <c r="B1622" s="943"/>
      <c r="C1622" s="927"/>
      <c r="D1622" s="94"/>
      <c r="E1622" s="96"/>
      <c r="F1622" s="104"/>
      <c r="G1622" s="943"/>
      <c r="H1622" s="930"/>
      <c r="I1622" s="94"/>
      <c r="J1622" s="96"/>
      <c r="K1622" s="99"/>
      <c r="L1622" s="943"/>
      <c r="M1622" s="933"/>
      <c r="N1622" s="113"/>
      <c r="O1622" s="96"/>
      <c r="P1622" s="112"/>
    </row>
    <row r="1623" spans="1:16">
      <c r="A1623" s="957"/>
      <c r="B1623" s="953"/>
      <c r="C1623" s="927"/>
      <c r="D1623" s="94"/>
      <c r="E1623" s="96"/>
      <c r="F1623" s="104"/>
      <c r="G1623" s="953"/>
      <c r="H1623" s="930"/>
      <c r="I1623" s="94"/>
      <c r="J1623" s="96"/>
      <c r="K1623" s="104"/>
      <c r="L1623" s="953"/>
      <c r="M1623" s="933"/>
      <c r="N1623" s="113"/>
      <c r="O1623" s="114"/>
      <c r="P1623" s="97"/>
    </row>
    <row r="1624" spans="1:16" ht="17.25" thickBot="1">
      <c r="A1624" s="957"/>
      <c r="B1624" s="954"/>
      <c r="C1624" s="927"/>
      <c r="D1624" s="94"/>
      <c r="E1624" s="96"/>
      <c r="F1624" s="99"/>
      <c r="G1624" s="954"/>
      <c r="H1624" s="930"/>
      <c r="I1624" s="94"/>
      <c r="J1624" s="96"/>
      <c r="K1624" s="93"/>
      <c r="L1624" s="954"/>
      <c r="M1624" s="933"/>
      <c r="N1624" s="94"/>
      <c r="O1624" s="114"/>
      <c r="P1624" s="104"/>
    </row>
    <row r="1625" spans="1:16">
      <c r="A1625" s="957"/>
      <c r="B1625" s="952" t="s">
        <v>128</v>
      </c>
      <c r="C1625" s="927"/>
      <c r="D1625" s="94"/>
      <c r="E1625" s="96"/>
      <c r="F1625" s="104"/>
      <c r="G1625" s="952" t="s">
        <v>128</v>
      </c>
      <c r="H1625" s="930"/>
      <c r="I1625" s="94"/>
      <c r="J1625" s="96"/>
      <c r="K1625" s="97"/>
      <c r="L1625" s="952" t="s">
        <v>128</v>
      </c>
      <c r="M1625" s="933"/>
      <c r="N1625" s="94"/>
      <c r="O1625" s="96"/>
      <c r="P1625" s="97"/>
    </row>
    <row r="1626" spans="1:16" ht="17.25" thickBot="1">
      <c r="A1626" s="957"/>
      <c r="B1626" s="943"/>
      <c r="C1626" s="927"/>
      <c r="D1626" s="94"/>
      <c r="E1626" s="96"/>
      <c r="F1626" s="93"/>
      <c r="G1626" s="943"/>
      <c r="H1626" s="930"/>
      <c r="I1626" s="94"/>
      <c r="J1626" s="114"/>
      <c r="K1626" s="97"/>
      <c r="L1626" s="943"/>
      <c r="M1626" s="933"/>
      <c r="N1626" s="113"/>
      <c r="O1626" s="114"/>
      <c r="P1626" s="97"/>
    </row>
    <row r="1627" spans="1:16">
      <c r="A1627" s="957"/>
      <c r="B1627" s="953"/>
      <c r="C1627" s="927"/>
      <c r="D1627" s="94"/>
      <c r="E1627" s="96"/>
      <c r="F1627" s="97"/>
      <c r="G1627" s="953"/>
      <c r="H1627" s="930"/>
      <c r="I1627" s="94"/>
      <c r="J1627" s="96"/>
      <c r="K1627" s="97"/>
      <c r="L1627" s="953"/>
      <c r="M1627" s="933"/>
      <c r="N1627" s="113"/>
      <c r="O1627" s="114"/>
      <c r="P1627" s="97"/>
    </row>
    <row r="1628" spans="1:16" ht="17.25" thickBot="1">
      <c r="A1628" s="957"/>
      <c r="B1628" s="954"/>
      <c r="C1628" s="927"/>
      <c r="D1628" s="94"/>
      <c r="E1628" s="96"/>
      <c r="F1628" s="93"/>
      <c r="G1628" s="954"/>
      <c r="H1628" s="930"/>
      <c r="I1628" s="94"/>
      <c r="J1628" s="114"/>
      <c r="K1628" s="97"/>
      <c r="L1628" s="954"/>
      <c r="M1628" s="933"/>
      <c r="N1628" s="94"/>
      <c r="O1628" s="114"/>
      <c r="P1628" s="97"/>
    </row>
    <row r="1629" spans="1:16">
      <c r="A1629" s="957"/>
      <c r="B1629" s="942" t="s">
        <v>129</v>
      </c>
      <c r="C1629" s="927"/>
      <c r="D1629" s="94"/>
      <c r="E1629" s="96"/>
      <c r="F1629" s="93"/>
      <c r="G1629" s="942" t="s">
        <v>129</v>
      </c>
      <c r="H1629" s="930"/>
      <c r="I1629" s="94"/>
      <c r="J1629" s="114"/>
      <c r="K1629" s="97"/>
      <c r="L1629" s="942" t="s">
        <v>129</v>
      </c>
      <c r="M1629" s="933"/>
      <c r="N1629" s="113"/>
      <c r="O1629" s="114"/>
      <c r="P1629" s="97"/>
    </row>
    <row r="1630" spans="1:16" ht="17.25" thickBot="1">
      <c r="A1630" s="957"/>
      <c r="B1630" s="943"/>
      <c r="C1630" s="927"/>
      <c r="D1630" s="94"/>
      <c r="E1630" s="96"/>
      <c r="F1630" s="93"/>
      <c r="G1630" s="943"/>
      <c r="H1630" s="930"/>
      <c r="I1630" s="94"/>
      <c r="J1630" s="114"/>
      <c r="K1630" s="97"/>
      <c r="L1630" s="943"/>
      <c r="M1630" s="933"/>
      <c r="N1630" s="94"/>
      <c r="O1630" s="114"/>
      <c r="P1630" s="97"/>
    </row>
    <row r="1631" spans="1:16">
      <c r="A1631" s="957"/>
      <c r="B1631" s="106"/>
      <c r="C1631" s="927"/>
      <c r="D1631" s="94"/>
      <c r="E1631" s="96"/>
      <c r="F1631" s="97"/>
      <c r="G1631" s="106"/>
      <c r="H1631" s="930"/>
      <c r="I1631" s="94"/>
      <c r="J1631" s="96"/>
      <c r="K1631" s="112"/>
      <c r="L1631" s="106"/>
      <c r="M1631" s="933"/>
      <c r="N1631" s="113"/>
      <c r="O1631" s="96"/>
      <c r="P1631" s="112"/>
    </row>
    <row r="1632" spans="1:16">
      <c r="A1632" s="957"/>
      <c r="B1632" s="107"/>
      <c r="C1632" s="927"/>
      <c r="D1632" s="94"/>
      <c r="E1632" s="96"/>
      <c r="F1632" s="93"/>
      <c r="G1632" s="107"/>
      <c r="H1632" s="930"/>
      <c r="I1632" s="94"/>
      <c r="J1632" s="96"/>
      <c r="K1632" s="97"/>
      <c r="L1632" s="107"/>
      <c r="M1632" s="933"/>
      <c r="N1632" s="113"/>
      <c r="O1632" s="114"/>
      <c r="P1632" s="97"/>
    </row>
    <row r="1633" spans="1:16">
      <c r="A1633" s="957"/>
      <c r="B1633" s="109"/>
      <c r="C1633" s="927"/>
      <c r="D1633" s="94"/>
      <c r="E1633" s="96"/>
      <c r="F1633" s="93"/>
      <c r="G1633" s="109"/>
      <c r="H1633" s="930"/>
      <c r="I1633" s="113"/>
      <c r="J1633" s="114"/>
      <c r="K1633" s="97"/>
      <c r="L1633" s="109"/>
      <c r="M1633" s="933"/>
      <c r="N1633" s="113"/>
      <c r="O1633" s="114"/>
      <c r="P1633" s="104"/>
    </row>
    <row r="1634" spans="1:16">
      <c r="A1634" s="957"/>
      <c r="B1634" s="110"/>
      <c r="C1634" s="927"/>
      <c r="D1634" s="94"/>
      <c r="E1634" s="96"/>
      <c r="F1634" s="93"/>
      <c r="G1634" s="110"/>
      <c r="H1634" s="930"/>
      <c r="I1634" s="113"/>
      <c r="J1634" s="114"/>
      <c r="K1634" s="104"/>
      <c r="L1634" s="110"/>
      <c r="M1634" s="933"/>
      <c r="N1634" s="111"/>
      <c r="O1634" s="96"/>
      <c r="P1634" s="97"/>
    </row>
    <row r="1635" spans="1:16">
      <c r="A1635" s="957"/>
      <c r="B1635" s="109"/>
      <c r="C1635" s="927"/>
      <c r="D1635" s="111"/>
      <c r="E1635" s="96"/>
      <c r="F1635" s="97"/>
      <c r="G1635" s="109"/>
      <c r="H1635" s="930"/>
      <c r="I1635" s="111"/>
      <c r="J1635" s="96"/>
      <c r="K1635" s="112"/>
      <c r="L1635" s="109"/>
      <c r="M1635" s="933"/>
      <c r="N1635" s="94"/>
      <c r="O1635" s="96"/>
      <c r="P1635" s="112"/>
    </row>
    <row r="1636" spans="1:16">
      <c r="A1636" s="957"/>
      <c r="B1636" s="110"/>
      <c r="C1636" s="927"/>
      <c r="D1636" s="94"/>
      <c r="E1636" s="96"/>
      <c r="F1636" s="108"/>
      <c r="G1636" s="110"/>
      <c r="H1636" s="930"/>
      <c r="I1636" s="94"/>
      <c r="J1636" s="96"/>
      <c r="K1636" s="97"/>
      <c r="L1636" s="110"/>
      <c r="M1636" s="933"/>
      <c r="N1636" s="113"/>
      <c r="O1636" s="114"/>
      <c r="P1636" s="97"/>
    </row>
    <row r="1637" spans="1:16">
      <c r="A1637" s="957"/>
      <c r="B1637" s="109"/>
      <c r="C1637" s="927"/>
      <c r="D1637" s="94"/>
      <c r="E1637" s="96"/>
      <c r="F1637" s="97"/>
      <c r="G1637" s="109"/>
      <c r="H1637" s="930"/>
      <c r="I1637" s="113"/>
      <c r="J1637" s="114"/>
      <c r="K1637" s="97"/>
      <c r="L1637" s="109"/>
      <c r="M1637" s="933"/>
      <c r="N1637" s="113"/>
      <c r="O1637" s="114"/>
      <c r="P1637" s="97"/>
    </row>
    <row r="1638" spans="1:16" ht="17.25" thickBot="1">
      <c r="A1638" s="957"/>
      <c r="B1638" s="110"/>
      <c r="C1638" s="940"/>
      <c r="D1638" s="115"/>
      <c r="E1638" s="116"/>
      <c r="F1638" s="117"/>
      <c r="G1638" s="110"/>
      <c r="H1638" s="930"/>
      <c r="I1638" s="115"/>
      <c r="J1638" s="116"/>
      <c r="K1638" s="117"/>
      <c r="L1638" s="110"/>
      <c r="M1638" s="933"/>
      <c r="N1638" s="115"/>
      <c r="O1638" s="116"/>
      <c r="P1638" s="117"/>
    </row>
    <row r="1639" spans="1:16">
      <c r="A1639" s="944" t="str">
        <f>TEXT(A1593,"AAAA")</f>
        <v>星期二</v>
      </c>
      <c r="B1639" s="109"/>
      <c r="C1639" s="926" t="s">
        <v>665</v>
      </c>
      <c r="D1639" s="118"/>
      <c r="E1639" s="119"/>
      <c r="F1639" s="97"/>
      <c r="G1639" s="109"/>
      <c r="H1639" s="929" t="s">
        <v>130</v>
      </c>
      <c r="I1639" s="118"/>
      <c r="J1639" s="119"/>
      <c r="K1639" s="97"/>
      <c r="L1639" s="109"/>
      <c r="M1639" s="932" t="s">
        <v>130</v>
      </c>
      <c r="N1639" s="118"/>
      <c r="O1639" s="119"/>
      <c r="P1639" s="97"/>
    </row>
    <row r="1640" spans="1:16">
      <c r="A1640" s="944"/>
      <c r="B1640" s="110"/>
      <c r="C1640" s="927"/>
      <c r="D1640" s="120"/>
      <c r="E1640" s="96"/>
      <c r="F1640" s="97"/>
      <c r="G1640" s="110"/>
      <c r="H1640" s="930"/>
      <c r="I1640" s="94"/>
      <c r="J1640" s="96"/>
      <c r="K1640" s="97"/>
      <c r="L1640" s="110"/>
      <c r="M1640" s="933"/>
      <c r="N1640" s="94"/>
      <c r="O1640" s="96"/>
      <c r="P1640" s="97"/>
    </row>
    <row r="1641" spans="1:16">
      <c r="A1641" s="944"/>
      <c r="B1641" s="109"/>
      <c r="C1641" s="927"/>
      <c r="D1641" s="120"/>
      <c r="E1641" s="96"/>
      <c r="F1641" s="97"/>
      <c r="G1641" s="109"/>
      <c r="H1641" s="930"/>
      <c r="I1641" s="94"/>
      <c r="J1641" s="96"/>
      <c r="K1641" s="97"/>
      <c r="L1641" s="109"/>
      <c r="M1641" s="933"/>
      <c r="N1641" s="94"/>
      <c r="O1641" s="96"/>
      <c r="P1641" s="97"/>
    </row>
    <row r="1642" spans="1:16">
      <c r="A1642" s="944"/>
      <c r="B1642" s="110"/>
      <c r="C1642" s="927"/>
      <c r="D1642" s="120"/>
      <c r="E1642" s="96"/>
      <c r="F1642" s="97"/>
      <c r="G1642" s="110"/>
      <c r="H1642" s="930"/>
      <c r="I1642" s="94"/>
      <c r="J1642" s="96"/>
      <c r="K1642" s="97"/>
      <c r="L1642" s="110"/>
      <c r="M1642" s="933"/>
      <c r="N1642" s="94"/>
      <c r="O1642" s="96"/>
      <c r="P1642" s="97"/>
    </row>
    <row r="1643" spans="1:16">
      <c r="A1643" s="944"/>
      <c r="B1643" s="109"/>
      <c r="C1643" s="927"/>
      <c r="D1643" s="120"/>
      <c r="E1643" s="96"/>
      <c r="F1643" s="97"/>
      <c r="G1643" s="109"/>
      <c r="H1643" s="930"/>
      <c r="I1643" s="94"/>
      <c r="J1643" s="96"/>
      <c r="K1643" s="97"/>
      <c r="L1643" s="109"/>
      <c r="M1643" s="933"/>
      <c r="N1643" s="94"/>
      <c r="O1643" s="96"/>
      <c r="P1643" s="97"/>
    </row>
    <row r="1644" spans="1:16">
      <c r="A1644" s="944"/>
      <c r="B1644" s="110"/>
      <c r="C1644" s="927"/>
      <c r="D1644" s="120"/>
      <c r="E1644" s="96"/>
      <c r="F1644" s="97"/>
      <c r="G1644" s="110"/>
      <c r="H1644" s="930"/>
      <c r="I1644" s="94"/>
      <c r="J1644" s="96"/>
      <c r="K1644" s="97"/>
      <c r="L1644" s="110"/>
      <c r="M1644" s="933"/>
      <c r="N1644" s="94"/>
      <c r="O1644" s="96"/>
      <c r="P1644" s="97"/>
    </row>
    <row r="1645" spans="1:16">
      <c r="A1645" s="944"/>
      <c r="B1645" s="109"/>
      <c r="C1645" s="927"/>
      <c r="D1645" s="120"/>
      <c r="E1645" s="96"/>
      <c r="F1645" s="97"/>
      <c r="G1645" s="109"/>
      <c r="H1645" s="930"/>
      <c r="I1645" s="94"/>
      <c r="J1645" s="96"/>
      <c r="K1645" s="97"/>
      <c r="L1645" s="109"/>
      <c r="M1645" s="933"/>
      <c r="N1645" s="94"/>
      <c r="O1645" s="96"/>
      <c r="P1645" s="97"/>
    </row>
    <row r="1646" spans="1:16">
      <c r="A1646" s="944"/>
      <c r="B1646" s="110"/>
      <c r="C1646" s="927"/>
      <c r="D1646" s="94"/>
      <c r="E1646" s="96"/>
      <c r="F1646" s="97"/>
      <c r="G1646" s="110"/>
      <c r="H1646" s="930"/>
      <c r="I1646" s="94"/>
      <c r="J1646" s="96"/>
      <c r="K1646" s="97"/>
      <c r="L1646" s="110"/>
      <c r="M1646" s="933"/>
      <c r="N1646" s="94"/>
      <c r="O1646" s="96"/>
      <c r="P1646" s="97"/>
    </row>
    <row r="1647" spans="1:16">
      <c r="A1647" s="944"/>
      <c r="B1647" s="107"/>
      <c r="C1647" s="927"/>
      <c r="D1647" s="113"/>
      <c r="E1647" s="114"/>
      <c r="F1647" s="104"/>
      <c r="G1647" s="107"/>
      <c r="H1647" s="930"/>
      <c r="I1647" s="113"/>
      <c r="J1647" s="114"/>
      <c r="K1647" s="97"/>
      <c r="L1647" s="107"/>
      <c r="M1647" s="933"/>
      <c r="N1647" s="113"/>
      <c r="O1647" s="114"/>
      <c r="P1647" s="97"/>
    </row>
    <row r="1648" spans="1:16" ht="17.25" thickBot="1">
      <c r="A1648" s="944"/>
      <c r="B1648" s="107"/>
      <c r="C1648" s="940"/>
      <c r="D1648" s="122" t="s">
        <v>132</v>
      </c>
      <c r="E1648" s="123" t="s">
        <v>133</v>
      </c>
      <c r="F1648" s="124"/>
      <c r="G1648" s="107"/>
      <c r="H1648" s="941"/>
      <c r="I1648" s="122" t="s">
        <v>132</v>
      </c>
      <c r="J1648" s="123" t="s">
        <v>133</v>
      </c>
      <c r="K1648" s="97"/>
      <c r="L1648" s="107"/>
      <c r="M1648" s="939"/>
      <c r="N1648" s="122" t="s">
        <v>132</v>
      </c>
      <c r="O1648" s="123" t="s">
        <v>133</v>
      </c>
      <c r="P1648" s="97"/>
    </row>
    <row r="1649" spans="1:16">
      <c r="A1649" s="105"/>
      <c r="B1649" s="109"/>
      <c r="C1649" s="926" t="s">
        <v>666</v>
      </c>
      <c r="D1649" s="118"/>
      <c r="E1649" s="119"/>
      <c r="F1649" s="125"/>
      <c r="G1649" s="109"/>
      <c r="H1649" s="929" t="s">
        <v>134</v>
      </c>
      <c r="I1649" s="118"/>
      <c r="J1649" s="119"/>
      <c r="K1649" s="125"/>
      <c r="L1649" s="109"/>
      <c r="M1649" s="932" t="s">
        <v>134</v>
      </c>
      <c r="N1649" s="118"/>
      <c r="O1649" s="119"/>
      <c r="P1649" s="125"/>
    </row>
    <row r="1650" spans="1:16">
      <c r="A1650" s="105"/>
      <c r="B1650" s="110"/>
      <c r="C1650" s="927"/>
      <c r="D1650" s="94"/>
      <c r="E1650" s="96"/>
      <c r="F1650" s="97"/>
      <c r="G1650" s="110"/>
      <c r="H1650" s="930"/>
      <c r="I1650" s="94"/>
      <c r="J1650" s="96"/>
      <c r="K1650" s="97"/>
      <c r="L1650" s="110"/>
      <c r="M1650" s="933"/>
      <c r="N1650" s="94"/>
      <c r="O1650" s="96"/>
      <c r="P1650" s="97"/>
    </row>
    <row r="1651" spans="1:16">
      <c r="A1651" s="105"/>
      <c r="B1651" s="126"/>
      <c r="C1651" s="927"/>
      <c r="D1651" s="94"/>
      <c r="E1651" s="96"/>
      <c r="F1651" s="97"/>
      <c r="G1651" s="126"/>
      <c r="H1651" s="930"/>
      <c r="I1651" s="94"/>
      <c r="J1651" s="96"/>
      <c r="K1651" s="97"/>
      <c r="L1651" s="126"/>
      <c r="M1651" s="933"/>
      <c r="N1651" s="94"/>
      <c r="O1651" s="96"/>
      <c r="P1651" s="128"/>
    </row>
    <row r="1652" spans="1:16">
      <c r="A1652" s="105"/>
      <c r="B1652" s="107"/>
      <c r="C1652" s="927"/>
      <c r="D1652" s="94"/>
      <c r="E1652" s="96"/>
      <c r="F1652" s="97"/>
      <c r="G1652" s="107"/>
      <c r="H1652" s="930"/>
      <c r="I1652" s="94"/>
      <c r="J1652" s="96"/>
      <c r="K1652" s="97"/>
      <c r="L1652" s="107"/>
      <c r="M1652" s="933"/>
      <c r="N1652" s="94"/>
      <c r="O1652" s="96"/>
      <c r="P1652" s="216"/>
    </row>
    <row r="1653" spans="1:16">
      <c r="A1653" s="105"/>
      <c r="B1653" s="109"/>
      <c r="C1653" s="927"/>
      <c r="D1653" s="94"/>
      <c r="E1653" s="96"/>
      <c r="F1653" s="97"/>
      <c r="G1653" s="109"/>
      <c r="H1653" s="930"/>
      <c r="I1653" s="94"/>
      <c r="J1653" s="96"/>
      <c r="K1653" s="97"/>
      <c r="L1653" s="109"/>
      <c r="M1653" s="933"/>
      <c r="N1653" s="94"/>
      <c r="O1653" s="96"/>
      <c r="P1653" s="97"/>
    </row>
    <row r="1654" spans="1:16">
      <c r="A1654" s="105"/>
      <c r="B1654" s="110"/>
      <c r="C1654" s="927"/>
      <c r="D1654" s="94"/>
      <c r="E1654" s="96"/>
      <c r="F1654" s="127"/>
      <c r="G1654" s="110"/>
      <c r="H1654" s="930"/>
      <c r="I1654" s="94"/>
      <c r="J1654" s="96"/>
      <c r="K1654" s="127"/>
      <c r="L1654" s="110"/>
      <c r="M1654" s="933"/>
      <c r="N1654" s="94"/>
      <c r="O1654" s="96"/>
      <c r="P1654" s="127"/>
    </row>
    <row r="1655" spans="1:16">
      <c r="A1655" s="105"/>
      <c r="B1655" s="109"/>
      <c r="C1655" s="927"/>
      <c r="D1655" s="94"/>
      <c r="E1655" s="96"/>
      <c r="F1655" s="128"/>
      <c r="G1655" s="109"/>
      <c r="H1655" s="930"/>
      <c r="I1655" s="94"/>
      <c r="J1655" s="96"/>
      <c r="K1655" s="128"/>
      <c r="L1655" s="109"/>
      <c r="M1655" s="933"/>
      <c r="N1655" s="94"/>
      <c r="O1655" s="96"/>
      <c r="P1655" s="128"/>
    </row>
    <row r="1656" spans="1:16">
      <c r="A1656" s="105"/>
      <c r="B1656" s="110"/>
      <c r="C1656" s="927"/>
      <c r="D1656" s="217"/>
      <c r="E1656" s="114"/>
      <c r="F1656" s="216"/>
      <c r="G1656" s="110"/>
      <c r="H1656" s="930"/>
      <c r="I1656" s="113"/>
      <c r="J1656" s="114"/>
      <c r="K1656" s="216"/>
      <c r="L1656" s="110"/>
      <c r="M1656" s="933"/>
      <c r="N1656" s="113"/>
      <c r="O1656" s="114"/>
      <c r="P1656" s="216"/>
    </row>
    <row r="1657" spans="1:16">
      <c r="A1657" s="105"/>
      <c r="B1657" s="109"/>
      <c r="C1657" s="927"/>
      <c r="D1657" s="217"/>
      <c r="E1657" s="114"/>
      <c r="F1657" s="216"/>
      <c r="G1657" s="109"/>
      <c r="H1657" s="930"/>
      <c r="I1657" s="113"/>
      <c r="J1657" s="114"/>
      <c r="K1657" s="216"/>
      <c r="L1657" s="109"/>
      <c r="M1657" s="933"/>
      <c r="N1657" s="113"/>
      <c r="O1657" s="114"/>
      <c r="P1657" s="216"/>
    </row>
    <row r="1658" spans="1:16" ht="17.25" thickBot="1">
      <c r="A1658" s="105"/>
      <c r="B1658" s="110"/>
      <c r="C1658" s="940"/>
      <c r="D1658" s="129"/>
      <c r="E1658" s="130"/>
      <c r="F1658" s="104"/>
      <c r="G1658" s="110"/>
      <c r="H1658" s="941"/>
      <c r="I1658" s="113"/>
      <c r="J1658" s="130"/>
      <c r="K1658" s="104"/>
      <c r="L1658" s="110"/>
      <c r="M1658" s="939"/>
      <c r="N1658" s="113"/>
      <c r="O1658" s="131"/>
      <c r="P1658" s="127"/>
    </row>
    <row r="1659" spans="1:16">
      <c r="A1659" s="132"/>
      <c r="B1659" s="109"/>
      <c r="C1659" s="926" t="s">
        <v>667</v>
      </c>
      <c r="D1659" s="118" t="s">
        <v>136</v>
      </c>
      <c r="E1659" s="133" t="s">
        <v>137</v>
      </c>
      <c r="F1659" s="125"/>
      <c r="G1659" s="109"/>
      <c r="H1659" s="929" t="s">
        <v>135</v>
      </c>
      <c r="I1659" s="118" t="s">
        <v>136</v>
      </c>
      <c r="J1659" s="133" t="s">
        <v>137</v>
      </c>
      <c r="K1659" s="125"/>
      <c r="L1659" s="109"/>
      <c r="M1659" s="932" t="s">
        <v>135</v>
      </c>
      <c r="N1659" s="118" t="s">
        <v>136</v>
      </c>
      <c r="O1659" s="133" t="s">
        <v>137</v>
      </c>
      <c r="P1659" s="125"/>
    </row>
    <row r="1660" spans="1:16">
      <c r="A1660" s="132"/>
      <c r="B1660" s="110"/>
      <c r="C1660" s="927"/>
      <c r="D1660" s="94" t="s">
        <v>141</v>
      </c>
      <c r="E1660" s="96" t="s">
        <v>142</v>
      </c>
      <c r="F1660" s="134"/>
      <c r="G1660" s="110"/>
      <c r="H1660" s="930"/>
      <c r="I1660" s="94" t="s">
        <v>141</v>
      </c>
      <c r="J1660" s="96" t="s">
        <v>142</v>
      </c>
      <c r="K1660" s="134"/>
      <c r="L1660" s="110"/>
      <c r="M1660" s="933"/>
      <c r="N1660" s="94" t="s">
        <v>141</v>
      </c>
      <c r="O1660" s="96" t="s">
        <v>142</v>
      </c>
      <c r="P1660" s="134"/>
    </row>
    <row r="1661" spans="1:16">
      <c r="A1661" s="132"/>
      <c r="B1661" s="135"/>
      <c r="C1661" s="927"/>
      <c r="D1661" s="94" t="s">
        <v>145</v>
      </c>
      <c r="E1661" s="96" t="s">
        <v>146</v>
      </c>
      <c r="F1661" s="97"/>
      <c r="G1661" s="135"/>
      <c r="H1661" s="930"/>
      <c r="I1661" s="94" t="s">
        <v>145</v>
      </c>
      <c r="J1661" s="96" t="s">
        <v>146</v>
      </c>
      <c r="K1661" s="97"/>
      <c r="L1661" s="135"/>
      <c r="M1661" s="933"/>
      <c r="N1661" s="94" t="s">
        <v>145</v>
      </c>
      <c r="O1661" s="96" t="s">
        <v>146</v>
      </c>
      <c r="P1661" s="97"/>
    </row>
    <row r="1662" spans="1:16">
      <c r="A1662" s="132"/>
      <c r="B1662" s="110"/>
      <c r="C1662" s="927"/>
      <c r="D1662" s="94" t="s">
        <v>147</v>
      </c>
      <c r="E1662" s="96" t="s">
        <v>148</v>
      </c>
      <c r="F1662" s="104"/>
      <c r="G1662" s="110"/>
      <c r="H1662" s="930"/>
      <c r="I1662" s="94" t="s">
        <v>147</v>
      </c>
      <c r="J1662" s="96" t="s">
        <v>148</v>
      </c>
      <c r="K1662" s="104"/>
      <c r="L1662" s="110"/>
      <c r="M1662" s="933"/>
      <c r="N1662" s="94" t="s">
        <v>147</v>
      </c>
      <c r="O1662" s="96" t="s">
        <v>148</v>
      </c>
      <c r="P1662" s="104"/>
    </row>
    <row r="1663" spans="1:16">
      <c r="A1663" s="132"/>
      <c r="B1663" s="135"/>
      <c r="C1663" s="927"/>
      <c r="D1663" s="94"/>
      <c r="E1663" s="114"/>
      <c r="F1663" s="136"/>
      <c r="G1663" s="135"/>
      <c r="H1663" s="930"/>
      <c r="I1663" s="94"/>
      <c r="J1663" s="114"/>
      <c r="K1663" s="136"/>
      <c r="L1663" s="135"/>
      <c r="M1663" s="933"/>
      <c r="N1663" s="94"/>
      <c r="O1663" s="114"/>
      <c r="P1663" s="136"/>
    </row>
    <row r="1664" spans="1:16">
      <c r="A1664" s="132"/>
      <c r="B1664" s="110"/>
      <c r="C1664" s="927"/>
      <c r="D1664" s="94"/>
      <c r="E1664" s="96"/>
      <c r="F1664" s="97"/>
      <c r="G1664" s="110"/>
      <c r="H1664" s="930"/>
      <c r="I1664" s="94"/>
      <c r="J1664" s="96"/>
      <c r="K1664" s="97"/>
      <c r="L1664" s="110"/>
      <c r="M1664" s="933"/>
      <c r="N1664" s="94"/>
      <c r="O1664" s="96"/>
      <c r="P1664" s="97"/>
    </row>
    <row r="1665" spans="1:16">
      <c r="A1665" s="132"/>
      <c r="B1665" s="135"/>
      <c r="C1665" s="927"/>
      <c r="D1665" s="94"/>
      <c r="E1665" s="114"/>
      <c r="F1665" s="136"/>
      <c r="G1665" s="135"/>
      <c r="H1665" s="930"/>
      <c r="I1665" s="94"/>
      <c r="J1665" s="114"/>
      <c r="K1665" s="136"/>
      <c r="L1665" s="135"/>
      <c r="M1665" s="933"/>
      <c r="N1665" s="94"/>
      <c r="O1665" s="114"/>
      <c r="P1665" s="136"/>
    </row>
    <row r="1666" spans="1:16">
      <c r="A1666" s="132"/>
      <c r="B1666" s="110"/>
      <c r="C1666" s="927"/>
      <c r="D1666" s="94"/>
      <c r="E1666" s="96"/>
      <c r="F1666" s="97"/>
      <c r="G1666" s="110"/>
      <c r="H1666" s="930"/>
      <c r="I1666" s="94"/>
      <c r="J1666" s="96"/>
      <c r="K1666" s="97"/>
      <c r="L1666" s="110"/>
      <c r="M1666" s="933"/>
      <c r="N1666" s="94"/>
      <c r="O1666" s="96"/>
      <c r="P1666" s="97"/>
    </row>
    <row r="1667" spans="1:16">
      <c r="A1667" s="132"/>
      <c r="B1667" s="135"/>
      <c r="C1667" s="927"/>
      <c r="D1667" s="94"/>
      <c r="E1667" s="96"/>
      <c r="F1667" s="97"/>
      <c r="G1667" s="135"/>
      <c r="H1667" s="930"/>
      <c r="I1667" s="94"/>
      <c r="J1667" s="96"/>
      <c r="K1667" s="97"/>
      <c r="L1667" s="135"/>
      <c r="M1667" s="933"/>
      <c r="N1667" s="94"/>
      <c r="O1667" s="96"/>
      <c r="P1667" s="97"/>
    </row>
    <row r="1668" spans="1:16" ht="17.25" thickBot="1">
      <c r="A1668" s="132"/>
      <c r="B1668" s="110"/>
      <c r="C1668" s="940"/>
      <c r="D1668" s="115"/>
      <c r="E1668" s="116"/>
      <c r="F1668" s="117"/>
      <c r="G1668" s="110"/>
      <c r="H1668" s="941"/>
      <c r="I1668" s="115"/>
      <c r="J1668" s="130"/>
      <c r="K1668" s="104"/>
      <c r="L1668" s="110"/>
      <c r="M1668" s="939"/>
      <c r="N1668" s="115"/>
      <c r="O1668" s="130"/>
      <c r="P1668" s="104"/>
    </row>
    <row r="1669" spans="1:16">
      <c r="A1669" s="132"/>
      <c r="B1669" s="135"/>
      <c r="C1669" s="926" t="s">
        <v>668</v>
      </c>
      <c r="D1669" s="137" t="s">
        <v>150</v>
      </c>
      <c r="E1669" s="138"/>
      <c r="F1669" s="139" t="s">
        <v>151</v>
      </c>
      <c r="G1669" s="135"/>
      <c r="H1669" s="929" t="s">
        <v>149</v>
      </c>
      <c r="I1669" s="137" t="s">
        <v>150</v>
      </c>
      <c r="J1669" s="138"/>
      <c r="K1669" s="139" t="s">
        <v>151</v>
      </c>
      <c r="L1669" s="135"/>
      <c r="M1669" s="932" t="s">
        <v>149</v>
      </c>
      <c r="N1669" s="137" t="s">
        <v>150</v>
      </c>
      <c r="O1669" s="138"/>
      <c r="P1669" s="139" t="s">
        <v>151</v>
      </c>
    </row>
    <row r="1670" spans="1:16">
      <c r="A1670" s="132"/>
      <c r="B1670" s="110"/>
      <c r="C1670" s="927"/>
      <c r="D1670" s="120"/>
      <c r="E1670" s="121"/>
      <c r="F1670" s="140"/>
      <c r="G1670" s="110"/>
      <c r="H1670" s="930"/>
      <c r="I1670" s="94"/>
      <c r="J1670" s="96"/>
      <c r="K1670" s="97"/>
      <c r="L1670" s="110"/>
      <c r="M1670" s="933"/>
      <c r="N1670" s="94"/>
      <c r="O1670" s="96"/>
      <c r="P1670" s="97"/>
    </row>
    <row r="1671" spans="1:16">
      <c r="A1671" s="132"/>
      <c r="B1671" s="135"/>
      <c r="C1671" s="927"/>
      <c r="D1671" s="94"/>
      <c r="E1671" s="96"/>
      <c r="F1671" s="97"/>
      <c r="G1671" s="135"/>
      <c r="H1671" s="930"/>
      <c r="I1671" s="94"/>
      <c r="J1671" s="96"/>
      <c r="K1671" s="97"/>
      <c r="L1671" s="135"/>
      <c r="M1671" s="933"/>
      <c r="N1671" s="94"/>
      <c r="O1671" s="96"/>
      <c r="P1671" s="97"/>
    </row>
    <row r="1672" spans="1:16">
      <c r="A1672" s="132"/>
      <c r="B1672" s="110"/>
      <c r="C1672" s="927"/>
      <c r="D1672" s="113"/>
      <c r="E1672" s="114"/>
      <c r="F1672" s="104"/>
      <c r="G1672" s="110"/>
      <c r="H1672" s="930"/>
      <c r="I1672" s="113"/>
      <c r="J1672" s="114"/>
      <c r="K1672" s="104"/>
      <c r="L1672" s="110"/>
      <c r="M1672" s="933"/>
      <c r="N1672" s="113"/>
      <c r="O1672" s="114"/>
      <c r="P1672" s="104"/>
    </row>
    <row r="1673" spans="1:16">
      <c r="A1673" s="935"/>
      <c r="B1673" s="135"/>
      <c r="C1673" s="927"/>
      <c r="D1673" s="94"/>
      <c r="E1673" s="96"/>
      <c r="F1673" s="97"/>
      <c r="G1673" s="135"/>
      <c r="H1673" s="930"/>
      <c r="I1673" s="94"/>
      <c r="J1673" s="96"/>
      <c r="K1673" s="97"/>
      <c r="L1673" s="135"/>
      <c r="M1673" s="933"/>
      <c r="N1673" s="94"/>
      <c r="O1673" s="96"/>
      <c r="P1673" s="97"/>
    </row>
    <row r="1674" spans="1:16">
      <c r="A1674" s="935"/>
      <c r="B1674" s="110"/>
      <c r="C1674" s="927"/>
      <c r="D1674" s="94"/>
      <c r="E1674" s="96"/>
      <c r="F1674" s="97"/>
      <c r="G1674" s="110"/>
      <c r="H1674" s="930"/>
      <c r="I1674" s="94"/>
      <c r="J1674" s="96"/>
      <c r="K1674" s="97"/>
      <c r="L1674" s="110"/>
      <c r="M1674" s="933"/>
      <c r="N1674" s="94"/>
      <c r="O1674" s="96"/>
      <c r="P1674" s="97"/>
    </row>
    <row r="1675" spans="1:16">
      <c r="A1675" s="935"/>
      <c r="B1675" s="135"/>
      <c r="C1675" s="927"/>
      <c r="D1675" s="113"/>
      <c r="E1675" s="114"/>
      <c r="F1675" s="104"/>
      <c r="G1675" s="135"/>
      <c r="H1675" s="930"/>
      <c r="I1675" s="113"/>
      <c r="J1675" s="114"/>
      <c r="K1675" s="104"/>
      <c r="L1675" s="135"/>
      <c r="M1675" s="933"/>
      <c r="N1675" s="113"/>
      <c r="O1675" s="114"/>
      <c r="P1675" s="104"/>
    </row>
    <row r="1676" spans="1:16" ht="17.25" thickBot="1">
      <c r="A1676" s="936"/>
      <c r="B1676" s="141"/>
      <c r="C1676" s="928"/>
      <c r="D1676" s="142"/>
      <c r="E1676" s="143"/>
      <c r="F1676" s="144"/>
      <c r="G1676" s="141"/>
      <c r="H1676" s="931"/>
      <c r="I1676" s="142"/>
      <c r="J1676" s="143"/>
      <c r="K1676" s="144"/>
      <c r="L1676" s="141"/>
      <c r="M1676" s="934"/>
      <c r="N1676" s="142"/>
      <c r="O1676" s="143"/>
      <c r="P1676" s="144"/>
    </row>
    <row r="1677" spans="1:16" s="146" customFormat="1" ht="27" customHeight="1" thickTop="1" thickBot="1">
      <c r="A1677" s="145"/>
      <c r="B1677" s="937" t="s">
        <v>152</v>
      </c>
      <c r="C1677" s="937"/>
      <c r="D1677" s="937"/>
      <c r="E1677" s="937"/>
      <c r="F1677" s="937"/>
      <c r="G1677" s="938" t="s">
        <v>153</v>
      </c>
      <c r="H1677" s="938"/>
      <c r="I1677" s="938"/>
      <c r="J1677" s="938"/>
      <c r="K1677" s="938"/>
      <c r="L1677" s="938"/>
      <c r="M1677" s="938"/>
      <c r="N1677" s="919" t="s">
        <v>154</v>
      </c>
      <c r="O1677" s="919"/>
      <c r="P1677" s="919"/>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20">
        <f>A1593</f>
        <v>46189</v>
      </c>
      <c r="B1679" s="923" t="s">
        <v>669</v>
      </c>
      <c r="C1679" s="160"/>
      <c r="D1679" s="161"/>
      <c r="E1679" s="162"/>
      <c r="F1679" s="163"/>
      <c r="G1679" s="164"/>
      <c r="H1679" s="165"/>
      <c r="I1679" s="166"/>
      <c r="J1679" s="166"/>
      <c r="K1679" s="167"/>
      <c r="L1679" s="168"/>
      <c r="M1679" s="169"/>
      <c r="N1679" s="170"/>
      <c r="O1679" s="166"/>
      <c r="P1679" s="171"/>
    </row>
    <row r="1680" spans="1:16" s="172" customFormat="1">
      <c r="A1680" s="921"/>
      <c r="B1680" s="924"/>
      <c r="C1680" s="173"/>
      <c r="D1680" s="174"/>
      <c r="E1680" s="175"/>
      <c r="F1680" s="176"/>
      <c r="G1680" s="173"/>
      <c r="H1680" s="177"/>
      <c r="I1680" s="175"/>
      <c r="J1680" s="175"/>
      <c r="K1680" s="178"/>
      <c r="L1680" s="179"/>
      <c r="M1680" s="180"/>
      <c r="N1680" s="181"/>
      <c r="O1680" s="175"/>
      <c r="P1680" s="182"/>
    </row>
    <row r="1681" spans="1:16" s="172" customFormat="1">
      <c r="A1681" s="921"/>
      <c r="B1681" s="924"/>
      <c r="C1681" s="173"/>
      <c r="D1681" s="174"/>
      <c r="E1681" s="175"/>
      <c r="F1681" s="176"/>
      <c r="G1681" s="173"/>
      <c r="H1681" s="183"/>
      <c r="I1681" s="175"/>
      <c r="J1681" s="175"/>
      <c r="K1681" s="178"/>
      <c r="L1681" s="184"/>
      <c r="M1681" s="180"/>
      <c r="N1681" s="181"/>
      <c r="O1681" s="175"/>
      <c r="P1681" s="182"/>
    </row>
    <row r="1682" spans="1:16" s="172" customFormat="1">
      <c r="A1682" s="921"/>
      <c r="B1682" s="924"/>
      <c r="C1682" s="173"/>
      <c r="D1682" s="218"/>
      <c r="E1682" s="175"/>
      <c r="F1682" s="176"/>
      <c r="G1682" s="173"/>
      <c r="H1682" s="183"/>
      <c r="I1682" s="175"/>
      <c r="J1682" s="175"/>
      <c r="K1682" s="187"/>
      <c r="L1682" s="184"/>
      <c r="M1682" s="180"/>
      <c r="N1682" s="181"/>
      <c r="O1682" s="175"/>
      <c r="P1682" s="182"/>
    </row>
    <row r="1683" spans="1:16" s="172" customFormat="1">
      <c r="A1683" s="921"/>
      <c r="B1683" s="924"/>
      <c r="C1683" s="173"/>
      <c r="D1683" s="185"/>
      <c r="E1683" s="175"/>
      <c r="F1683" s="182"/>
      <c r="G1683" s="173"/>
      <c r="H1683" s="186"/>
      <c r="I1683" s="175"/>
      <c r="J1683" s="175"/>
      <c r="K1683" s="187"/>
      <c r="L1683" s="184"/>
      <c r="M1683" s="180"/>
      <c r="N1683" s="181"/>
      <c r="O1683" s="175"/>
      <c r="P1683" s="182"/>
    </row>
    <row r="1684" spans="1:16" s="172" customFormat="1">
      <c r="A1684" s="921"/>
      <c r="B1684" s="924"/>
      <c r="C1684" s="173"/>
      <c r="D1684" s="174"/>
      <c r="E1684" s="175"/>
      <c r="F1684" s="188"/>
      <c r="G1684" s="198"/>
      <c r="H1684" s="183"/>
      <c r="I1684" s="191"/>
      <c r="J1684" s="175"/>
      <c r="K1684" s="178"/>
      <c r="L1684" s="189"/>
      <c r="M1684" s="190"/>
      <c r="N1684" s="181"/>
      <c r="O1684" s="175"/>
      <c r="P1684" s="182"/>
    </row>
    <row r="1685" spans="1:16" s="172" customFormat="1">
      <c r="A1685" s="921"/>
      <c r="B1685" s="924"/>
      <c r="C1685" s="173"/>
      <c r="D1685" s="174"/>
      <c r="E1685" s="175"/>
      <c r="F1685" s="182"/>
      <c r="G1685" s="173"/>
      <c r="H1685" s="183"/>
      <c r="I1685" s="191"/>
      <c r="J1685" s="175"/>
      <c r="K1685" s="178"/>
      <c r="L1685" s="184"/>
      <c r="M1685" s="180"/>
      <c r="N1685" s="181"/>
      <c r="O1685" s="175"/>
      <c r="P1685" s="182"/>
    </row>
    <row r="1686" spans="1:16" s="172" customFormat="1">
      <c r="A1686" s="921"/>
      <c r="B1686" s="924"/>
      <c r="C1686" s="173"/>
      <c r="D1686" s="174"/>
      <c r="E1686" s="175"/>
      <c r="F1686" s="182"/>
      <c r="G1686" s="219"/>
      <c r="H1686" s="183"/>
      <c r="I1686" s="175"/>
      <c r="J1686" s="175"/>
      <c r="K1686" s="178"/>
      <c r="L1686" s="184"/>
      <c r="M1686" s="180"/>
      <c r="N1686" s="181"/>
      <c r="O1686" s="175"/>
      <c r="P1686" s="182"/>
    </row>
    <row r="1687" spans="1:16" s="172" customFormat="1">
      <c r="A1687" s="921"/>
      <c r="B1687" s="924"/>
      <c r="C1687" s="173"/>
      <c r="D1687" s="174"/>
      <c r="E1687" s="175"/>
      <c r="F1687" s="188"/>
      <c r="G1687" s="173"/>
      <c r="H1687" s="183"/>
      <c r="I1687" s="191"/>
      <c r="J1687" s="175"/>
      <c r="K1687" s="178"/>
      <c r="L1687" s="184"/>
      <c r="M1687" s="180"/>
      <c r="N1687" s="181"/>
      <c r="O1687" s="175"/>
      <c r="P1687" s="182"/>
    </row>
    <row r="1688" spans="1:16" s="172" customFormat="1">
      <c r="A1688" s="921"/>
      <c r="B1688" s="924"/>
      <c r="C1688" s="173"/>
      <c r="D1688" s="174"/>
      <c r="E1688" s="175"/>
      <c r="F1688" s="182"/>
      <c r="G1688" s="173"/>
      <c r="H1688" s="183"/>
      <c r="I1688" s="191"/>
      <c r="J1688" s="175"/>
      <c r="K1688" s="178"/>
      <c r="L1688" s="184"/>
      <c r="M1688" s="180"/>
      <c r="N1688" s="181"/>
      <c r="O1688" s="175"/>
      <c r="P1688" s="182"/>
    </row>
    <row r="1689" spans="1:16" s="172" customFormat="1">
      <c r="A1689" s="921"/>
      <c r="B1689" s="924"/>
      <c r="C1689" s="192"/>
      <c r="D1689" s="193"/>
      <c r="E1689" s="194"/>
      <c r="F1689" s="195"/>
      <c r="G1689" s="173"/>
      <c r="H1689" s="177"/>
      <c r="I1689" s="175"/>
      <c r="J1689" s="175"/>
      <c r="K1689" s="178"/>
      <c r="L1689" s="184"/>
      <c r="M1689" s="180"/>
      <c r="N1689" s="196"/>
      <c r="O1689" s="194"/>
      <c r="P1689" s="195"/>
    </row>
    <row r="1690" spans="1:16" s="172" customFormat="1">
      <c r="A1690" s="921"/>
      <c r="B1690" s="924"/>
      <c r="C1690" s="192"/>
      <c r="D1690" s="193"/>
      <c r="E1690" s="194"/>
      <c r="F1690" s="195"/>
      <c r="G1690" s="198"/>
      <c r="H1690" s="183"/>
      <c r="I1690" s="191"/>
      <c r="J1690" s="175"/>
      <c r="K1690" s="178"/>
      <c r="L1690" s="184"/>
      <c r="M1690" s="180"/>
      <c r="N1690" s="196"/>
      <c r="O1690" s="194"/>
      <c r="P1690" s="195"/>
    </row>
    <row r="1691" spans="1:16" s="172" customFormat="1">
      <c r="A1691" s="921"/>
      <c r="B1691" s="924"/>
      <c r="C1691" s="192"/>
      <c r="D1691" s="193"/>
      <c r="E1691" s="194"/>
      <c r="F1691" s="195"/>
      <c r="G1691" s="173"/>
      <c r="H1691" s="199"/>
      <c r="I1691" s="191"/>
      <c r="J1691" s="200"/>
      <c r="K1691" s="197"/>
      <c r="L1691" s="184"/>
      <c r="M1691" s="180"/>
      <c r="N1691" s="196"/>
      <c r="O1691" s="194"/>
      <c r="P1691" s="195"/>
    </row>
    <row r="1692" spans="1:16" s="172" customFormat="1">
      <c r="A1692" s="921"/>
      <c r="B1692" s="924"/>
      <c r="C1692" s="192"/>
      <c r="D1692" s="193"/>
      <c r="E1692" s="194"/>
      <c r="F1692" s="195"/>
      <c r="G1692" s="173"/>
      <c r="H1692" s="201"/>
      <c r="I1692" s="175"/>
      <c r="J1692" s="175"/>
      <c r="K1692" s="178"/>
      <c r="L1692" s="184"/>
      <c r="M1692" s="180"/>
      <c r="N1692" s="196"/>
      <c r="O1692" s="194"/>
      <c r="P1692" s="195"/>
    </row>
    <row r="1693" spans="1:16" s="172" customFormat="1">
      <c r="A1693" s="921"/>
      <c r="B1693" s="924"/>
      <c r="C1693" s="192"/>
      <c r="D1693" s="193"/>
      <c r="E1693" s="194"/>
      <c r="F1693" s="195"/>
      <c r="G1693" s="198"/>
      <c r="H1693" s="183"/>
      <c r="I1693" s="200"/>
      <c r="J1693" s="200"/>
      <c r="K1693" s="197"/>
      <c r="L1693" s="184"/>
      <c r="M1693" s="180"/>
      <c r="N1693" s="196"/>
      <c r="O1693" s="194"/>
      <c r="P1693" s="195"/>
    </row>
    <row r="1694" spans="1:16" s="172" customFormat="1">
      <c r="A1694" s="921"/>
      <c r="B1694" s="924"/>
      <c r="C1694" s="192"/>
      <c r="D1694" s="193"/>
      <c r="E1694" s="194"/>
      <c r="F1694" s="195"/>
      <c r="G1694" s="173"/>
      <c r="H1694" s="183"/>
      <c r="I1694" s="200"/>
      <c r="J1694" s="200"/>
      <c r="K1694" s="197"/>
      <c r="L1694" s="179"/>
      <c r="M1694" s="180"/>
      <c r="N1694" s="196"/>
      <c r="O1694" s="194"/>
      <c r="P1694" s="195"/>
    </row>
    <row r="1695" spans="1:16" s="172" customFormat="1">
      <c r="A1695" s="921"/>
      <c r="B1695" s="924"/>
      <c r="C1695" s="192"/>
      <c r="D1695" s="193"/>
      <c r="E1695" s="194"/>
      <c r="F1695" s="195"/>
      <c r="G1695" s="192"/>
      <c r="H1695" s="201"/>
      <c r="I1695" s="202"/>
      <c r="J1695" s="202"/>
      <c r="K1695" s="203"/>
      <c r="L1695" s="204"/>
      <c r="M1695" s="190"/>
      <c r="N1695" s="196"/>
      <c r="O1695" s="194"/>
      <c r="P1695" s="195"/>
    </row>
    <row r="1696" spans="1:16" s="172" customFormat="1">
      <c r="A1696" s="921"/>
      <c r="B1696" s="924"/>
      <c r="C1696" s="192"/>
      <c r="D1696" s="193"/>
      <c r="E1696" s="194"/>
      <c r="F1696" s="195"/>
      <c r="G1696" s="192"/>
      <c r="H1696" s="201"/>
      <c r="I1696" s="202"/>
      <c r="J1696" s="202"/>
      <c r="K1696" s="203"/>
      <c r="L1696" s="204"/>
      <c r="M1696" s="190"/>
      <c r="N1696" s="196"/>
      <c r="O1696" s="194"/>
      <c r="P1696" s="195"/>
    </row>
    <row r="1697" spans="1:16" s="172" customFormat="1">
      <c r="A1697" s="921"/>
      <c r="B1697" s="924"/>
      <c r="C1697" s="192"/>
      <c r="D1697" s="193"/>
      <c r="E1697" s="194"/>
      <c r="F1697" s="195"/>
      <c r="G1697" s="192"/>
      <c r="H1697" s="201"/>
      <c r="I1697" s="202"/>
      <c r="J1697" s="202"/>
      <c r="K1697" s="203"/>
      <c r="L1697" s="204"/>
      <c r="M1697" s="190"/>
      <c r="N1697" s="196"/>
      <c r="O1697" s="194"/>
      <c r="P1697" s="195"/>
    </row>
    <row r="1698" spans="1:16" s="172" customFormat="1" ht="17.25" thickBot="1">
      <c r="A1698" s="922"/>
      <c r="B1698" s="925"/>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56">
        <f>A1593+1</f>
        <v>46190</v>
      </c>
      <c r="B1699" s="90" t="s">
        <v>162</v>
      </c>
      <c r="C1699" s="926" t="s">
        <v>664</v>
      </c>
      <c r="D1699" s="91" t="s">
        <v>114</v>
      </c>
      <c r="E1699" s="92" t="s">
        <v>164</v>
      </c>
      <c r="F1699" s="93"/>
      <c r="G1699" s="90" t="s">
        <v>162</v>
      </c>
      <c r="H1699" s="930" t="s">
        <v>163</v>
      </c>
      <c r="I1699" s="91" t="s">
        <v>114</v>
      </c>
      <c r="J1699" s="92" t="s">
        <v>164</v>
      </c>
      <c r="K1699" s="93"/>
      <c r="L1699" s="90" t="s">
        <v>162</v>
      </c>
      <c r="M1699" s="933" t="s">
        <v>163</v>
      </c>
      <c r="N1699" s="91" t="s">
        <v>114</v>
      </c>
      <c r="O1699" s="92" t="s">
        <v>164</v>
      </c>
      <c r="P1699" s="93"/>
    </row>
    <row r="1700" spans="1:16" ht="18" customHeight="1">
      <c r="A1700" s="957"/>
      <c r="B1700" s="958"/>
      <c r="C1700" s="927"/>
      <c r="D1700" s="94" t="s">
        <v>116</v>
      </c>
      <c r="E1700" s="95" t="s">
        <v>142</v>
      </c>
      <c r="F1700" s="93"/>
      <c r="G1700" s="958"/>
      <c r="H1700" s="930"/>
      <c r="I1700" s="94" t="s">
        <v>116</v>
      </c>
      <c r="J1700" s="95" t="s">
        <v>142</v>
      </c>
      <c r="K1700" s="93"/>
      <c r="L1700" s="958"/>
      <c r="M1700" s="933"/>
      <c r="N1700" s="94" t="s">
        <v>116</v>
      </c>
      <c r="O1700" s="95" t="s">
        <v>142</v>
      </c>
      <c r="P1700" s="93"/>
    </row>
    <row r="1701" spans="1:16" ht="17.25" thickBot="1">
      <c r="A1701" s="957"/>
      <c r="B1701" s="959"/>
      <c r="C1701" s="927"/>
      <c r="D1701" s="94" t="s">
        <v>165</v>
      </c>
      <c r="E1701" s="96" t="s">
        <v>166</v>
      </c>
      <c r="F1701" s="98"/>
      <c r="G1701" s="959"/>
      <c r="H1701" s="930"/>
      <c r="I1701" s="94" t="s">
        <v>165</v>
      </c>
      <c r="J1701" s="96" t="s">
        <v>166</v>
      </c>
      <c r="K1701" s="98"/>
      <c r="L1701" s="959"/>
      <c r="M1701" s="933"/>
      <c r="N1701" s="94" t="s">
        <v>165</v>
      </c>
      <c r="O1701" s="96" t="s">
        <v>166</v>
      </c>
      <c r="P1701" s="98"/>
    </row>
    <row r="1702" spans="1:16" ht="17.25" thickBot="1">
      <c r="A1702" s="957"/>
      <c r="B1702" s="90" t="s">
        <v>167</v>
      </c>
      <c r="C1702" s="927"/>
      <c r="D1702" s="94"/>
      <c r="E1702" s="96"/>
      <c r="F1702" s="97"/>
      <c r="G1702" s="90" t="s">
        <v>167</v>
      </c>
      <c r="H1702" s="930"/>
      <c r="I1702" s="94" t="s">
        <v>120</v>
      </c>
      <c r="J1702" s="96" t="s">
        <v>148</v>
      </c>
      <c r="K1702" s="97"/>
      <c r="L1702" s="90" t="s">
        <v>167</v>
      </c>
      <c r="M1702" s="933"/>
      <c r="N1702" s="94" t="s">
        <v>120</v>
      </c>
      <c r="O1702" s="96" t="s">
        <v>148</v>
      </c>
      <c r="P1702" s="97"/>
    </row>
    <row r="1703" spans="1:16">
      <c r="A1703" s="957"/>
      <c r="B1703" s="955"/>
      <c r="C1703" s="927"/>
      <c r="D1703" s="94"/>
      <c r="E1703" s="96"/>
      <c r="F1703" s="97"/>
      <c r="G1703" s="955"/>
      <c r="H1703" s="930"/>
      <c r="I1703" s="94"/>
      <c r="J1703" s="96"/>
      <c r="K1703" s="97"/>
      <c r="L1703" s="955"/>
      <c r="M1703" s="933"/>
      <c r="N1703" s="94"/>
      <c r="O1703" s="96"/>
      <c r="P1703" s="97"/>
    </row>
    <row r="1704" spans="1:16">
      <c r="A1704" s="957"/>
      <c r="B1704" s="948"/>
      <c r="C1704" s="927"/>
      <c r="D1704" s="94"/>
      <c r="E1704" s="96"/>
      <c r="F1704" s="97"/>
      <c r="G1704" s="948"/>
      <c r="H1704" s="930"/>
      <c r="I1704" s="94"/>
      <c r="J1704" s="96"/>
      <c r="K1704" s="97"/>
      <c r="L1704" s="948"/>
      <c r="M1704" s="933"/>
      <c r="N1704" s="94"/>
      <c r="O1704" s="96"/>
      <c r="P1704" s="97"/>
    </row>
    <row r="1705" spans="1:16">
      <c r="A1705" s="957"/>
      <c r="B1705" s="947"/>
      <c r="C1705" s="927"/>
      <c r="D1705" s="94"/>
      <c r="E1705" s="96"/>
      <c r="F1705" s="93"/>
      <c r="G1705" s="947"/>
      <c r="H1705" s="930"/>
      <c r="I1705" s="94"/>
      <c r="J1705" s="96"/>
      <c r="K1705" s="93"/>
      <c r="L1705" s="947"/>
      <c r="M1705" s="933"/>
      <c r="N1705" s="94"/>
      <c r="O1705" s="96"/>
      <c r="P1705" s="93"/>
    </row>
    <row r="1706" spans="1:16">
      <c r="A1706" s="957"/>
      <c r="B1706" s="948"/>
      <c r="C1706" s="927"/>
      <c r="D1706" s="94"/>
      <c r="E1706" s="96"/>
      <c r="F1706" s="99"/>
      <c r="G1706" s="948"/>
      <c r="H1706" s="930"/>
      <c r="I1706" s="94"/>
      <c r="J1706" s="96"/>
      <c r="K1706" s="99"/>
      <c r="L1706" s="948"/>
      <c r="M1706" s="933"/>
      <c r="N1706" s="94"/>
      <c r="O1706" s="96"/>
      <c r="P1706" s="93"/>
    </row>
    <row r="1707" spans="1:16">
      <c r="A1707" s="957"/>
      <c r="B1707" s="947"/>
      <c r="C1707" s="927"/>
      <c r="D1707" s="94"/>
      <c r="E1707" s="96"/>
      <c r="F1707" s="102"/>
      <c r="G1707" s="947"/>
      <c r="H1707" s="930"/>
      <c r="I1707" s="94"/>
      <c r="J1707" s="96"/>
      <c r="K1707" s="102"/>
      <c r="L1707" s="947"/>
      <c r="M1707" s="933"/>
      <c r="N1707" s="94"/>
      <c r="O1707" s="96"/>
      <c r="P1707" s="99"/>
    </row>
    <row r="1708" spans="1:16" ht="17.25" thickBot="1">
      <c r="A1708" s="957"/>
      <c r="B1708" s="948"/>
      <c r="C1708" s="927"/>
      <c r="D1708" s="94"/>
      <c r="E1708" s="96"/>
      <c r="F1708" s="99"/>
      <c r="G1708" s="948"/>
      <c r="H1708" s="930"/>
      <c r="I1708" s="94"/>
      <c r="J1708" s="96"/>
      <c r="K1708" s="99"/>
      <c r="L1708" s="948"/>
      <c r="M1708" s="933"/>
      <c r="N1708" s="94"/>
      <c r="O1708" s="96"/>
      <c r="P1708" s="99"/>
    </row>
    <row r="1709" spans="1:16" ht="17.25" thickBot="1">
      <c r="A1709" s="957"/>
      <c r="B1709" s="100" t="s">
        <v>168</v>
      </c>
      <c r="C1709" s="927"/>
      <c r="D1709" s="94"/>
      <c r="E1709" s="96"/>
      <c r="F1709" s="99"/>
      <c r="G1709" s="100" t="s">
        <v>168</v>
      </c>
      <c r="H1709" s="930"/>
      <c r="I1709" s="94"/>
      <c r="J1709" s="96"/>
      <c r="K1709" s="99"/>
      <c r="L1709" s="100" t="s">
        <v>168</v>
      </c>
      <c r="M1709" s="933"/>
      <c r="N1709" s="94"/>
      <c r="O1709" s="96"/>
      <c r="P1709" s="99"/>
    </row>
    <row r="1710" spans="1:16">
      <c r="A1710" s="957"/>
      <c r="B1710" s="949"/>
      <c r="C1710" s="927"/>
      <c r="D1710" s="94"/>
      <c r="E1710" s="96"/>
      <c r="F1710" s="99"/>
      <c r="G1710" s="949"/>
      <c r="H1710" s="930"/>
      <c r="I1710" s="94"/>
      <c r="J1710" s="96"/>
      <c r="K1710" s="99"/>
      <c r="L1710" s="949"/>
      <c r="M1710" s="933"/>
      <c r="N1710" s="94"/>
      <c r="O1710" s="96"/>
      <c r="P1710" s="99"/>
    </row>
    <row r="1711" spans="1:16">
      <c r="A1711" s="957"/>
      <c r="B1711" s="950"/>
      <c r="C1711" s="927"/>
      <c r="D1711" s="94"/>
      <c r="E1711" s="96"/>
      <c r="F1711" s="99"/>
      <c r="G1711" s="950"/>
      <c r="H1711" s="930"/>
      <c r="I1711" s="94"/>
      <c r="J1711" s="96"/>
      <c r="K1711" s="99"/>
      <c r="L1711" s="950"/>
      <c r="M1711" s="933"/>
      <c r="N1711" s="94"/>
      <c r="O1711" s="96"/>
      <c r="P1711" s="97"/>
    </row>
    <row r="1712" spans="1:16" ht="17.25" thickBot="1">
      <c r="A1712" s="957"/>
      <c r="B1712" s="951"/>
      <c r="C1712" s="927"/>
      <c r="D1712" s="94"/>
      <c r="E1712" s="96"/>
      <c r="F1712" s="97"/>
      <c r="G1712" s="951"/>
      <c r="H1712" s="930"/>
      <c r="I1712" s="94"/>
      <c r="J1712" s="96"/>
      <c r="K1712" s="97"/>
      <c r="L1712" s="951"/>
      <c r="M1712" s="933"/>
      <c r="N1712" s="94"/>
      <c r="O1712" s="96"/>
      <c r="P1712" s="97"/>
    </row>
    <row r="1713" spans="1:16" ht="17.25" thickBot="1">
      <c r="A1713" s="957"/>
      <c r="B1713" s="100" t="s">
        <v>123</v>
      </c>
      <c r="C1713" s="927"/>
      <c r="D1713" s="94"/>
      <c r="E1713" s="96"/>
      <c r="F1713" s="97"/>
      <c r="G1713" s="100" t="s">
        <v>123</v>
      </c>
      <c r="H1713" s="930"/>
      <c r="I1713" s="94"/>
      <c r="J1713" s="96"/>
      <c r="K1713" s="97"/>
      <c r="L1713" s="100" t="s">
        <v>123</v>
      </c>
      <c r="M1713" s="933"/>
      <c r="N1713" s="94"/>
      <c r="O1713" s="96"/>
      <c r="P1713" s="97"/>
    </row>
    <row r="1714" spans="1:16">
      <c r="A1714" s="957"/>
      <c r="B1714" s="962"/>
      <c r="C1714" s="927"/>
      <c r="D1714" s="94"/>
      <c r="E1714" s="96"/>
      <c r="F1714" s="97"/>
      <c r="G1714" s="962"/>
      <c r="H1714" s="930"/>
      <c r="I1714" s="94"/>
      <c r="J1714" s="96"/>
      <c r="K1714" s="97"/>
      <c r="L1714" s="962"/>
      <c r="M1714" s="933"/>
      <c r="N1714" s="94"/>
      <c r="O1714" s="96"/>
      <c r="P1714" s="97"/>
    </row>
    <row r="1715" spans="1:16">
      <c r="A1715" s="957"/>
      <c r="B1715" s="963"/>
      <c r="C1715" s="927"/>
      <c r="D1715" s="94"/>
      <c r="E1715" s="96"/>
      <c r="F1715" s="97"/>
      <c r="G1715" s="963"/>
      <c r="H1715" s="930"/>
      <c r="I1715" s="94"/>
      <c r="J1715" s="96"/>
      <c r="K1715" s="97"/>
      <c r="L1715" s="963"/>
      <c r="M1715" s="933"/>
      <c r="N1715" s="94"/>
      <c r="O1715" s="96"/>
      <c r="P1715" s="97"/>
    </row>
    <row r="1716" spans="1:16" ht="17.25" thickBot="1">
      <c r="A1716" s="957"/>
      <c r="B1716" s="964"/>
      <c r="C1716" s="927"/>
      <c r="D1716" s="94"/>
      <c r="E1716" s="96"/>
      <c r="F1716" s="97"/>
      <c r="G1716" s="964"/>
      <c r="H1716" s="930"/>
      <c r="I1716" s="94"/>
      <c r="J1716" s="96"/>
      <c r="K1716" s="97"/>
      <c r="L1716" s="964"/>
      <c r="M1716" s="933"/>
      <c r="N1716" s="94"/>
      <c r="O1716" s="96"/>
      <c r="P1716" s="97"/>
    </row>
    <row r="1717" spans="1:16">
      <c r="A1717" s="957"/>
      <c r="B1717" s="945" t="s">
        <v>124</v>
      </c>
      <c r="C1717" s="927"/>
      <c r="D1717" s="94"/>
      <c r="E1717" s="96"/>
      <c r="F1717" s="97"/>
      <c r="G1717" s="945" t="s">
        <v>124</v>
      </c>
      <c r="H1717" s="930"/>
      <c r="I1717" s="94"/>
      <c r="J1717" s="96"/>
      <c r="K1717" s="97"/>
      <c r="L1717" s="945" t="s">
        <v>124</v>
      </c>
      <c r="M1717" s="933"/>
      <c r="N1717" s="94"/>
      <c r="O1717" s="96"/>
      <c r="P1717" s="97"/>
    </row>
    <row r="1718" spans="1:16" ht="17.25" thickBot="1">
      <c r="A1718" s="957"/>
      <c r="B1718" s="946"/>
      <c r="C1718" s="927"/>
      <c r="D1718" s="94"/>
      <c r="E1718" s="96"/>
      <c r="F1718" s="97"/>
      <c r="G1718" s="946"/>
      <c r="H1718" s="930"/>
      <c r="I1718" s="94"/>
      <c r="J1718" s="96"/>
      <c r="K1718" s="97"/>
      <c r="L1718" s="946"/>
      <c r="M1718" s="933"/>
      <c r="N1718" s="94"/>
      <c r="O1718" s="96"/>
      <c r="P1718" s="93"/>
    </row>
    <row r="1719" spans="1:16" ht="17.25" thickTop="1">
      <c r="A1719" s="957"/>
      <c r="B1719" s="960" t="s">
        <v>125</v>
      </c>
      <c r="C1719" s="927"/>
      <c r="D1719" s="94"/>
      <c r="E1719" s="96"/>
      <c r="F1719" s="93"/>
      <c r="G1719" s="960" t="s">
        <v>125</v>
      </c>
      <c r="H1719" s="930"/>
      <c r="I1719" s="94"/>
      <c r="J1719" s="96"/>
      <c r="K1719" s="93"/>
      <c r="L1719" s="960" t="s">
        <v>125</v>
      </c>
      <c r="M1719" s="933"/>
      <c r="N1719" s="94"/>
      <c r="O1719" s="96"/>
      <c r="P1719" s="97"/>
    </row>
    <row r="1720" spans="1:16" ht="17.25" thickBot="1">
      <c r="A1720" s="957"/>
      <c r="B1720" s="943"/>
      <c r="C1720" s="927"/>
      <c r="D1720" s="94"/>
      <c r="E1720" s="96"/>
      <c r="F1720" s="93"/>
      <c r="G1720" s="943"/>
      <c r="H1720" s="930"/>
      <c r="I1720" s="94"/>
      <c r="J1720" s="96"/>
      <c r="K1720" s="93"/>
      <c r="L1720" s="943"/>
      <c r="M1720" s="933"/>
      <c r="N1720" s="94"/>
      <c r="O1720" s="96"/>
      <c r="P1720" s="101"/>
    </row>
    <row r="1721" spans="1:16">
      <c r="A1721" s="957"/>
      <c r="B1721" s="953"/>
      <c r="C1721" s="927"/>
      <c r="D1721" s="94"/>
      <c r="E1721" s="96"/>
      <c r="F1721" s="97"/>
      <c r="G1721" s="953"/>
      <c r="H1721" s="930"/>
      <c r="I1721" s="94"/>
      <c r="J1721" s="96"/>
      <c r="K1721" s="97"/>
      <c r="L1721" s="953"/>
      <c r="M1721" s="933"/>
      <c r="N1721" s="94"/>
      <c r="O1721" s="96"/>
      <c r="P1721" s="103"/>
    </row>
    <row r="1722" spans="1:16" ht="17.25" thickBot="1">
      <c r="A1722" s="957"/>
      <c r="B1722" s="961"/>
      <c r="C1722" s="927"/>
      <c r="D1722" s="94"/>
      <c r="E1722" s="96"/>
      <c r="F1722" s="97"/>
      <c r="G1722" s="961"/>
      <c r="H1722" s="930"/>
      <c r="I1722" s="94"/>
      <c r="J1722" s="96"/>
      <c r="K1722" s="97"/>
      <c r="L1722" s="961"/>
      <c r="M1722" s="933"/>
      <c r="N1722" s="94"/>
      <c r="O1722" s="96"/>
      <c r="P1722" s="104"/>
    </row>
    <row r="1723" spans="1:16">
      <c r="A1723" s="957"/>
      <c r="B1723" s="942" t="s">
        <v>126</v>
      </c>
      <c r="C1723" s="927"/>
      <c r="D1723" s="94"/>
      <c r="E1723" s="96"/>
      <c r="F1723" s="93"/>
      <c r="G1723" s="942" t="s">
        <v>126</v>
      </c>
      <c r="H1723" s="930"/>
      <c r="I1723" s="94"/>
      <c r="J1723" s="96"/>
      <c r="K1723" s="93"/>
      <c r="L1723" s="942" t="s">
        <v>126</v>
      </c>
      <c r="M1723" s="933"/>
      <c r="N1723" s="94"/>
      <c r="O1723" s="96"/>
      <c r="P1723" s="99"/>
    </row>
    <row r="1724" spans="1:16" ht="17.25" thickBot="1">
      <c r="A1724" s="957"/>
      <c r="B1724" s="943"/>
      <c r="C1724" s="927"/>
      <c r="D1724" s="94"/>
      <c r="E1724" s="96"/>
      <c r="F1724" s="101"/>
      <c r="G1724" s="943"/>
      <c r="H1724" s="930"/>
      <c r="I1724" s="94"/>
      <c r="J1724" s="96"/>
      <c r="K1724" s="101"/>
      <c r="L1724" s="943"/>
      <c r="M1724" s="933"/>
      <c r="N1724" s="94"/>
      <c r="O1724" s="96"/>
      <c r="P1724" s="104"/>
    </row>
    <row r="1725" spans="1:16">
      <c r="A1725" s="957"/>
      <c r="B1725" s="953"/>
      <c r="C1725" s="927"/>
      <c r="D1725" s="94"/>
      <c r="E1725" s="96"/>
      <c r="F1725" s="102"/>
      <c r="G1725" s="953"/>
      <c r="H1725" s="930"/>
      <c r="I1725" s="94"/>
      <c r="J1725" s="96"/>
      <c r="K1725" s="103"/>
      <c r="L1725" s="953"/>
      <c r="M1725" s="933"/>
      <c r="N1725" s="94"/>
      <c r="O1725" s="96"/>
      <c r="P1725" s="93"/>
    </row>
    <row r="1726" spans="1:16" ht="17.25" thickBot="1">
      <c r="A1726" s="957"/>
      <c r="B1726" s="954"/>
      <c r="C1726" s="927"/>
      <c r="D1726" s="94"/>
      <c r="E1726" s="96"/>
      <c r="F1726" s="99"/>
      <c r="G1726" s="954"/>
      <c r="H1726" s="930"/>
      <c r="I1726" s="94"/>
      <c r="J1726" s="96"/>
      <c r="K1726" s="104"/>
      <c r="L1726" s="954"/>
      <c r="M1726" s="933"/>
      <c r="N1726" s="94"/>
      <c r="O1726" s="96"/>
      <c r="P1726" s="97"/>
    </row>
    <row r="1727" spans="1:16">
      <c r="A1727" s="957"/>
      <c r="B1727" s="952" t="s">
        <v>127</v>
      </c>
      <c r="C1727" s="927"/>
      <c r="D1727" s="94"/>
      <c r="E1727" s="96"/>
      <c r="F1727" s="103"/>
      <c r="G1727" s="952" t="s">
        <v>127</v>
      </c>
      <c r="H1727" s="930"/>
      <c r="I1727" s="94"/>
      <c r="J1727" s="96"/>
      <c r="K1727" s="104"/>
      <c r="L1727" s="952" t="s">
        <v>127</v>
      </c>
      <c r="M1727" s="933"/>
      <c r="N1727" s="94"/>
      <c r="O1727" s="114"/>
      <c r="P1727" s="97"/>
    </row>
    <row r="1728" spans="1:16" ht="17.25" thickBot="1">
      <c r="A1728" s="957"/>
      <c r="B1728" s="943"/>
      <c r="C1728" s="927"/>
      <c r="D1728" s="94"/>
      <c r="E1728" s="96"/>
      <c r="F1728" s="104"/>
      <c r="G1728" s="943"/>
      <c r="H1728" s="930"/>
      <c r="I1728" s="94"/>
      <c r="J1728" s="96"/>
      <c r="K1728" s="99"/>
      <c r="L1728" s="943"/>
      <c r="M1728" s="933"/>
      <c r="N1728" s="113"/>
      <c r="O1728" s="96"/>
      <c r="P1728" s="112"/>
    </row>
    <row r="1729" spans="1:16">
      <c r="A1729" s="957"/>
      <c r="B1729" s="953"/>
      <c r="C1729" s="927"/>
      <c r="D1729" s="94"/>
      <c r="E1729" s="96"/>
      <c r="F1729" s="104"/>
      <c r="G1729" s="953"/>
      <c r="H1729" s="930"/>
      <c r="I1729" s="94"/>
      <c r="J1729" s="96"/>
      <c r="K1729" s="104"/>
      <c r="L1729" s="953"/>
      <c r="M1729" s="933"/>
      <c r="N1729" s="113"/>
      <c r="O1729" s="114"/>
      <c r="P1729" s="97"/>
    </row>
    <row r="1730" spans="1:16" ht="17.25" thickBot="1">
      <c r="A1730" s="957"/>
      <c r="B1730" s="954"/>
      <c r="C1730" s="927"/>
      <c r="D1730" s="94"/>
      <c r="E1730" s="96"/>
      <c r="F1730" s="99"/>
      <c r="G1730" s="954"/>
      <c r="H1730" s="930"/>
      <c r="I1730" s="94"/>
      <c r="J1730" s="96"/>
      <c r="K1730" s="93"/>
      <c r="L1730" s="954"/>
      <c r="M1730" s="933"/>
      <c r="N1730" s="94"/>
      <c r="O1730" s="114"/>
      <c r="P1730" s="104"/>
    </row>
    <row r="1731" spans="1:16">
      <c r="A1731" s="957"/>
      <c r="B1731" s="952" t="s">
        <v>128</v>
      </c>
      <c r="C1731" s="927"/>
      <c r="D1731" s="94"/>
      <c r="E1731" s="96"/>
      <c r="F1731" s="104"/>
      <c r="G1731" s="952" t="s">
        <v>128</v>
      </c>
      <c r="H1731" s="930"/>
      <c r="I1731" s="94"/>
      <c r="J1731" s="96"/>
      <c r="K1731" s="97"/>
      <c r="L1731" s="952" t="s">
        <v>128</v>
      </c>
      <c r="M1731" s="933"/>
      <c r="N1731" s="94"/>
      <c r="O1731" s="96"/>
      <c r="P1731" s="97"/>
    </row>
    <row r="1732" spans="1:16" ht="17.25" thickBot="1">
      <c r="A1732" s="957"/>
      <c r="B1732" s="943"/>
      <c r="C1732" s="927"/>
      <c r="D1732" s="94"/>
      <c r="E1732" s="96"/>
      <c r="F1732" s="93"/>
      <c r="G1732" s="943"/>
      <c r="H1732" s="930"/>
      <c r="I1732" s="94"/>
      <c r="J1732" s="114"/>
      <c r="K1732" s="97"/>
      <c r="L1732" s="943"/>
      <c r="M1732" s="933"/>
      <c r="N1732" s="113"/>
      <c r="O1732" s="114"/>
      <c r="P1732" s="97"/>
    </row>
    <row r="1733" spans="1:16">
      <c r="A1733" s="957"/>
      <c r="B1733" s="953"/>
      <c r="C1733" s="927"/>
      <c r="D1733" s="94"/>
      <c r="E1733" s="96"/>
      <c r="F1733" s="97"/>
      <c r="G1733" s="953"/>
      <c r="H1733" s="930"/>
      <c r="I1733" s="94"/>
      <c r="J1733" s="96"/>
      <c r="K1733" s="97"/>
      <c r="L1733" s="953"/>
      <c r="M1733" s="933"/>
      <c r="N1733" s="113"/>
      <c r="O1733" s="114"/>
      <c r="P1733" s="97"/>
    </row>
    <row r="1734" spans="1:16" ht="17.25" thickBot="1">
      <c r="A1734" s="957"/>
      <c r="B1734" s="954"/>
      <c r="C1734" s="927"/>
      <c r="D1734" s="94"/>
      <c r="E1734" s="96"/>
      <c r="F1734" s="93"/>
      <c r="G1734" s="954"/>
      <c r="H1734" s="930"/>
      <c r="I1734" s="94"/>
      <c r="J1734" s="114"/>
      <c r="K1734" s="97"/>
      <c r="L1734" s="954"/>
      <c r="M1734" s="933"/>
      <c r="N1734" s="94"/>
      <c r="O1734" s="114"/>
      <c r="P1734" s="97"/>
    </row>
    <row r="1735" spans="1:16">
      <c r="A1735" s="957"/>
      <c r="B1735" s="942" t="s">
        <v>129</v>
      </c>
      <c r="C1735" s="927"/>
      <c r="D1735" s="94"/>
      <c r="E1735" s="96"/>
      <c r="F1735" s="93"/>
      <c r="G1735" s="942" t="s">
        <v>129</v>
      </c>
      <c r="H1735" s="930"/>
      <c r="I1735" s="94"/>
      <c r="J1735" s="114"/>
      <c r="K1735" s="97"/>
      <c r="L1735" s="942" t="s">
        <v>129</v>
      </c>
      <c r="M1735" s="933"/>
      <c r="N1735" s="113"/>
      <c r="O1735" s="114"/>
      <c r="P1735" s="97"/>
    </row>
    <row r="1736" spans="1:16" ht="17.25" thickBot="1">
      <c r="A1736" s="957"/>
      <c r="B1736" s="943"/>
      <c r="C1736" s="927"/>
      <c r="D1736" s="94"/>
      <c r="E1736" s="96"/>
      <c r="F1736" s="93"/>
      <c r="G1736" s="943"/>
      <c r="H1736" s="930"/>
      <c r="I1736" s="94"/>
      <c r="J1736" s="114"/>
      <c r="K1736" s="97"/>
      <c r="L1736" s="943"/>
      <c r="M1736" s="933"/>
      <c r="N1736" s="94"/>
      <c r="O1736" s="114"/>
      <c r="P1736" s="97"/>
    </row>
    <row r="1737" spans="1:16">
      <c r="A1737" s="957"/>
      <c r="B1737" s="106"/>
      <c r="C1737" s="927"/>
      <c r="D1737" s="94"/>
      <c r="E1737" s="96"/>
      <c r="F1737" s="97"/>
      <c r="G1737" s="106"/>
      <c r="H1737" s="930"/>
      <c r="I1737" s="94"/>
      <c r="J1737" s="96"/>
      <c r="K1737" s="112"/>
      <c r="L1737" s="106"/>
      <c r="M1737" s="933"/>
      <c r="N1737" s="113"/>
      <c r="O1737" s="96"/>
      <c r="P1737" s="112"/>
    </row>
    <row r="1738" spans="1:16">
      <c r="A1738" s="957"/>
      <c r="B1738" s="107"/>
      <c r="C1738" s="927"/>
      <c r="D1738" s="94"/>
      <c r="E1738" s="96"/>
      <c r="F1738" s="93"/>
      <c r="G1738" s="107"/>
      <c r="H1738" s="930"/>
      <c r="I1738" s="94"/>
      <c r="J1738" s="96"/>
      <c r="K1738" s="97"/>
      <c r="L1738" s="107"/>
      <c r="M1738" s="933"/>
      <c r="N1738" s="113"/>
      <c r="O1738" s="114"/>
      <c r="P1738" s="97"/>
    </row>
    <row r="1739" spans="1:16">
      <c r="A1739" s="957"/>
      <c r="B1739" s="109"/>
      <c r="C1739" s="927"/>
      <c r="D1739" s="94"/>
      <c r="E1739" s="96"/>
      <c r="F1739" s="93"/>
      <c r="G1739" s="109"/>
      <c r="H1739" s="930"/>
      <c r="I1739" s="113"/>
      <c r="J1739" s="114"/>
      <c r="K1739" s="97"/>
      <c r="L1739" s="109"/>
      <c r="M1739" s="933"/>
      <c r="N1739" s="113"/>
      <c r="O1739" s="114"/>
      <c r="P1739" s="104"/>
    </row>
    <row r="1740" spans="1:16">
      <c r="A1740" s="957"/>
      <c r="B1740" s="110"/>
      <c r="C1740" s="927"/>
      <c r="D1740" s="94"/>
      <c r="E1740" s="96"/>
      <c r="F1740" s="93"/>
      <c r="G1740" s="110"/>
      <c r="H1740" s="930"/>
      <c r="I1740" s="113"/>
      <c r="J1740" s="114"/>
      <c r="K1740" s="104"/>
      <c r="L1740" s="110"/>
      <c r="M1740" s="933"/>
      <c r="N1740" s="111"/>
      <c r="O1740" s="96"/>
      <c r="P1740" s="97"/>
    </row>
    <row r="1741" spans="1:16">
      <c r="A1741" s="957"/>
      <c r="B1741" s="109"/>
      <c r="C1741" s="927"/>
      <c r="D1741" s="111"/>
      <c r="E1741" s="96"/>
      <c r="F1741" s="97"/>
      <c r="G1741" s="109"/>
      <c r="H1741" s="930"/>
      <c r="I1741" s="111"/>
      <c r="J1741" s="96"/>
      <c r="K1741" s="112"/>
      <c r="L1741" s="109"/>
      <c r="M1741" s="933"/>
      <c r="N1741" s="94"/>
      <c r="O1741" s="96"/>
      <c r="P1741" s="112"/>
    </row>
    <row r="1742" spans="1:16">
      <c r="A1742" s="957"/>
      <c r="B1742" s="110"/>
      <c r="C1742" s="927"/>
      <c r="D1742" s="94"/>
      <c r="E1742" s="96"/>
      <c r="F1742" s="108"/>
      <c r="G1742" s="110"/>
      <c r="H1742" s="930"/>
      <c r="I1742" s="94"/>
      <c r="J1742" s="96"/>
      <c r="K1742" s="97"/>
      <c r="L1742" s="110"/>
      <c r="M1742" s="933"/>
      <c r="N1742" s="113"/>
      <c r="O1742" s="114"/>
      <c r="P1742" s="97"/>
    </row>
    <row r="1743" spans="1:16">
      <c r="A1743" s="957"/>
      <c r="B1743" s="109"/>
      <c r="C1743" s="927"/>
      <c r="D1743" s="94"/>
      <c r="E1743" s="96"/>
      <c r="F1743" s="97"/>
      <c r="G1743" s="109"/>
      <c r="H1743" s="930"/>
      <c r="I1743" s="113"/>
      <c r="J1743" s="114"/>
      <c r="K1743" s="97"/>
      <c r="L1743" s="109"/>
      <c r="M1743" s="933"/>
      <c r="N1743" s="113"/>
      <c r="O1743" s="114"/>
      <c r="P1743" s="97"/>
    </row>
    <row r="1744" spans="1:16" ht="17.25" thickBot="1">
      <c r="A1744" s="957"/>
      <c r="B1744" s="110"/>
      <c r="C1744" s="940"/>
      <c r="D1744" s="115"/>
      <c r="E1744" s="116"/>
      <c r="F1744" s="117"/>
      <c r="G1744" s="110"/>
      <c r="H1744" s="930"/>
      <c r="I1744" s="115"/>
      <c r="J1744" s="116"/>
      <c r="K1744" s="117"/>
      <c r="L1744" s="110"/>
      <c r="M1744" s="933"/>
      <c r="N1744" s="115"/>
      <c r="O1744" s="116"/>
      <c r="P1744" s="117"/>
    </row>
    <row r="1745" spans="1:16">
      <c r="A1745" s="944" t="str">
        <f>TEXT(A1699,"AAAA")</f>
        <v>星期三</v>
      </c>
      <c r="B1745" s="109"/>
      <c r="C1745" s="926" t="s">
        <v>665</v>
      </c>
      <c r="D1745" s="118"/>
      <c r="E1745" s="119"/>
      <c r="F1745" s="97"/>
      <c r="G1745" s="109"/>
      <c r="H1745" s="929" t="s">
        <v>130</v>
      </c>
      <c r="I1745" s="118"/>
      <c r="J1745" s="119"/>
      <c r="K1745" s="97"/>
      <c r="L1745" s="109"/>
      <c r="M1745" s="932" t="s">
        <v>130</v>
      </c>
      <c r="N1745" s="118"/>
      <c r="O1745" s="119"/>
      <c r="P1745" s="97"/>
    </row>
    <row r="1746" spans="1:16">
      <c r="A1746" s="944"/>
      <c r="B1746" s="110"/>
      <c r="C1746" s="927"/>
      <c r="D1746" s="120"/>
      <c r="E1746" s="96"/>
      <c r="F1746" s="97"/>
      <c r="G1746" s="110"/>
      <c r="H1746" s="930"/>
      <c r="I1746" s="94"/>
      <c r="J1746" s="96"/>
      <c r="K1746" s="97"/>
      <c r="L1746" s="110"/>
      <c r="M1746" s="933"/>
      <c r="N1746" s="94"/>
      <c r="O1746" s="96"/>
      <c r="P1746" s="97"/>
    </row>
    <row r="1747" spans="1:16">
      <c r="A1747" s="944"/>
      <c r="B1747" s="109"/>
      <c r="C1747" s="927"/>
      <c r="D1747" s="120"/>
      <c r="E1747" s="96"/>
      <c r="F1747" s="97"/>
      <c r="G1747" s="109"/>
      <c r="H1747" s="930"/>
      <c r="I1747" s="94"/>
      <c r="J1747" s="96"/>
      <c r="K1747" s="97"/>
      <c r="L1747" s="109"/>
      <c r="M1747" s="933"/>
      <c r="N1747" s="94"/>
      <c r="O1747" s="96"/>
      <c r="P1747" s="97"/>
    </row>
    <row r="1748" spans="1:16">
      <c r="A1748" s="944"/>
      <c r="B1748" s="110"/>
      <c r="C1748" s="927"/>
      <c r="D1748" s="120"/>
      <c r="E1748" s="96"/>
      <c r="F1748" s="97"/>
      <c r="G1748" s="110"/>
      <c r="H1748" s="930"/>
      <c r="I1748" s="94"/>
      <c r="J1748" s="96"/>
      <c r="K1748" s="97"/>
      <c r="L1748" s="110"/>
      <c r="M1748" s="933"/>
      <c r="N1748" s="94"/>
      <c r="O1748" s="96"/>
      <c r="P1748" s="97"/>
    </row>
    <row r="1749" spans="1:16">
      <c r="A1749" s="944"/>
      <c r="B1749" s="109"/>
      <c r="C1749" s="927"/>
      <c r="D1749" s="120"/>
      <c r="E1749" s="96"/>
      <c r="F1749" s="97"/>
      <c r="G1749" s="109"/>
      <c r="H1749" s="930"/>
      <c r="I1749" s="94"/>
      <c r="J1749" s="96"/>
      <c r="K1749" s="97"/>
      <c r="L1749" s="109"/>
      <c r="M1749" s="933"/>
      <c r="N1749" s="94"/>
      <c r="O1749" s="96"/>
      <c r="P1749" s="97"/>
    </row>
    <row r="1750" spans="1:16">
      <c r="A1750" s="944"/>
      <c r="B1750" s="110"/>
      <c r="C1750" s="927"/>
      <c r="D1750" s="120"/>
      <c r="E1750" s="96"/>
      <c r="F1750" s="97"/>
      <c r="G1750" s="110"/>
      <c r="H1750" s="930"/>
      <c r="I1750" s="94"/>
      <c r="J1750" s="96"/>
      <c r="K1750" s="97"/>
      <c r="L1750" s="110"/>
      <c r="M1750" s="933"/>
      <c r="N1750" s="94"/>
      <c r="O1750" s="96"/>
      <c r="P1750" s="97"/>
    </row>
    <row r="1751" spans="1:16">
      <c r="A1751" s="944"/>
      <c r="B1751" s="109"/>
      <c r="C1751" s="927"/>
      <c r="D1751" s="120"/>
      <c r="E1751" s="96"/>
      <c r="F1751" s="97"/>
      <c r="G1751" s="109"/>
      <c r="H1751" s="930"/>
      <c r="I1751" s="94"/>
      <c r="J1751" s="96"/>
      <c r="K1751" s="97"/>
      <c r="L1751" s="109"/>
      <c r="M1751" s="933"/>
      <c r="N1751" s="94"/>
      <c r="O1751" s="96"/>
      <c r="P1751" s="97"/>
    </row>
    <row r="1752" spans="1:16">
      <c r="A1752" s="944"/>
      <c r="B1752" s="110"/>
      <c r="C1752" s="927"/>
      <c r="D1752" s="94"/>
      <c r="E1752" s="96"/>
      <c r="F1752" s="97"/>
      <c r="G1752" s="110"/>
      <c r="H1752" s="930"/>
      <c r="I1752" s="94"/>
      <c r="J1752" s="96"/>
      <c r="K1752" s="97"/>
      <c r="L1752" s="110"/>
      <c r="M1752" s="933"/>
      <c r="N1752" s="94"/>
      <c r="O1752" s="96"/>
      <c r="P1752" s="97"/>
    </row>
    <row r="1753" spans="1:16">
      <c r="A1753" s="944"/>
      <c r="B1753" s="107"/>
      <c r="C1753" s="927"/>
      <c r="D1753" s="113"/>
      <c r="E1753" s="114"/>
      <c r="F1753" s="104"/>
      <c r="G1753" s="107"/>
      <c r="H1753" s="930"/>
      <c r="I1753" s="113"/>
      <c r="J1753" s="114"/>
      <c r="K1753" s="97"/>
      <c r="L1753" s="107"/>
      <c r="M1753" s="933"/>
      <c r="N1753" s="113"/>
      <c r="O1753" s="114"/>
      <c r="P1753" s="97"/>
    </row>
    <row r="1754" spans="1:16" ht="17.25" thickBot="1">
      <c r="A1754" s="944"/>
      <c r="B1754" s="107"/>
      <c r="C1754" s="940"/>
      <c r="D1754" s="122" t="s">
        <v>132</v>
      </c>
      <c r="E1754" s="123" t="s">
        <v>133</v>
      </c>
      <c r="F1754" s="124"/>
      <c r="G1754" s="107"/>
      <c r="H1754" s="941"/>
      <c r="I1754" s="122" t="s">
        <v>132</v>
      </c>
      <c r="J1754" s="123" t="s">
        <v>133</v>
      </c>
      <c r="K1754" s="97"/>
      <c r="L1754" s="107"/>
      <c r="M1754" s="939"/>
      <c r="N1754" s="122" t="s">
        <v>132</v>
      </c>
      <c r="O1754" s="123" t="s">
        <v>133</v>
      </c>
      <c r="P1754" s="97"/>
    </row>
    <row r="1755" spans="1:16">
      <c r="A1755" s="105"/>
      <c r="B1755" s="109"/>
      <c r="C1755" s="926" t="s">
        <v>666</v>
      </c>
      <c r="D1755" s="118"/>
      <c r="E1755" s="119"/>
      <c r="F1755" s="125"/>
      <c r="G1755" s="109"/>
      <c r="H1755" s="929" t="s">
        <v>134</v>
      </c>
      <c r="I1755" s="118"/>
      <c r="J1755" s="119"/>
      <c r="K1755" s="125"/>
      <c r="L1755" s="109"/>
      <c r="M1755" s="932" t="s">
        <v>134</v>
      </c>
      <c r="N1755" s="118"/>
      <c r="O1755" s="119"/>
      <c r="P1755" s="125"/>
    </row>
    <row r="1756" spans="1:16">
      <c r="A1756" s="105"/>
      <c r="B1756" s="110"/>
      <c r="C1756" s="927"/>
      <c r="D1756" s="94"/>
      <c r="E1756" s="96"/>
      <c r="F1756" s="97"/>
      <c r="G1756" s="110"/>
      <c r="H1756" s="930"/>
      <c r="I1756" s="94"/>
      <c r="J1756" s="96"/>
      <c r="K1756" s="97"/>
      <c r="L1756" s="110"/>
      <c r="M1756" s="933"/>
      <c r="N1756" s="94"/>
      <c r="O1756" s="96"/>
      <c r="P1756" s="97"/>
    </row>
    <row r="1757" spans="1:16">
      <c r="A1757" s="105"/>
      <c r="B1757" s="126"/>
      <c r="C1757" s="927"/>
      <c r="D1757" s="94"/>
      <c r="E1757" s="96"/>
      <c r="F1757" s="97"/>
      <c r="G1757" s="126"/>
      <c r="H1757" s="930"/>
      <c r="I1757" s="94"/>
      <c r="J1757" s="96"/>
      <c r="K1757" s="97"/>
      <c r="L1757" s="126"/>
      <c r="M1757" s="933"/>
      <c r="N1757" s="94"/>
      <c r="O1757" s="96"/>
      <c r="P1757" s="128"/>
    </row>
    <row r="1758" spans="1:16">
      <c r="A1758" s="105"/>
      <c r="B1758" s="107"/>
      <c r="C1758" s="927"/>
      <c r="D1758" s="94"/>
      <c r="E1758" s="96"/>
      <c r="F1758" s="97"/>
      <c r="G1758" s="107"/>
      <c r="H1758" s="930"/>
      <c r="I1758" s="94"/>
      <c r="J1758" s="96"/>
      <c r="K1758" s="97"/>
      <c r="L1758" s="107"/>
      <c r="M1758" s="933"/>
      <c r="N1758" s="94"/>
      <c r="O1758" s="96"/>
      <c r="P1758" s="216"/>
    </row>
    <row r="1759" spans="1:16">
      <c r="A1759" s="105"/>
      <c r="B1759" s="109"/>
      <c r="C1759" s="927"/>
      <c r="D1759" s="94"/>
      <c r="E1759" s="96"/>
      <c r="F1759" s="97"/>
      <c r="G1759" s="109"/>
      <c r="H1759" s="930"/>
      <c r="I1759" s="94"/>
      <c r="J1759" s="96"/>
      <c r="K1759" s="97"/>
      <c r="L1759" s="109"/>
      <c r="M1759" s="933"/>
      <c r="N1759" s="94"/>
      <c r="O1759" s="96"/>
      <c r="P1759" s="97"/>
    </row>
    <row r="1760" spans="1:16">
      <c r="A1760" s="105"/>
      <c r="B1760" s="110"/>
      <c r="C1760" s="927"/>
      <c r="D1760" s="94"/>
      <c r="E1760" s="96"/>
      <c r="F1760" s="127"/>
      <c r="G1760" s="110"/>
      <c r="H1760" s="930"/>
      <c r="I1760" s="94"/>
      <c r="J1760" s="96"/>
      <c r="K1760" s="127"/>
      <c r="L1760" s="110"/>
      <c r="M1760" s="933"/>
      <c r="N1760" s="94"/>
      <c r="O1760" s="96"/>
      <c r="P1760" s="127"/>
    </row>
    <row r="1761" spans="1:16">
      <c r="A1761" s="105"/>
      <c r="B1761" s="109"/>
      <c r="C1761" s="927"/>
      <c r="D1761" s="94"/>
      <c r="E1761" s="96"/>
      <c r="F1761" s="128"/>
      <c r="G1761" s="109"/>
      <c r="H1761" s="930"/>
      <c r="I1761" s="94"/>
      <c r="J1761" s="96"/>
      <c r="K1761" s="128"/>
      <c r="L1761" s="109"/>
      <c r="M1761" s="933"/>
      <c r="N1761" s="94"/>
      <c r="O1761" s="96"/>
      <c r="P1761" s="128"/>
    </row>
    <row r="1762" spans="1:16">
      <c r="A1762" s="105"/>
      <c r="B1762" s="110"/>
      <c r="C1762" s="927"/>
      <c r="D1762" s="217"/>
      <c r="E1762" s="114"/>
      <c r="F1762" s="216"/>
      <c r="G1762" s="110"/>
      <c r="H1762" s="930"/>
      <c r="I1762" s="113"/>
      <c r="J1762" s="114"/>
      <c r="K1762" s="216"/>
      <c r="L1762" s="110"/>
      <c r="M1762" s="933"/>
      <c r="N1762" s="113"/>
      <c r="O1762" s="114"/>
      <c r="P1762" s="216"/>
    </row>
    <row r="1763" spans="1:16">
      <c r="A1763" s="105"/>
      <c r="B1763" s="109"/>
      <c r="C1763" s="927"/>
      <c r="D1763" s="217"/>
      <c r="E1763" s="114"/>
      <c r="F1763" s="216"/>
      <c r="G1763" s="109"/>
      <c r="H1763" s="930"/>
      <c r="I1763" s="113"/>
      <c r="J1763" s="114"/>
      <c r="K1763" s="216"/>
      <c r="L1763" s="109"/>
      <c r="M1763" s="933"/>
      <c r="N1763" s="113"/>
      <c r="O1763" s="114"/>
      <c r="P1763" s="216"/>
    </row>
    <row r="1764" spans="1:16" ht="17.25" thickBot="1">
      <c r="A1764" s="105"/>
      <c r="B1764" s="110"/>
      <c r="C1764" s="940"/>
      <c r="D1764" s="129"/>
      <c r="E1764" s="130"/>
      <c r="F1764" s="104"/>
      <c r="G1764" s="110"/>
      <c r="H1764" s="941"/>
      <c r="I1764" s="113"/>
      <c r="J1764" s="130"/>
      <c r="K1764" s="104"/>
      <c r="L1764" s="110"/>
      <c r="M1764" s="939"/>
      <c r="N1764" s="113"/>
      <c r="O1764" s="131"/>
      <c r="P1764" s="127"/>
    </row>
    <row r="1765" spans="1:16">
      <c r="A1765" s="132"/>
      <c r="B1765" s="109"/>
      <c r="C1765" s="926" t="s">
        <v>667</v>
      </c>
      <c r="D1765" s="118" t="s">
        <v>136</v>
      </c>
      <c r="E1765" s="133" t="s">
        <v>137</v>
      </c>
      <c r="F1765" s="125"/>
      <c r="G1765" s="109"/>
      <c r="H1765" s="929" t="s">
        <v>135</v>
      </c>
      <c r="I1765" s="118" t="s">
        <v>136</v>
      </c>
      <c r="J1765" s="133" t="s">
        <v>137</v>
      </c>
      <c r="K1765" s="125"/>
      <c r="L1765" s="109"/>
      <c r="M1765" s="932" t="s">
        <v>135</v>
      </c>
      <c r="N1765" s="118" t="s">
        <v>136</v>
      </c>
      <c r="O1765" s="133" t="s">
        <v>137</v>
      </c>
      <c r="P1765" s="125"/>
    </row>
    <row r="1766" spans="1:16">
      <c r="A1766" s="132"/>
      <c r="B1766" s="110"/>
      <c r="C1766" s="927"/>
      <c r="D1766" s="94" t="s">
        <v>141</v>
      </c>
      <c r="E1766" s="96" t="s">
        <v>142</v>
      </c>
      <c r="F1766" s="134"/>
      <c r="G1766" s="110"/>
      <c r="H1766" s="930"/>
      <c r="I1766" s="94" t="s">
        <v>141</v>
      </c>
      <c r="J1766" s="96" t="s">
        <v>142</v>
      </c>
      <c r="K1766" s="134"/>
      <c r="L1766" s="110"/>
      <c r="M1766" s="933"/>
      <c r="N1766" s="94" t="s">
        <v>141</v>
      </c>
      <c r="O1766" s="96" t="s">
        <v>142</v>
      </c>
      <c r="P1766" s="134"/>
    </row>
    <row r="1767" spans="1:16">
      <c r="A1767" s="132"/>
      <c r="B1767" s="135"/>
      <c r="C1767" s="927"/>
      <c r="D1767" s="94" t="s">
        <v>145</v>
      </c>
      <c r="E1767" s="96" t="s">
        <v>146</v>
      </c>
      <c r="F1767" s="97"/>
      <c r="G1767" s="135"/>
      <c r="H1767" s="930"/>
      <c r="I1767" s="94" t="s">
        <v>145</v>
      </c>
      <c r="J1767" s="96" t="s">
        <v>146</v>
      </c>
      <c r="K1767" s="97"/>
      <c r="L1767" s="135"/>
      <c r="M1767" s="933"/>
      <c r="N1767" s="94" t="s">
        <v>145</v>
      </c>
      <c r="O1767" s="96" t="s">
        <v>146</v>
      </c>
      <c r="P1767" s="97"/>
    </row>
    <row r="1768" spans="1:16">
      <c r="A1768" s="132"/>
      <c r="B1768" s="110"/>
      <c r="C1768" s="927"/>
      <c r="D1768" s="94" t="s">
        <v>147</v>
      </c>
      <c r="E1768" s="96" t="s">
        <v>148</v>
      </c>
      <c r="F1768" s="104"/>
      <c r="G1768" s="110"/>
      <c r="H1768" s="930"/>
      <c r="I1768" s="94" t="s">
        <v>147</v>
      </c>
      <c r="J1768" s="96" t="s">
        <v>148</v>
      </c>
      <c r="K1768" s="104"/>
      <c r="L1768" s="110"/>
      <c r="M1768" s="933"/>
      <c r="N1768" s="94" t="s">
        <v>147</v>
      </c>
      <c r="O1768" s="96" t="s">
        <v>148</v>
      </c>
      <c r="P1768" s="104"/>
    </row>
    <row r="1769" spans="1:16">
      <c r="A1769" s="132"/>
      <c r="B1769" s="135"/>
      <c r="C1769" s="927"/>
      <c r="D1769" s="94"/>
      <c r="E1769" s="114"/>
      <c r="F1769" s="136"/>
      <c r="G1769" s="135"/>
      <c r="H1769" s="930"/>
      <c r="I1769" s="94"/>
      <c r="J1769" s="114"/>
      <c r="K1769" s="136"/>
      <c r="L1769" s="135"/>
      <c r="M1769" s="933"/>
      <c r="N1769" s="94"/>
      <c r="O1769" s="114"/>
      <c r="P1769" s="136"/>
    </row>
    <row r="1770" spans="1:16">
      <c r="A1770" s="132"/>
      <c r="B1770" s="110"/>
      <c r="C1770" s="927"/>
      <c r="D1770" s="94"/>
      <c r="E1770" s="96"/>
      <c r="F1770" s="97"/>
      <c r="G1770" s="110"/>
      <c r="H1770" s="930"/>
      <c r="I1770" s="94"/>
      <c r="J1770" s="96"/>
      <c r="K1770" s="97"/>
      <c r="L1770" s="110"/>
      <c r="M1770" s="933"/>
      <c r="N1770" s="94"/>
      <c r="O1770" s="96"/>
      <c r="P1770" s="97"/>
    </row>
    <row r="1771" spans="1:16">
      <c r="A1771" s="132"/>
      <c r="B1771" s="135"/>
      <c r="C1771" s="927"/>
      <c r="D1771" s="94"/>
      <c r="E1771" s="114"/>
      <c r="F1771" s="136"/>
      <c r="G1771" s="135"/>
      <c r="H1771" s="930"/>
      <c r="I1771" s="94"/>
      <c r="J1771" s="114"/>
      <c r="K1771" s="136"/>
      <c r="L1771" s="135"/>
      <c r="M1771" s="933"/>
      <c r="N1771" s="94"/>
      <c r="O1771" s="114"/>
      <c r="P1771" s="136"/>
    </row>
    <row r="1772" spans="1:16">
      <c r="A1772" s="132"/>
      <c r="B1772" s="110"/>
      <c r="C1772" s="927"/>
      <c r="D1772" s="94"/>
      <c r="E1772" s="96"/>
      <c r="F1772" s="97"/>
      <c r="G1772" s="110"/>
      <c r="H1772" s="930"/>
      <c r="I1772" s="94"/>
      <c r="J1772" s="96"/>
      <c r="K1772" s="97"/>
      <c r="L1772" s="110"/>
      <c r="M1772" s="933"/>
      <c r="N1772" s="94"/>
      <c r="O1772" s="96"/>
      <c r="P1772" s="97"/>
    </row>
    <row r="1773" spans="1:16">
      <c r="A1773" s="132"/>
      <c r="B1773" s="135"/>
      <c r="C1773" s="927"/>
      <c r="D1773" s="94"/>
      <c r="E1773" s="96"/>
      <c r="F1773" s="97"/>
      <c r="G1773" s="135"/>
      <c r="H1773" s="930"/>
      <c r="I1773" s="94"/>
      <c r="J1773" s="96"/>
      <c r="K1773" s="97"/>
      <c r="L1773" s="135"/>
      <c r="M1773" s="933"/>
      <c r="N1773" s="94"/>
      <c r="O1773" s="96"/>
      <c r="P1773" s="97"/>
    </row>
    <row r="1774" spans="1:16" ht="17.25" thickBot="1">
      <c r="A1774" s="132"/>
      <c r="B1774" s="110"/>
      <c r="C1774" s="940"/>
      <c r="D1774" s="115"/>
      <c r="E1774" s="116"/>
      <c r="F1774" s="117"/>
      <c r="G1774" s="110"/>
      <c r="H1774" s="941"/>
      <c r="I1774" s="115"/>
      <c r="J1774" s="130"/>
      <c r="K1774" s="104"/>
      <c r="L1774" s="110"/>
      <c r="M1774" s="939"/>
      <c r="N1774" s="115"/>
      <c r="O1774" s="130"/>
      <c r="P1774" s="104"/>
    </row>
    <row r="1775" spans="1:16">
      <c r="A1775" s="132"/>
      <c r="B1775" s="135"/>
      <c r="C1775" s="926" t="s">
        <v>668</v>
      </c>
      <c r="D1775" s="137" t="s">
        <v>150</v>
      </c>
      <c r="E1775" s="138"/>
      <c r="F1775" s="139" t="s">
        <v>151</v>
      </c>
      <c r="G1775" s="135"/>
      <c r="H1775" s="929" t="s">
        <v>149</v>
      </c>
      <c r="I1775" s="137" t="s">
        <v>150</v>
      </c>
      <c r="J1775" s="138"/>
      <c r="K1775" s="139" t="s">
        <v>151</v>
      </c>
      <c r="L1775" s="135"/>
      <c r="M1775" s="932" t="s">
        <v>149</v>
      </c>
      <c r="N1775" s="137" t="s">
        <v>150</v>
      </c>
      <c r="O1775" s="138"/>
      <c r="P1775" s="139" t="s">
        <v>151</v>
      </c>
    </row>
    <row r="1776" spans="1:16">
      <c r="A1776" s="132"/>
      <c r="B1776" s="110"/>
      <c r="C1776" s="927"/>
      <c r="D1776" s="120"/>
      <c r="E1776" s="121"/>
      <c r="F1776" s="140"/>
      <c r="G1776" s="110"/>
      <c r="H1776" s="930"/>
      <c r="I1776" s="94"/>
      <c r="J1776" s="96"/>
      <c r="K1776" s="97"/>
      <c r="L1776" s="110"/>
      <c r="M1776" s="933"/>
      <c r="N1776" s="94"/>
      <c r="O1776" s="96"/>
      <c r="P1776" s="97"/>
    </row>
    <row r="1777" spans="1:16">
      <c r="A1777" s="132"/>
      <c r="B1777" s="135"/>
      <c r="C1777" s="927"/>
      <c r="D1777" s="94"/>
      <c r="E1777" s="96"/>
      <c r="F1777" s="97"/>
      <c r="G1777" s="135"/>
      <c r="H1777" s="930"/>
      <c r="I1777" s="94"/>
      <c r="J1777" s="96"/>
      <c r="K1777" s="97"/>
      <c r="L1777" s="135"/>
      <c r="M1777" s="933"/>
      <c r="N1777" s="94"/>
      <c r="O1777" s="96"/>
      <c r="P1777" s="97"/>
    </row>
    <row r="1778" spans="1:16">
      <c r="A1778" s="132"/>
      <c r="B1778" s="110"/>
      <c r="C1778" s="927"/>
      <c r="D1778" s="113"/>
      <c r="E1778" s="114"/>
      <c r="F1778" s="104"/>
      <c r="G1778" s="110"/>
      <c r="H1778" s="930"/>
      <c r="I1778" s="113"/>
      <c r="J1778" s="114"/>
      <c r="K1778" s="104"/>
      <c r="L1778" s="110"/>
      <c r="M1778" s="933"/>
      <c r="N1778" s="113"/>
      <c r="O1778" s="114"/>
      <c r="P1778" s="104"/>
    </row>
    <row r="1779" spans="1:16">
      <c r="A1779" s="935"/>
      <c r="B1779" s="135"/>
      <c r="C1779" s="927"/>
      <c r="D1779" s="94"/>
      <c r="E1779" s="96"/>
      <c r="F1779" s="97"/>
      <c r="G1779" s="135"/>
      <c r="H1779" s="930"/>
      <c r="I1779" s="94"/>
      <c r="J1779" s="96"/>
      <c r="K1779" s="97"/>
      <c r="L1779" s="135"/>
      <c r="M1779" s="933"/>
      <c r="N1779" s="94"/>
      <c r="O1779" s="96"/>
      <c r="P1779" s="97"/>
    </row>
    <row r="1780" spans="1:16">
      <c r="A1780" s="935"/>
      <c r="B1780" s="110"/>
      <c r="C1780" s="927"/>
      <c r="D1780" s="94"/>
      <c r="E1780" s="96"/>
      <c r="F1780" s="97"/>
      <c r="G1780" s="110"/>
      <c r="H1780" s="930"/>
      <c r="I1780" s="94"/>
      <c r="J1780" s="96"/>
      <c r="K1780" s="97"/>
      <c r="L1780" s="110"/>
      <c r="M1780" s="933"/>
      <c r="N1780" s="94"/>
      <c r="O1780" s="96"/>
      <c r="P1780" s="97"/>
    </row>
    <row r="1781" spans="1:16">
      <c r="A1781" s="935"/>
      <c r="B1781" s="135"/>
      <c r="C1781" s="927"/>
      <c r="D1781" s="113"/>
      <c r="E1781" s="114"/>
      <c r="F1781" s="104"/>
      <c r="G1781" s="135"/>
      <c r="H1781" s="930"/>
      <c r="I1781" s="113"/>
      <c r="J1781" s="114"/>
      <c r="K1781" s="104"/>
      <c r="L1781" s="135"/>
      <c r="M1781" s="933"/>
      <c r="N1781" s="113"/>
      <c r="O1781" s="114"/>
      <c r="P1781" s="104"/>
    </row>
    <row r="1782" spans="1:16" ht="17.25" thickBot="1">
      <c r="A1782" s="936"/>
      <c r="B1782" s="141"/>
      <c r="C1782" s="928"/>
      <c r="D1782" s="142"/>
      <c r="E1782" s="143"/>
      <c r="F1782" s="144"/>
      <c r="G1782" s="141"/>
      <c r="H1782" s="931"/>
      <c r="I1782" s="142"/>
      <c r="J1782" s="143"/>
      <c r="K1782" s="144"/>
      <c r="L1782" s="141"/>
      <c r="M1782" s="934"/>
      <c r="N1782" s="142"/>
      <c r="O1782" s="143"/>
      <c r="P1782" s="144"/>
    </row>
    <row r="1783" spans="1:16" s="146" customFormat="1" ht="27" customHeight="1" thickTop="1" thickBot="1">
      <c r="A1783" s="145"/>
      <c r="B1783" s="937" t="s">
        <v>152</v>
      </c>
      <c r="C1783" s="937"/>
      <c r="D1783" s="937"/>
      <c r="E1783" s="937"/>
      <c r="F1783" s="937"/>
      <c r="G1783" s="938" t="s">
        <v>153</v>
      </c>
      <c r="H1783" s="938"/>
      <c r="I1783" s="938"/>
      <c r="J1783" s="938"/>
      <c r="K1783" s="938"/>
      <c r="L1783" s="938"/>
      <c r="M1783" s="938"/>
      <c r="N1783" s="919" t="s">
        <v>154</v>
      </c>
      <c r="O1783" s="919"/>
      <c r="P1783" s="919"/>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20">
        <f>A1699</f>
        <v>46190</v>
      </c>
      <c r="B1785" s="923" t="s">
        <v>669</v>
      </c>
      <c r="C1785" s="160"/>
      <c r="D1785" s="161"/>
      <c r="E1785" s="162"/>
      <c r="F1785" s="163"/>
      <c r="G1785" s="164"/>
      <c r="H1785" s="165"/>
      <c r="I1785" s="166"/>
      <c r="J1785" s="166"/>
      <c r="K1785" s="167"/>
      <c r="L1785" s="168"/>
      <c r="M1785" s="169"/>
      <c r="N1785" s="170"/>
      <c r="O1785" s="166"/>
      <c r="P1785" s="171"/>
    </row>
    <row r="1786" spans="1:16" s="172" customFormat="1">
      <c r="A1786" s="921"/>
      <c r="B1786" s="924"/>
      <c r="C1786" s="173"/>
      <c r="D1786" s="174"/>
      <c r="E1786" s="175"/>
      <c r="F1786" s="176"/>
      <c r="G1786" s="173"/>
      <c r="H1786" s="177"/>
      <c r="I1786" s="175"/>
      <c r="J1786" s="175"/>
      <c r="K1786" s="178"/>
      <c r="L1786" s="179"/>
      <c r="M1786" s="180"/>
      <c r="N1786" s="181"/>
      <c r="O1786" s="175"/>
      <c r="P1786" s="182"/>
    </row>
    <row r="1787" spans="1:16" s="172" customFormat="1">
      <c r="A1787" s="921"/>
      <c r="B1787" s="924"/>
      <c r="C1787" s="173"/>
      <c r="D1787" s="174"/>
      <c r="E1787" s="175"/>
      <c r="F1787" s="176"/>
      <c r="G1787" s="173"/>
      <c r="H1787" s="183"/>
      <c r="I1787" s="175"/>
      <c r="J1787" s="175"/>
      <c r="K1787" s="178"/>
      <c r="L1787" s="184"/>
      <c r="M1787" s="180"/>
      <c r="N1787" s="181"/>
      <c r="O1787" s="175"/>
      <c r="P1787" s="182"/>
    </row>
    <row r="1788" spans="1:16" s="172" customFormat="1">
      <c r="A1788" s="921"/>
      <c r="B1788" s="924"/>
      <c r="C1788" s="173"/>
      <c r="D1788" s="218"/>
      <c r="E1788" s="175"/>
      <c r="F1788" s="176"/>
      <c r="G1788" s="173"/>
      <c r="H1788" s="183"/>
      <c r="I1788" s="175"/>
      <c r="J1788" s="175"/>
      <c r="K1788" s="187"/>
      <c r="L1788" s="184"/>
      <c r="M1788" s="180"/>
      <c r="N1788" s="181"/>
      <c r="O1788" s="175"/>
      <c r="P1788" s="182"/>
    </row>
    <row r="1789" spans="1:16" s="172" customFormat="1">
      <c r="A1789" s="921"/>
      <c r="B1789" s="924"/>
      <c r="C1789" s="173"/>
      <c r="D1789" s="185"/>
      <c r="E1789" s="175"/>
      <c r="F1789" s="182"/>
      <c r="G1789" s="173"/>
      <c r="H1789" s="186"/>
      <c r="I1789" s="175"/>
      <c r="J1789" s="175"/>
      <c r="K1789" s="187"/>
      <c r="L1789" s="184"/>
      <c r="M1789" s="180"/>
      <c r="N1789" s="181"/>
      <c r="O1789" s="175"/>
      <c r="P1789" s="182"/>
    </row>
    <row r="1790" spans="1:16" s="172" customFormat="1">
      <c r="A1790" s="921"/>
      <c r="B1790" s="924"/>
      <c r="C1790" s="173"/>
      <c r="D1790" s="174"/>
      <c r="E1790" s="175"/>
      <c r="F1790" s="188"/>
      <c r="G1790" s="198"/>
      <c r="H1790" s="183"/>
      <c r="I1790" s="191"/>
      <c r="J1790" s="175"/>
      <c r="K1790" s="178"/>
      <c r="L1790" s="189"/>
      <c r="M1790" s="190"/>
      <c r="N1790" s="181"/>
      <c r="O1790" s="175"/>
      <c r="P1790" s="182"/>
    </row>
    <row r="1791" spans="1:16" s="172" customFormat="1">
      <c r="A1791" s="921"/>
      <c r="B1791" s="924"/>
      <c r="C1791" s="173"/>
      <c r="D1791" s="174"/>
      <c r="E1791" s="175"/>
      <c r="F1791" s="182"/>
      <c r="G1791" s="173"/>
      <c r="H1791" s="183"/>
      <c r="I1791" s="191"/>
      <c r="J1791" s="175"/>
      <c r="K1791" s="178"/>
      <c r="L1791" s="184"/>
      <c r="M1791" s="180"/>
      <c r="N1791" s="181"/>
      <c r="O1791" s="175"/>
      <c r="P1791" s="182"/>
    </row>
    <row r="1792" spans="1:16" s="172" customFormat="1">
      <c r="A1792" s="921"/>
      <c r="B1792" s="924"/>
      <c r="C1792" s="173"/>
      <c r="D1792" s="174"/>
      <c r="E1792" s="175"/>
      <c r="F1792" s="182"/>
      <c r="G1792" s="219"/>
      <c r="H1792" s="183"/>
      <c r="I1792" s="175"/>
      <c r="J1792" s="175"/>
      <c r="K1792" s="178"/>
      <c r="L1792" s="184"/>
      <c r="M1792" s="180"/>
      <c r="N1792" s="181"/>
      <c r="O1792" s="175"/>
      <c r="P1792" s="182"/>
    </row>
    <row r="1793" spans="1:16" s="172" customFormat="1">
      <c r="A1793" s="921"/>
      <c r="B1793" s="924"/>
      <c r="C1793" s="173"/>
      <c r="D1793" s="174"/>
      <c r="E1793" s="175"/>
      <c r="F1793" s="188"/>
      <c r="G1793" s="173"/>
      <c r="H1793" s="183"/>
      <c r="I1793" s="191"/>
      <c r="J1793" s="175"/>
      <c r="K1793" s="178"/>
      <c r="L1793" s="184"/>
      <c r="M1793" s="180"/>
      <c r="N1793" s="181"/>
      <c r="O1793" s="175"/>
      <c r="P1793" s="182"/>
    </row>
    <row r="1794" spans="1:16" s="172" customFormat="1">
      <c r="A1794" s="921"/>
      <c r="B1794" s="924"/>
      <c r="C1794" s="173"/>
      <c r="D1794" s="174"/>
      <c r="E1794" s="175"/>
      <c r="F1794" s="182"/>
      <c r="G1794" s="173"/>
      <c r="H1794" s="183"/>
      <c r="I1794" s="191"/>
      <c r="J1794" s="175"/>
      <c r="K1794" s="178"/>
      <c r="L1794" s="184"/>
      <c r="M1794" s="180"/>
      <c r="N1794" s="181"/>
      <c r="O1794" s="175"/>
      <c r="P1794" s="182"/>
    </row>
    <row r="1795" spans="1:16" s="172" customFormat="1">
      <c r="A1795" s="921"/>
      <c r="B1795" s="924"/>
      <c r="C1795" s="192"/>
      <c r="D1795" s="193"/>
      <c r="E1795" s="194"/>
      <c r="F1795" s="195"/>
      <c r="G1795" s="173"/>
      <c r="H1795" s="177"/>
      <c r="I1795" s="175"/>
      <c r="J1795" s="175"/>
      <c r="K1795" s="178"/>
      <c r="L1795" s="184"/>
      <c r="M1795" s="180"/>
      <c r="N1795" s="196"/>
      <c r="O1795" s="194"/>
      <c r="P1795" s="195"/>
    </row>
    <row r="1796" spans="1:16" s="172" customFormat="1">
      <c r="A1796" s="921"/>
      <c r="B1796" s="924"/>
      <c r="C1796" s="192"/>
      <c r="D1796" s="193"/>
      <c r="E1796" s="194"/>
      <c r="F1796" s="195"/>
      <c r="G1796" s="198"/>
      <c r="H1796" s="183"/>
      <c r="I1796" s="191"/>
      <c r="J1796" s="175"/>
      <c r="K1796" s="178"/>
      <c r="L1796" s="184"/>
      <c r="M1796" s="180"/>
      <c r="N1796" s="196"/>
      <c r="O1796" s="194"/>
      <c r="P1796" s="195"/>
    </row>
    <row r="1797" spans="1:16" s="172" customFormat="1">
      <c r="A1797" s="921"/>
      <c r="B1797" s="924"/>
      <c r="C1797" s="192"/>
      <c r="D1797" s="193"/>
      <c r="E1797" s="194"/>
      <c r="F1797" s="195"/>
      <c r="G1797" s="173"/>
      <c r="H1797" s="199"/>
      <c r="I1797" s="191"/>
      <c r="J1797" s="200"/>
      <c r="K1797" s="197"/>
      <c r="L1797" s="184"/>
      <c r="M1797" s="180"/>
      <c r="N1797" s="196"/>
      <c r="O1797" s="194"/>
      <c r="P1797" s="195"/>
    </row>
    <row r="1798" spans="1:16" s="172" customFormat="1">
      <c r="A1798" s="921"/>
      <c r="B1798" s="924"/>
      <c r="C1798" s="192"/>
      <c r="D1798" s="193"/>
      <c r="E1798" s="194"/>
      <c r="F1798" s="195"/>
      <c r="G1798" s="173"/>
      <c r="H1798" s="201"/>
      <c r="I1798" s="175"/>
      <c r="J1798" s="175"/>
      <c r="K1798" s="178"/>
      <c r="L1798" s="184"/>
      <c r="M1798" s="180"/>
      <c r="N1798" s="196"/>
      <c r="O1798" s="194"/>
      <c r="P1798" s="195"/>
    </row>
    <row r="1799" spans="1:16" s="172" customFormat="1">
      <c r="A1799" s="921"/>
      <c r="B1799" s="924"/>
      <c r="C1799" s="192"/>
      <c r="D1799" s="193"/>
      <c r="E1799" s="194"/>
      <c r="F1799" s="195"/>
      <c r="G1799" s="198"/>
      <c r="H1799" s="183"/>
      <c r="I1799" s="200"/>
      <c r="J1799" s="200"/>
      <c r="K1799" s="197"/>
      <c r="L1799" s="184"/>
      <c r="M1799" s="180"/>
      <c r="N1799" s="196"/>
      <c r="O1799" s="194"/>
      <c r="P1799" s="195"/>
    </row>
    <row r="1800" spans="1:16" s="172" customFormat="1">
      <c r="A1800" s="921"/>
      <c r="B1800" s="924"/>
      <c r="C1800" s="192"/>
      <c r="D1800" s="193"/>
      <c r="E1800" s="194"/>
      <c r="F1800" s="195"/>
      <c r="G1800" s="173"/>
      <c r="H1800" s="183"/>
      <c r="I1800" s="200"/>
      <c r="J1800" s="200"/>
      <c r="K1800" s="197"/>
      <c r="L1800" s="179"/>
      <c r="M1800" s="180"/>
      <c r="N1800" s="196"/>
      <c r="O1800" s="194"/>
      <c r="P1800" s="195"/>
    </row>
    <row r="1801" spans="1:16" s="172" customFormat="1">
      <c r="A1801" s="921"/>
      <c r="B1801" s="924"/>
      <c r="C1801" s="192"/>
      <c r="D1801" s="193"/>
      <c r="E1801" s="194"/>
      <c r="F1801" s="195"/>
      <c r="G1801" s="192"/>
      <c r="H1801" s="201"/>
      <c r="I1801" s="202"/>
      <c r="J1801" s="202"/>
      <c r="K1801" s="203"/>
      <c r="L1801" s="204"/>
      <c r="M1801" s="190"/>
      <c r="N1801" s="196"/>
      <c r="O1801" s="194"/>
      <c r="P1801" s="195"/>
    </row>
    <row r="1802" spans="1:16" s="172" customFormat="1">
      <c r="A1802" s="921"/>
      <c r="B1802" s="924"/>
      <c r="C1802" s="192"/>
      <c r="D1802" s="193"/>
      <c r="E1802" s="194"/>
      <c r="F1802" s="195"/>
      <c r="G1802" s="192"/>
      <c r="H1802" s="201"/>
      <c r="I1802" s="202"/>
      <c r="J1802" s="202"/>
      <c r="K1802" s="203"/>
      <c r="L1802" s="204"/>
      <c r="M1802" s="190"/>
      <c r="N1802" s="196"/>
      <c r="O1802" s="194"/>
      <c r="P1802" s="195"/>
    </row>
    <row r="1803" spans="1:16" s="172" customFormat="1">
      <c r="A1803" s="921"/>
      <c r="B1803" s="924"/>
      <c r="C1803" s="192"/>
      <c r="D1803" s="193"/>
      <c r="E1803" s="194"/>
      <c r="F1803" s="195"/>
      <c r="G1803" s="192"/>
      <c r="H1803" s="201"/>
      <c r="I1803" s="202"/>
      <c r="J1803" s="202"/>
      <c r="K1803" s="203"/>
      <c r="L1803" s="204"/>
      <c r="M1803" s="190"/>
      <c r="N1803" s="196"/>
      <c r="O1803" s="194"/>
      <c r="P1803" s="195"/>
    </row>
    <row r="1804" spans="1:16" s="172" customFormat="1" ht="17.25" thickBot="1">
      <c r="A1804" s="922"/>
      <c r="B1804" s="925"/>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56">
        <f>A1699+1</f>
        <v>46191</v>
      </c>
      <c r="B1805" s="90" t="s">
        <v>162</v>
      </c>
      <c r="C1805" s="926" t="s">
        <v>664</v>
      </c>
      <c r="D1805" s="91" t="s">
        <v>114</v>
      </c>
      <c r="E1805" s="92" t="s">
        <v>164</v>
      </c>
      <c r="F1805" s="93"/>
      <c r="G1805" s="90" t="s">
        <v>162</v>
      </c>
      <c r="H1805" s="930" t="s">
        <v>163</v>
      </c>
      <c r="I1805" s="91" t="s">
        <v>114</v>
      </c>
      <c r="J1805" s="92" t="s">
        <v>164</v>
      </c>
      <c r="K1805" s="93"/>
      <c r="L1805" s="90" t="s">
        <v>162</v>
      </c>
      <c r="M1805" s="933" t="s">
        <v>163</v>
      </c>
      <c r="N1805" s="91" t="s">
        <v>114</v>
      </c>
      <c r="O1805" s="92" t="s">
        <v>164</v>
      </c>
      <c r="P1805" s="93"/>
    </row>
    <row r="1806" spans="1:16" ht="18" customHeight="1">
      <c r="A1806" s="957"/>
      <c r="B1806" s="958"/>
      <c r="C1806" s="927"/>
      <c r="D1806" s="94" t="s">
        <v>116</v>
      </c>
      <c r="E1806" s="95" t="s">
        <v>142</v>
      </c>
      <c r="F1806" s="93"/>
      <c r="G1806" s="958"/>
      <c r="H1806" s="930"/>
      <c r="I1806" s="94" t="s">
        <v>116</v>
      </c>
      <c r="J1806" s="95" t="s">
        <v>142</v>
      </c>
      <c r="K1806" s="93"/>
      <c r="L1806" s="958"/>
      <c r="M1806" s="933"/>
      <c r="N1806" s="94" t="s">
        <v>116</v>
      </c>
      <c r="O1806" s="95" t="s">
        <v>142</v>
      </c>
      <c r="P1806" s="93"/>
    </row>
    <row r="1807" spans="1:16" ht="17.25" thickBot="1">
      <c r="A1807" s="957"/>
      <c r="B1807" s="959"/>
      <c r="C1807" s="927"/>
      <c r="D1807" s="94" t="s">
        <v>165</v>
      </c>
      <c r="E1807" s="96" t="s">
        <v>166</v>
      </c>
      <c r="F1807" s="98"/>
      <c r="G1807" s="959"/>
      <c r="H1807" s="930"/>
      <c r="I1807" s="94" t="s">
        <v>165</v>
      </c>
      <c r="J1807" s="96" t="s">
        <v>166</v>
      </c>
      <c r="K1807" s="98"/>
      <c r="L1807" s="959"/>
      <c r="M1807" s="933"/>
      <c r="N1807" s="94" t="s">
        <v>165</v>
      </c>
      <c r="O1807" s="96" t="s">
        <v>166</v>
      </c>
      <c r="P1807" s="98"/>
    </row>
    <row r="1808" spans="1:16" ht="17.25" thickBot="1">
      <c r="A1808" s="957"/>
      <c r="B1808" s="90" t="s">
        <v>167</v>
      </c>
      <c r="C1808" s="927"/>
      <c r="D1808" s="94"/>
      <c r="E1808" s="96"/>
      <c r="F1808" s="97"/>
      <c r="G1808" s="90" t="s">
        <v>167</v>
      </c>
      <c r="H1808" s="930"/>
      <c r="I1808" s="94" t="s">
        <v>120</v>
      </c>
      <c r="J1808" s="96" t="s">
        <v>148</v>
      </c>
      <c r="K1808" s="97"/>
      <c r="L1808" s="90" t="s">
        <v>167</v>
      </c>
      <c r="M1808" s="933"/>
      <c r="N1808" s="94" t="s">
        <v>120</v>
      </c>
      <c r="O1808" s="96" t="s">
        <v>148</v>
      </c>
      <c r="P1808" s="97"/>
    </row>
    <row r="1809" spans="1:16">
      <c r="A1809" s="957"/>
      <c r="B1809" s="955"/>
      <c r="C1809" s="927"/>
      <c r="D1809" s="94"/>
      <c r="E1809" s="96"/>
      <c r="F1809" s="97"/>
      <c r="G1809" s="955"/>
      <c r="H1809" s="930"/>
      <c r="I1809" s="94"/>
      <c r="J1809" s="96"/>
      <c r="K1809" s="97"/>
      <c r="L1809" s="955"/>
      <c r="M1809" s="933"/>
      <c r="N1809" s="94"/>
      <c r="O1809" s="96"/>
      <c r="P1809" s="97"/>
    </row>
    <row r="1810" spans="1:16">
      <c r="A1810" s="957"/>
      <c r="B1810" s="948"/>
      <c r="C1810" s="927"/>
      <c r="D1810" s="94"/>
      <c r="E1810" s="96"/>
      <c r="F1810" s="97"/>
      <c r="G1810" s="948"/>
      <c r="H1810" s="930"/>
      <c r="I1810" s="94"/>
      <c r="J1810" s="96"/>
      <c r="K1810" s="97"/>
      <c r="L1810" s="948"/>
      <c r="M1810" s="933"/>
      <c r="N1810" s="94"/>
      <c r="O1810" s="96"/>
      <c r="P1810" s="97"/>
    </row>
    <row r="1811" spans="1:16">
      <c r="A1811" s="957"/>
      <c r="B1811" s="947"/>
      <c r="C1811" s="927"/>
      <c r="D1811" s="94"/>
      <c r="E1811" s="96"/>
      <c r="F1811" s="93"/>
      <c r="G1811" s="947"/>
      <c r="H1811" s="930"/>
      <c r="I1811" s="94"/>
      <c r="J1811" s="96"/>
      <c r="K1811" s="93"/>
      <c r="L1811" s="947"/>
      <c r="M1811" s="933"/>
      <c r="N1811" s="94"/>
      <c r="O1811" s="96"/>
      <c r="P1811" s="93"/>
    </row>
    <row r="1812" spans="1:16">
      <c r="A1812" s="957"/>
      <c r="B1812" s="948"/>
      <c r="C1812" s="927"/>
      <c r="D1812" s="94"/>
      <c r="E1812" s="96"/>
      <c r="F1812" s="99"/>
      <c r="G1812" s="948"/>
      <c r="H1812" s="930"/>
      <c r="I1812" s="94"/>
      <c r="J1812" s="96"/>
      <c r="K1812" s="99"/>
      <c r="L1812" s="948"/>
      <c r="M1812" s="933"/>
      <c r="N1812" s="94"/>
      <c r="O1812" s="96"/>
      <c r="P1812" s="93"/>
    </row>
    <row r="1813" spans="1:16">
      <c r="A1813" s="957"/>
      <c r="B1813" s="947"/>
      <c r="C1813" s="927"/>
      <c r="D1813" s="94"/>
      <c r="E1813" s="96"/>
      <c r="F1813" s="102"/>
      <c r="G1813" s="947"/>
      <c r="H1813" s="930"/>
      <c r="I1813" s="94"/>
      <c r="J1813" s="96"/>
      <c r="K1813" s="102"/>
      <c r="L1813" s="947"/>
      <c r="M1813" s="933"/>
      <c r="N1813" s="94"/>
      <c r="O1813" s="96"/>
      <c r="P1813" s="99"/>
    </row>
    <row r="1814" spans="1:16" ht="17.25" thickBot="1">
      <c r="A1814" s="957"/>
      <c r="B1814" s="948"/>
      <c r="C1814" s="927"/>
      <c r="D1814" s="94"/>
      <c r="E1814" s="96"/>
      <c r="F1814" s="99"/>
      <c r="G1814" s="948"/>
      <c r="H1814" s="930"/>
      <c r="I1814" s="94"/>
      <c r="J1814" s="96"/>
      <c r="K1814" s="99"/>
      <c r="L1814" s="948"/>
      <c r="M1814" s="933"/>
      <c r="N1814" s="94"/>
      <c r="O1814" s="96"/>
      <c r="P1814" s="99"/>
    </row>
    <row r="1815" spans="1:16" ht="17.25" thickBot="1">
      <c r="A1815" s="957"/>
      <c r="B1815" s="100" t="s">
        <v>168</v>
      </c>
      <c r="C1815" s="927"/>
      <c r="D1815" s="94"/>
      <c r="E1815" s="96"/>
      <c r="F1815" s="99"/>
      <c r="G1815" s="100" t="s">
        <v>168</v>
      </c>
      <c r="H1815" s="930"/>
      <c r="I1815" s="94"/>
      <c r="J1815" s="96"/>
      <c r="K1815" s="99"/>
      <c r="L1815" s="100" t="s">
        <v>168</v>
      </c>
      <c r="M1815" s="933"/>
      <c r="N1815" s="94"/>
      <c r="O1815" s="96"/>
      <c r="P1815" s="99"/>
    </row>
    <row r="1816" spans="1:16">
      <c r="A1816" s="957"/>
      <c r="B1816" s="949"/>
      <c r="C1816" s="927"/>
      <c r="D1816" s="94"/>
      <c r="E1816" s="96"/>
      <c r="F1816" s="99"/>
      <c r="G1816" s="949"/>
      <c r="H1816" s="930"/>
      <c r="I1816" s="94"/>
      <c r="J1816" s="96"/>
      <c r="K1816" s="99"/>
      <c r="L1816" s="949"/>
      <c r="M1816" s="933"/>
      <c r="N1816" s="94"/>
      <c r="O1816" s="96"/>
      <c r="P1816" s="99"/>
    </row>
    <row r="1817" spans="1:16">
      <c r="A1817" s="957"/>
      <c r="B1817" s="950"/>
      <c r="C1817" s="927"/>
      <c r="D1817" s="94"/>
      <c r="E1817" s="96"/>
      <c r="F1817" s="99"/>
      <c r="G1817" s="950"/>
      <c r="H1817" s="930"/>
      <c r="I1817" s="94"/>
      <c r="J1817" s="96"/>
      <c r="K1817" s="99"/>
      <c r="L1817" s="950"/>
      <c r="M1817" s="933"/>
      <c r="N1817" s="94"/>
      <c r="O1817" s="96"/>
      <c r="P1817" s="97"/>
    </row>
    <row r="1818" spans="1:16" ht="17.25" thickBot="1">
      <c r="A1818" s="957"/>
      <c r="B1818" s="951"/>
      <c r="C1818" s="927"/>
      <c r="D1818" s="94"/>
      <c r="E1818" s="96"/>
      <c r="F1818" s="97"/>
      <c r="G1818" s="951"/>
      <c r="H1818" s="930"/>
      <c r="I1818" s="94"/>
      <c r="J1818" s="96"/>
      <c r="K1818" s="97"/>
      <c r="L1818" s="951"/>
      <c r="M1818" s="933"/>
      <c r="N1818" s="94"/>
      <c r="O1818" s="96"/>
      <c r="P1818" s="97"/>
    </row>
    <row r="1819" spans="1:16" ht="17.25" thickBot="1">
      <c r="A1819" s="957"/>
      <c r="B1819" s="100" t="s">
        <v>123</v>
      </c>
      <c r="C1819" s="927"/>
      <c r="D1819" s="94"/>
      <c r="E1819" s="96"/>
      <c r="F1819" s="97"/>
      <c r="G1819" s="100" t="s">
        <v>123</v>
      </c>
      <c r="H1819" s="930"/>
      <c r="I1819" s="94"/>
      <c r="J1819" s="96"/>
      <c r="K1819" s="97"/>
      <c r="L1819" s="100" t="s">
        <v>123</v>
      </c>
      <c r="M1819" s="933"/>
      <c r="N1819" s="94"/>
      <c r="O1819" s="96"/>
      <c r="P1819" s="97"/>
    </row>
    <row r="1820" spans="1:16">
      <c r="A1820" s="957"/>
      <c r="B1820" s="962"/>
      <c r="C1820" s="927"/>
      <c r="D1820" s="94"/>
      <c r="E1820" s="96"/>
      <c r="F1820" s="97"/>
      <c r="G1820" s="962"/>
      <c r="H1820" s="930"/>
      <c r="I1820" s="94"/>
      <c r="J1820" s="96"/>
      <c r="K1820" s="97"/>
      <c r="L1820" s="962"/>
      <c r="M1820" s="933"/>
      <c r="N1820" s="94"/>
      <c r="O1820" s="96"/>
      <c r="P1820" s="97"/>
    </row>
    <row r="1821" spans="1:16">
      <c r="A1821" s="957"/>
      <c r="B1821" s="963"/>
      <c r="C1821" s="927"/>
      <c r="D1821" s="94"/>
      <c r="E1821" s="96"/>
      <c r="F1821" s="97"/>
      <c r="G1821" s="963"/>
      <c r="H1821" s="930"/>
      <c r="I1821" s="94"/>
      <c r="J1821" s="96"/>
      <c r="K1821" s="97"/>
      <c r="L1821" s="963"/>
      <c r="M1821" s="933"/>
      <c r="N1821" s="94"/>
      <c r="O1821" s="96"/>
      <c r="P1821" s="97"/>
    </row>
    <row r="1822" spans="1:16" ht="17.25" thickBot="1">
      <c r="A1822" s="957"/>
      <c r="B1822" s="964"/>
      <c r="C1822" s="927"/>
      <c r="D1822" s="94"/>
      <c r="E1822" s="96"/>
      <c r="F1822" s="97"/>
      <c r="G1822" s="964"/>
      <c r="H1822" s="930"/>
      <c r="I1822" s="94"/>
      <c r="J1822" s="96"/>
      <c r="K1822" s="97"/>
      <c r="L1822" s="964"/>
      <c r="M1822" s="933"/>
      <c r="N1822" s="94"/>
      <c r="O1822" s="96"/>
      <c r="P1822" s="97"/>
    </row>
    <row r="1823" spans="1:16">
      <c r="A1823" s="957"/>
      <c r="B1823" s="945" t="s">
        <v>124</v>
      </c>
      <c r="C1823" s="927"/>
      <c r="D1823" s="94"/>
      <c r="E1823" s="96"/>
      <c r="F1823" s="97"/>
      <c r="G1823" s="945" t="s">
        <v>124</v>
      </c>
      <c r="H1823" s="930"/>
      <c r="I1823" s="94"/>
      <c r="J1823" s="96"/>
      <c r="K1823" s="97"/>
      <c r="L1823" s="945" t="s">
        <v>124</v>
      </c>
      <c r="M1823" s="933"/>
      <c r="N1823" s="94"/>
      <c r="O1823" s="96"/>
      <c r="P1823" s="97"/>
    </row>
    <row r="1824" spans="1:16" ht="17.25" thickBot="1">
      <c r="A1824" s="957"/>
      <c r="B1824" s="946"/>
      <c r="C1824" s="927"/>
      <c r="D1824" s="94"/>
      <c r="E1824" s="96"/>
      <c r="F1824" s="97"/>
      <c r="G1824" s="946"/>
      <c r="H1824" s="930"/>
      <c r="I1824" s="94"/>
      <c r="J1824" s="96"/>
      <c r="K1824" s="97"/>
      <c r="L1824" s="946"/>
      <c r="M1824" s="933"/>
      <c r="N1824" s="94"/>
      <c r="O1824" s="96"/>
      <c r="P1824" s="93"/>
    </row>
    <row r="1825" spans="1:16" ht="17.25" thickTop="1">
      <c r="A1825" s="957"/>
      <c r="B1825" s="960" t="s">
        <v>125</v>
      </c>
      <c r="C1825" s="927"/>
      <c r="D1825" s="94"/>
      <c r="E1825" s="96"/>
      <c r="F1825" s="93"/>
      <c r="G1825" s="960" t="s">
        <v>125</v>
      </c>
      <c r="H1825" s="930"/>
      <c r="I1825" s="94"/>
      <c r="J1825" s="96"/>
      <c r="K1825" s="93"/>
      <c r="L1825" s="960" t="s">
        <v>125</v>
      </c>
      <c r="M1825" s="933"/>
      <c r="N1825" s="94"/>
      <c r="O1825" s="96"/>
      <c r="P1825" s="97"/>
    </row>
    <row r="1826" spans="1:16" ht="17.25" thickBot="1">
      <c r="A1826" s="957"/>
      <c r="B1826" s="943"/>
      <c r="C1826" s="927"/>
      <c r="D1826" s="94"/>
      <c r="E1826" s="96"/>
      <c r="F1826" s="93"/>
      <c r="G1826" s="943"/>
      <c r="H1826" s="930"/>
      <c r="I1826" s="94"/>
      <c r="J1826" s="96"/>
      <c r="K1826" s="93"/>
      <c r="L1826" s="943"/>
      <c r="M1826" s="933"/>
      <c r="N1826" s="94"/>
      <c r="O1826" s="96"/>
      <c r="P1826" s="101"/>
    </row>
    <row r="1827" spans="1:16">
      <c r="A1827" s="957"/>
      <c r="B1827" s="953"/>
      <c r="C1827" s="927"/>
      <c r="D1827" s="94"/>
      <c r="E1827" s="96"/>
      <c r="F1827" s="97"/>
      <c r="G1827" s="953"/>
      <c r="H1827" s="930"/>
      <c r="I1827" s="94"/>
      <c r="J1827" s="96"/>
      <c r="K1827" s="97"/>
      <c r="L1827" s="953"/>
      <c r="M1827" s="933"/>
      <c r="N1827" s="94"/>
      <c r="O1827" s="96"/>
      <c r="P1827" s="103"/>
    </row>
    <row r="1828" spans="1:16" ht="17.25" thickBot="1">
      <c r="A1828" s="957"/>
      <c r="B1828" s="961"/>
      <c r="C1828" s="927"/>
      <c r="D1828" s="94"/>
      <c r="E1828" s="96"/>
      <c r="F1828" s="97"/>
      <c r="G1828" s="961"/>
      <c r="H1828" s="930"/>
      <c r="I1828" s="94"/>
      <c r="J1828" s="96"/>
      <c r="K1828" s="97"/>
      <c r="L1828" s="961"/>
      <c r="M1828" s="933"/>
      <c r="N1828" s="94"/>
      <c r="O1828" s="96"/>
      <c r="P1828" s="104"/>
    </row>
    <row r="1829" spans="1:16">
      <c r="A1829" s="957"/>
      <c r="B1829" s="942" t="s">
        <v>126</v>
      </c>
      <c r="C1829" s="927"/>
      <c r="D1829" s="94"/>
      <c r="E1829" s="96"/>
      <c r="F1829" s="93"/>
      <c r="G1829" s="942" t="s">
        <v>126</v>
      </c>
      <c r="H1829" s="930"/>
      <c r="I1829" s="94"/>
      <c r="J1829" s="96"/>
      <c r="K1829" s="93"/>
      <c r="L1829" s="942" t="s">
        <v>126</v>
      </c>
      <c r="M1829" s="933"/>
      <c r="N1829" s="94"/>
      <c r="O1829" s="96"/>
      <c r="P1829" s="99"/>
    </row>
    <row r="1830" spans="1:16" ht="17.25" thickBot="1">
      <c r="A1830" s="957"/>
      <c r="B1830" s="943"/>
      <c r="C1830" s="927"/>
      <c r="D1830" s="94"/>
      <c r="E1830" s="96"/>
      <c r="F1830" s="101"/>
      <c r="G1830" s="943"/>
      <c r="H1830" s="930"/>
      <c r="I1830" s="94"/>
      <c r="J1830" s="96"/>
      <c r="K1830" s="101"/>
      <c r="L1830" s="943"/>
      <c r="M1830" s="933"/>
      <c r="N1830" s="94"/>
      <c r="O1830" s="96"/>
      <c r="P1830" s="104"/>
    </row>
    <row r="1831" spans="1:16">
      <c r="A1831" s="957"/>
      <c r="B1831" s="953"/>
      <c r="C1831" s="927"/>
      <c r="D1831" s="94"/>
      <c r="E1831" s="96"/>
      <c r="F1831" s="102"/>
      <c r="G1831" s="953"/>
      <c r="H1831" s="930"/>
      <c r="I1831" s="94"/>
      <c r="J1831" s="96"/>
      <c r="K1831" s="103"/>
      <c r="L1831" s="953"/>
      <c r="M1831" s="933"/>
      <c r="N1831" s="94"/>
      <c r="O1831" s="96"/>
      <c r="P1831" s="93"/>
    </row>
    <row r="1832" spans="1:16" ht="17.25" thickBot="1">
      <c r="A1832" s="957"/>
      <c r="B1832" s="954"/>
      <c r="C1832" s="927"/>
      <c r="D1832" s="94"/>
      <c r="E1832" s="96"/>
      <c r="F1832" s="99"/>
      <c r="G1832" s="954"/>
      <c r="H1832" s="930"/>
      <c r="I1832" s="94"/>
      <c r="J1832" s="96"/>
      <c r="K1832" s="104"/>
      <c r="L1832" s="954"/>
      <c r="M1832" s="933"/>
      <c r="N1832" s="94"/>
      <c r="O1832" s="96"/>
      <c r="P1832" s="97"/>
    </row>
    <row r="1833" spans="1:16">
      <c r="A1833" s="957"/>
      <c r="B1833" s="952" t="s">
        <v>127</v>
      </c>
      <c r="C1833" s="927"/>
      <c r="D1833" s="94"/>
      <c r="E1833" s="96"/>
      <c r="F1833" s="103"/>
      <c r="G1833" s="952" t="s">
        <v>127</v>
      </c>
      <c r="H1833" s="930"/>
      <c r="I1833" s="94"/>
      <c r="J1833" s="96"/>
      <c r="K1833" s="104"/>
      <c r="L1833" s="952" t="s">
        <v>127</v>
      </c>
      <c r="M1833" s="933"/>
      <c r="N1833" s="94"/>
      <c r="O1833" s="114"/>
      <c r="P1833" s="97"/>
    </row>
    <row r="1834" spans="1:16" ht="17.25" thickBot="1">
      <c r="A1834" s="957"/>
      <c r="B1834" s="943"/>
      <c r="C1834" s="927"/>
      <c r="D1834" s="94"/>
      <c r="E1834" s="96"/>
      <c r="F1834" s="104"/>
      <c r="G1834" s="943"/>
      <c r="H1834" s="930"/>
      <c r="I1834" s="94"/>
      <c r="J1834" s="96"/>
      <c r="K1834" s="99"/>
      <c r="L1834" s="943"/>
      <c r="M1834" s="933"/>
      <c r="N1834" s="113"/>
      <c r="O1834" s="96"/>
      <c r="P1834" s="112"/>
    </row>
    <row r="1835" spans="1:16">
      <c r="A1835" s="957"/>
      <c r="B1835" s="953"/>
      <c r="C1835" s="927"/>
      <c r="D1835" s="94"/>
      <c r="E1835" s="96"/>
      <c r="F1835" s="104"/>
      <c r="G1835" s="953"/>
      <c r="H1835" s="930"/>
      <c r="I1835" s="94"/>
      <c r="J1835" s="96"/>
      <c r="K1835" s="104"/>
      <c r="L1835" s="953"/>
      <c r="M1835" s="933"/>
      <c r="N1835" s="113"/>
      <c r="O1835" s="114"/>
      <c r="P1835" s="97"/>
    </row>
    <row r="1836" spans="1:16" ht="17.25" thickBot="1">
      <c r="A1836" s="957"/>
      <c r="B1836" s="954"/>
      <c r="C1836" s="927"/>
      <c r="D1836" s="94"/>
      <c r="E1836" s="96"/>
      <c r="F1836" s="99"/>
      <c r="G1836" s="954"/>
      <c r="H1836" s="930"/>
      <c r="I1836" s="94"/>
      <c r="J1836" s="96"/>
      <c r="K1836" s="93"/>
      <c r="L1836" s="954"/>
      <c r="M1836" s="933"/>
      <c r="N1836" s="94"/>
      <c r="O1836" s="114"/>
      <c r="P1836" s="104"/>
    </row>
    <row r="1837" spans="1:16">
      <c r="A1837" s="957"/>
      <c r="B1837" s="952" t="s">
        <v>128</v>
      </c>
      <c r="C1837" s="927"/>
      <c r="D1837" s="94"/>
      <c r="E1837" s="96"/>
      <c r="F1837" s="104"/>
      <c r="G1837" s="952" t="s">
        <v>128</v>
      </c>
      <c r="H1837" s="930"/>
      <c r="I1837" s="94"/>
      <c r="J1837" s="96"/>
      <c r="K1837" s="97"/>
      <c r="L1837" s="952" t="s">
        <v>128</v>
      </c>
      <c r="M1837" s="933"/>
      <c r="N1837" s="94"/>
      <c r="O1837" s="96"/>
      <c r="P1837" s="97"/>
    </row>
    <row r="1838" spans="1:16" ht="17.25" thickBot="1">
      <c r="A1838" s="957"/>
      <c r="B1838" s="943"/>
      <c r="C1838" s="927"/>
      <c r="D1838" s="94"/>
      <c r="E1838" s="96"/>
      <c r="F1838" s="93"/>
      <c r="G1838" s="943"/>
      <c r="H1838" s="930"/>
      <c r="I1838" s="94"/>
      <c r="J1838" s="114"/>
      <c r="K1838" s="97"/>
      <c r="L1838" s="943"/>
      <c r="M1838" s="933"/>
      <c r="N1838" s="113"/>
      <c r="O1838" s="114"/>
      <c r="P1838" s="97"/>
    </row>
    <row r="1839" spans="1:16">
      <c r="A1839" s="957"/>
      <c r="B1839" s="953"/>
      <c r="C1839" s="927"/>
      <c r="D1839" s="94"/>
      <c r="E1839" s="96"/>
      <c r="F1839" s="97"/>
      <c r="G1839" s="953"/>
      <c r="H1839" s="930"/>
      <c r="I1839" s="94"/>
      <c r="J1839" s="96"/>
      <c r="K1839" s="97"/>
      <c r="L1839" s="953"/>
      <c r="M1839" s="933"/>
      <c r="N1839" s="113"/>
      <c r="O1839" s="114"/>
      <c r="P1839" s="97"/>
    </row>
    <row r="1840" spans="1:16" ht="17.25" thickBot="1">
      <c r="A1840" s="957"/>
      <c r="B1840" s="954"/>
      <c r="C1840" s="927"/>
      <c r="D1840" s="94"/>
      <c r="E1840" s="96"/>
      <c r="F1840" s="93"/>
      <c r="G1840" s="954"/>
      <c r="H1840" s="930"/>
      <c r="I1840" s="94"/>
      <c r="J1840" s="114"/>
      <c r="K1840" s="97"/>
      <c r="L1840" s="954"/>
      <c r="M1840" s="933"/>
      <c r="N1840" s="94"/>
      <c r="O1840" s="114"/>
      <c r="P1840" s="97"/>
    </row>
    <row r="1841" spans="1:16">
      <c r="A1841" s="957"/>
      <c r="B1841" s="942" t="s">
        <v>129</v>
      </c>
      <c r="C1841" s="927"/>
      <c r="D1841" s="94"/>
      <c r="E1841" s="96"/>
      <c r="F1841" s="93"/>
      <c r="G1841" s="942" t="s">
        <v>129</v>
      </c>
      <c r="H1841" s="930"/>
      <c r="I1841" s="94"/>
      <c r="J1841" s="114"/>
      <c r="K1841" s="97"/>
      <c r="L1841" s="942" t="s">
        <v>129</v>
      </c>
      <c r="M1841" s="933"/>
      <c r="N1841" s="113"/>
      <c r="O1841" s="114"/>
      <c r="P1841" s="97"/>
    </row>
    <row r="1842" spans="1:16" ht="17.25" thickBot="1">
      <c r="A1842" s="957"/>
      <c r="B1842" s="943"/>
      <c r="C1842" s="927"/>
      <c r="D1842" s="94"/>
      <c r="E1842" s="96"/>
      <c r="F1842" s="93"/>
      <c r="G1842" s="943"/>
      <c r="H1842" s="930"/>
      <c r="I1842" s="94"/>
      <c r="J1842" s="114"/>
      <c r="K1842" s="97"/>
      <c r="L1842" s="943"/>
      <c r="M1842" s="933"/>
      <c r="N1842" s="94"/>
      <c r="O1842" s="114"/>
      <c r="P1842" s="97"/>
    </row>
    <row r="1843" spans="1:16">
      <c r="A1843" s="957"/>
      <c r="B1843" s="106"/>
      <c r="C1843" s="927"/>
      <c r="D1843" s="94"/>
      <c r="E1843" s="96"/>
      <c r="F1843" s="97"/>
      <c r="G1843" s="106"/>
      <c r="H1843" s="930"/>
      <c r="I1843" s="94"/>
      <c r="J1843" s="96"/>
      <c r="K1843" s="112"/>
      <c r="L1843" s="106"/>
      <c r="M1843" s="933"/>
      <c r="N1843" s="113"/>
      <c r="O1843" s="96"/>
      <c r="P1843" s="112"/>
    </row>
    <row r="1844" spans="1:16">
      <c r="A1844" s="957"/>
      <c r="B1844" s="107"/>
      <c r="C1844" s="927"/>
      <c r="D1844" s="94"/>
      <c r="E1844" s="96"/>
      <c r="F1844" s="93"/>
      <c r="G1844" s="107"/>
      <c r="H1844" s="930"/>
      <c r="I1844" s="94"/>
      <c r="J1844" s="96"/>
      <c r="K1844" s="97"/>
      <c r="L1844" s="107"/>
      <c r="M1844" s="933"/>
      <c r="N1844" s="113"/>
      <c r="O1844" s="114"/>
      <c r="P1844" s="97"/>
    </row>
    <row r="1845" spans="1:16">
      <c r="A1845" s="957"/>
      <c r="B1845" s="109"/>
      <c r="C1845" s="927"/>
      <c r="D1845" s="94"/>
      <c r="E1845" s="96"/>
      <c r="F1845" s="93"/>
      <c r="G1845" s="109"/>
      <c r="H1845" s="930"/>
      <c r="I1845" s="113"/>
      <c r="J1845" s="114"/>
      <c r="K1845" s="97"/>
      <c r="L1845" s="109"/>
      <c r="M1845" s="933"/>
      <c r="N1845" s="113"/>
      <c r="O1845" s="114"/>
      <c r="P1845" s="104"/>
    </row>
    <row r="1846" spans="1:16">
      <c r="A1846" s="957"/>
      <c r="B1846" s="110"/>
      <c r="C1846" s="927"/>
      <c r="D1846" s="94"/>
      <c r="E1846" s="96"/>
      <c r="F1846" s="93"/>
      <c r="G1846" s="110"/>
      <c r="H1846" s="930"/>
      <c r="I1846" s="113"/>
      <c r="J1846" s="114"/>
      <c r="K1846" s="104"/>
      <c r="L1846" s="110"/>
      <c r="M1846" s="933"/>
      <c r="N1846" s="111"/>
      <c r="O1846" s="96"/>
      <c r="P1846" s="97"/>
    </row>
    <row r="1847" spans="1:16">
      <c r="A1847" s="957"/>
      <c r="B1847" s="109"/>
      <c r="C1847" s="927"/>
      <c r="D1847" s="111"/>
      <c r="E1847" s="96"/>
      <c r="F1847" s="97"/>
      <c r="G1847" s="109"/>
      <c r="H1847" s="930"/>
      <c r="I1847" s="111"/>
      <c r="J1847" s="96"/>
      <c r="K1847" s="112"/>
      <c r="L1847" s="109"/>
      <c r="M1847" s="933"/>
      <c r="N1847" s="94"/>
      <c r="O1847" s="96"/>
      <c r="P1847" s="112"/>
    </row>
    <row r="1848" spans="1:16">
      <c r="A1848" s="957"/>
      <c r="B1848" s="110"/>
      <c r="C1848" s="927"/>
      <c r="D1848" s="94"/>
      <c r="E1848" s="96"/>
      <c r="F1848" s="108"/>
      <c r="G1848" s="110"/>
      <c r="H1848" s="930"/>
      <c r="I1848" s="94"/>
      <c r="J1848" s="96"/>
      <c r="K1848" s="97"/>
      <c r="L1848" s="110"/>
      <c r="M1848" s="933"/>
      <c r="N1848" s="113"/>
      <c r="O1848" s="114"/>
      <c r="P1848" s="97"/>
    </row>
    <row r="1849" spans="1:16">
      <c r="A1849" s="957"/>
      <c r="B1849" s="109"/>
      <c r="C1849" s="927"/>
      <c r="D1849" s="94"/>
      <c r="E1849" s="96"/>
      <c r="F1849" s="97"/>
      <c r="G1849" s="109"/>
      <c r="H1849" s="930"/>
      <c r="I1849" s="113"/>
      <c r="J1849" s="114"/>
      <c r="K1849" s="97"/>
      <c r="L1849" s="109"/>
      <c r="M1849" s="933"/>
      <c r="N1849" s="113"/>
      <c r="O1849" s="114"/>
      <c r="P1849" s="97"/>
    </row>
    <row r="1850" spans="1:16" ht="17.25" thickBot="1">
      <c r="A1850" s="957"/>
      <c r="B1850" s="110"/>
      <c r="C1850" s="940"/>
      <c r="D1850" s="115"/>
      <c r="E1850" s="116"/>
      <c r="F1850" s="117"/>
      <c r="G1850" s="110"/>
      <c r="H1850" s="930"/>
      <c r="I1850" s="115"/>
      <c r="J1850" s="116"/>
      <c r="K1850" s="117"/>
      <c r="L1850" s="110"/>
      <c r="M1850" s="933"/>
      <c r="N1850" s="115"/>
      <c r="O1850" s="116"/>
      <c r="P1850" s="117"/>
    </row>
    <row r="1851" spans="1:16">
      <c r="A1851" s="944" t="str">
        <f>TEXT(A1805,"AAAA")</f>
        <v>星期四</v>
      </c>
      <c r="B1851" s="109"/>
      <c r="C1851" s="926" t="s">
        <v>665</v>
      </c>
      <c r="D1851" s="118"/>
      <c r="E1851" s="119"/>
      <c r="F1851" s="97"/>
      <c r="G1851" s="109"/>
      <c r="H1851" s="929" t="s">
        <v>130</v>
      </c>
      <c r="I1851" s="118"/>
      <c r="J1851" s="119"/>
      <c r="K1851" s="97"/>
      <c r="L1851" s="109"/>
      <c r="M1851" s="932" t="s">
        <v>130</v>
      </c>
      <c r="N1851" s="118"/>
      <c r="O1851" s="119"/>
      <c r="P1851" s="97"/>
    </row>
    <row r="1852" spans="1:16">
      <c r="A1852" s="944"/>
      <c r="B1852" s="110"/>
      <c r="C1852" s="927"/>
      <c r="D1852" s="120"/>
      <c r="E1852" s="96"/>
      <c r="F1852" s="97"/>
      <c r="G1852" s="110"/>
      <c r="H1852" s="930"/>
      <c r="I1852" s="94"/>
      <c r="J1852" s="96"/>
      <c r="K1852" s="97"/>
      <c r="L1852" s="110"/>
      <c r="M1852" s="933"/>
      <c r="N1852" s="94"/>
      <c r="O1852" s="96"/>
      <c r="P1852" s="97"/>
    </row>
    <row r="1853" spans="1:16">
      <c r="A1853" s="944"/>
      <c r="B1853" s="109"/>
      <c r="C1853" s="927"/>
      <c r="D1853" s="120"/>
      <c r="E1853" s="96"/>
      <c r="F1853" s="97"/>
      <c r="G1853" s="109"/>
      <c r="H1853" s="930"/>
      <c r="I1853" s="94"/>
      <c r="J1853" s="96"/>
      <c r="K1853" s="97"/>
      <c r="L1853" s="109"/>
      <c r="M1853" s="933"/>
      <c r="N1853" s="94"/>
      <c r="O1853" s="96"/>
      <c r="P1853" s="97"/>
    </row>
    <row r="1854" spans="1:16">
      <c r="A1854" s="944"/>
      <c r="B1854" s="110"/>
      <c r="C1854" s="927"/>
      <c r="D1854" s="120"/>
      <c r="E1854" s="96"/>
      <c r="F1854" s="97"/>
      <c r="G1854" s="110"/>
      <c r="H1854" s="930"/>
      <c r="I1854" s="94"/>
      <c r="J1854" s="96"/>
      <c r="K1854" s="97"/>
      <c r="L1854" s="110"/>
      <c r="M1854" s="933"/>
      <c r="N1854" s="94"/>
      <c r="O1854" s="96"/>
      <c r="P1854" s="97"/>
    </row>
    <row r="1855" spans="1:16">
      <c r="A1855" s="944"/>
      <c r="B1855" s="109"/>
      <c r="C1855" s="927"/>
      <c r="D1855" s="120"/>
      <c r="E1855" s="96"/>
      <c r="F1855" s="97"/>
      <c r="G1855" s="109"/>
      <c r="H1855" s="930"/>
      <c r="I1855" s="94"/>
      <c r="J1855" s="96"/>
      <c r="K1855" s="97"/>
      <c r="L1855" s="109"/>
      <c r="M1855" s="933"/>
      <c r="N1855" s="94"/>
      <c r="O1855" s="96"/>
      <c r="P1855" s="97"/>
    </row>
    <row r="1856" spans="1:16">
      <c r="A1856" s="944"/>
      <c r="B1856" s="110"/>
      <c r="C1856" s="927"/>
      <c r="D1856" s="120"/>
      <c r="E1856" s="96"/>
      <c r="F1856" s="97"/>
      <c r="G1856" s="110"/>
      <c r="H1856" s="930"/>
      <c r="I1856" s="94"/>
      <c r="J1856" s="96"/>
      <c r="K1856" s="97"/>
      <c r="L1856" s="110"/>
      <c r="M1856" s="933"/>
      <c r="N1856" s="94"/>
      <c r="O1856" s="96"/>
      <c r="P1856" s="97"/>
    </row>
    <row r="1857" spans="1:16">
      <c r="A1857" s="944"/>
      <c r="B1857" s="109"/>
      <c r="C1857" s="927"/>
      <c r="D1857" s="120"/>
      <c r="E1857" s="96"/>
      <c r="F1857" s="97"/>
      <c r="G1857" s="109"/>
      <c r="H1857" s="930"/>
      <c r="I1857" s="94"/>
      <c r="J1857" s="96"/>
      <c r="K1857" s="97"/>
      <c r="L1857" s="109"/>
      <c r="M1857" s="933"/>
      <c r="N1857" s="94"/>
      <c r="O1857" s="96"/>
      <c r="P1857" s="97"/>
    </row>
    <row r="1858" spans="1:16">
      <c r="A1858" s="944"/>
      <c r="B1858" s="110"/>
      <c r="C1858" s="927"/>
      <c r="D1858" s="94"/>
      <c r="E1858" s="96"/>
      <c r="F1858" s="97"/>
      <c r="G1858" s="110"/>
      <c r="H1858" s="930"/>
      <c r="I1858" s="94"/>
      <c r="J1858" s="96"/>
      <c r="K1858" s="97"/>
      <c r="L1858" s="110"/>
      <c r="M1858" s="933"/>
      <c r="N1858" s="94"/>
      <c r="O1858" s="96"/>
      <c r="P1858" s="97"/>
    </row>
    <row r="1859" spans="1:16">
      <c r="A1859" s="944"/>
      <c r="B1859" s="107"/>
      <c r="C1859" s="927"/>
      <c r="D1859" s="113"/>
      <c r="E1859" s="114"/>
      <c r="F1859" s="104"/>
      <c r="G1859" s="107"/>
      <c r="H1859" s="930"/>
      <c r="I1859" s="113"/>
      <c r="J1859" s="114"/>
      <c r="K1859" s="97"/>
      <c r="L1859" s="107"/>
      <c r="M1859" s="933"/>
      <c r="N1859" s="113"/>
      <c r="O1859" s="114"/>
      <c r="P1859" s="97"/>
    </row>
    <row r="1860" spans="1:16" ht="17.25" thickBot="1">
      <c r="A1860" s="944"/>
      <c r="B1860" s="107"/>
      <c r="C1860" s="940"/>
      <c r="D1860" s="122" t="s">
        <v>132</v>
      </c>
      <c r="E1860" s="123" t="s">
        <v>133</v>
      </c>
      <c r="F1860" s="124"/>
      <c r="G1860" s="107"/>
      <c r="H1860" s="941"/>
      <c r="I1860" s="122" t="s">
        <v>132</v>
      </c>
      <c r="J1860" s="123" t="s">
        <v>133</v>
      </c>
      <c r="K1860" s="97"/>
      <c r="L1860" s="107"/>
      <c r="M1860" s="939"/>
      <c r="N1860" s="122" t="s">
        <v>132</v>
      </c>
      <c r="O1860" s="123" t="s">
        <v>133</v>
      </c>
      <c r="P1860" s="97"/>
    </row>
    <row r="1861" spans="1:16">
      <c r="A1861" s="105"/>
      <c r="B1861" s="109"/>
      <c r="C1861" s="926" t="s">
        <v>666</v>
      </c>
      <c r="D1861" s="118"/>
      <c r="E1861" s="119"/>
      <c r="F1861" s="125"/>
      <c r="G1861" s="109"/>
      <c r="H1861" s="929" t="s">
        <v>134</v>
      </c>
      <c r="I1861" s="118"/>
      <c r="J1861" s="119"/>
      <c r="K1861" s="125"/>
      <c r="L1861" s="109"/>
      <c r="M1861" s="932" t="s">
        <v>134</v>
      </c>
      <c r="N1861" s="118"/>
      <c r="O1861" s="119"/>
      <c r="P1861" s="125"/>
    </row>
    <row r="1862" spans="1:16">
      <c r="A1862" s="105"/>
      <c r="B1862" s="110"/>
      <c r="C1862" s="927"/>
      <c r="D1862" s="94"/>
      <c r="E1862" s="96"/>
      <c r="F1862" s="97"/>
      <c r="G1862" s="110"/>
      <c r="H1862" s="930"/>
      <c r="I1862" s="94"/>
      <c r="J1862" s="96"/>
      <c r="K1862" s="97"/>
      <c r="L1862" s="110"/>
      <c r="M1862" s="933"/>
      <c r="N1862" s="94"/>
      <c r="O1862" s="96"/>
      <c r="P1862" s="97"/>
    </row>
    <row r="1863" spans="1:16">
      <c r="A1863" s="105"/>
      <c r="B1863" s="126"/>
      <c r="C1863" s="927"/>
      <c r="D1863" s="94"/>
      <c r="E1863" s="96"/>
      <c r="F1863" s="97"/>
      <c r="G1863" s="126"/>
      <c r="H1863" s="930"/>
      <c r="I1863" s="94"/>
      <c r="J1863" s="96"/>
      <c r="K1863" s="97"/>
      <c r="L1863" s="126"/>
      <c r="M1863" s="933"/>
      <c r="N1863" s="94"/>
      <c r="O1863" s="96"/>
      <c r="P1863" s="128"/>
    </row>
    <row r="1864" spans="1:16">
      <c r="A1864" s="105"/>
      <c r="B1864" s="107"/>
      <c r="C1864" s="927"/>
      <c r="D1864" s="94"/>
      <c r="E1864" s="96"/>
      <c r="F1864" s="97"/>
      <c r="G1864" s="107"/>
      <c r="H1864" s="930"/>
      <c r="I1864" s="94"/>
      <c r="J1864" s="96"/>
      <c r="K1864" s="97"/>
      <c r="L1864" s="107"/>
      <c r="M1864" s="933"/>
      <c r="N1864" s="94"/>
      <c r="O1864" s="96"/>
      <c r="P1864" s="216"/>
    </row>
    <row r="1865" spans="1:16">
      <c r="A1865" s="105"/>
      <c r="B1865" s="109"/>
      <c r="C1865" s="927"/>
      <c r="D1865" s="94"/>
      <c r="E1865" s="96"/>
      <c r="F1865" s="97"/>
      <c r="G1865" s="109"/>
      <c r="H1865" s="930"/>
      <c r="I1865" s="94"/>
      <c r="J1865" s="96"/>
      <c r="K1865" s="97"/>
      <c r="L1865" s="109"/>
      <c r="M1865" s="933"/>
      <c r="N1865" s="94"/>
      <c r="O1865" s="96"/>
      <c r="P1865" s="97"/>
    </row>
    <row r="1866" spans="1:16">
      <c r="A1866" s="105"/>
      <c r="B1866" s="110"/>
      <c r="C1866" s="927"/>
      <c r="D1866" s="94"/>
      <c r="E1866" s="96"/>
      <c r="F1866" s="127"/>
      <c r="G1866" s="110"/>
      <c r="H1866" s="930"/>
      <c r="I1866" s="94"/>
      <c r="J1866" s="96"/>
      <c r="K1866" s="127"/>
      <c r="L1866" s="110"/>
      <c r="M1866" s="933"/>
      <c r="N1866" s="94"/>
      <c r="O1866" s="96"/>
      <c r="P1866" s="127"/>
    </row>
    <row r="1867" spans="1:16">
      <c r="A1867" s="105"/>
      <c r="B1867" s="109"/>
      <c r="C1867" s="927"/>
      <c r="D1867" s="94"/>
      <c r="E1867" s="96"/>
      <c r="F1867" s="128"/>
      <c r="G1867" s="109"/>
      <c r="H1867" s="930"/>
      <c r="I1867" s="94"/>
      <c r="J1867" s="96"/>
      <c r="K1867" s="128"/>
      <c r="L1867" s="109"/>
      <c r="M1867" s="933"/>
      <c r="N1867" s="94"/>
      <c r="O1867" s="96"/>
      <c r="P1867" s="128"/>
    </row>
    <row r="1868" spans="1:16">
      <c r="A1868" s="105"/>
      <c r="B1868" s="110"/>
      <c r="C1868" s="927"/>
      <c r="D1868" s="217"/>
      <c r="E1868" s="114"/>
      <c r="F1868" s="216"/>
      <c r="G1868" s="110"/>
      <c r="H1868" s="930"/>
      <c r="I1868" s="113"/>
      <c r="J1868" s="114"/>
      <c r="K1868" s="216"/>
      <c r="L1868" s="110"/>
      <c r="M1868" s="933"/>
      <c r="N1868" s="113"/>
      <c r="O1868" s="114"/>
      <c r="P1868" s="216"/>
    </row>
    <row r="1869" spans="1:16">
      <c r="A1869" s="105"/>
      <c r="B1869" s="109"/>
      <c r="C1869" s="927"/>
      <c r="D1869" s="217"/>
      <c r="E1869" s="114"/>
      <c r="F1869" s="216"/>
      <c r="G1869" s="109"/>
      <c r="H1869" s="930"/>
      <c r="I1869" s="113"/>
      <c r="J1869" s="114"/>
      <c r="K1869" s="216"/>
      <c r="L1869" s="109"/>
      <c r="M1869" s="933"/>
      <c r="N1869" s="113"/>
      <c r="O1869" s="114"/>
      <c r="P1869" s="216"/>
    </row>
    <row r="1870" spans="1:16" ht="17.25" thickBot="1">
      <c r="A1870" s="105"/>
      <c r="B1870" s="110"/>
      <c r="C1870" s="940"/>
      <c r="D1870" s="129"/>
      <c r="E1870" s="130"/>
      <c r="F1870" s="104"/>
      <c r="G1870" s="110"/>
      <c r="H1870" s="941"/>
      <c r="I1870" s="113"/>
      <c r="J1870" s="130"/>
      <c r="K1870" s="104"/>
      <c r="L1870" s="110"/>
      <c r="M1870" s="939"/>
      <c r="N1870" s="113"/>
      <c r="O1870" s="131"/>
      <c r="P1870" s="127"/>
    </row>
    <row r="1871" spans="1:16">
      <c r="A1871" s="132"/>
      <c r="B1871" s="109"/>
      <c r="C1871" s="926" t="s">
        <v>667</v>
      </c>
      <c r="D1871" s="118" t="s">
        <v>136</v>
      </c>
      <c r="E1871" s="133" t="s">
        <v>137</v>
      </c>
      <c r="F1871" s="125"/>
      <c r="G1871" s="109"/>
      <c r="H1871" s="929" t="s">
        <v>135</v>
      </c>
      <c r="I1871" s="118" t="s">
        <v>136</v>
      </c>
      <c r="J1871" s="133" t="s">
        <v>137</v>
      </c>
      <c r="K1871" s="125"/>
      <c r="L1871" s="109"/>
      <c r="M1871" s="932" t="s">
        <v>135</v>
      </c>
      <c r="N1871" s="118" t="s">
        <v>136</v>
      </c>
      <c r="O1871" s="133" t="s">
        <v>137</v>
      </c>
      <c r="P1871" s="125"/>
    </row>
    <row r="1872" spans="1:16">
      <c r="A1872" s="132"/>
      <c r="B1872" s="110"/>
      <c r="C1872" s="927"/>
      <c r="D1872" s="94" t="s">
        <v>141</v>
      </c>
      <c r="E1872" s="96" t="s">
        <v>142</v>
      </c>
      <c r="F1872" s="134"/>
      <c r="G1872" s="110"/>
      <c r="H1872" s="930"/>
      <c r="I1872" s="94" t="s">
        <v>141</v>
      </c>
      <c r="J1872" s="96" t="s">
        <v>142</v>
      </c>
      <c r="K1872" s="134"/>
      <c r="L1872" s="110"/>
      <c r="M1872" s="933"/>
      <c r="N1872" s="94" t="s">
        <v>141</v>
      </c>
      <c r="O1872" s="96" t="s">
        <v>142</v>
      </c>
      <c r="P1872" s="134"/>
    </row>
    <row r="1873" spans="1:16">
      <c r="A1873" s="132"/>
      <c r="B1873" s="135"/>
      <c r="C1873" s="927"/>
      <c r="D1873" s="94" t="s">
        <v>145</v>
      </c>
      <c r="E1873" s="96" t="s">
        <v>146</v>
      </c>
      <c r="F1873" s="97"/>
      <c r="G1873" s="135"/>
      <c r="H1873" s="930"/>
      <c r="I1873" s="94" t="s">
        <v>145</v>
      </c>
      <c r="J1873" s="96" t="s">
        <v>146</v>
      </c>
      <c r="K1873" s="97"/>
      <c r="L1873" s="135"/>
      <c r="M1873" s="933"/>
      <c r="N1873" s="94" t="s">
        <v>145</v>
      </c>
      <c r="O1873" s="96" t="s">
        <v>146</v>
      </c>
      <c r="P1873" s="97"/>
    </row>
    <row r="1874" spans="1:16">
      <c r="A1874" s="132"/>
      <c r="B1874" s="110"/>
      <c r="C1874" s="927"/>
      <c r="D1874" s="94" t="s">
        <v>147</v>
      </c>
      <c r="E1874" s="96" t="s">
        <v>148</v>
      </c>
      <c r="F1874" s="104"/>
      <c r="G1874" s="110"/>
      <c r="H1874" s="930"/>
      <c r="I1874" s="94" t="s">
        <v>147</v>
      </c>
      <c r="J1874" s="96" t="s">
        <v>148</v>
      </c>
      <c r="K1874" s="104"/>
      <c r="L1874" s="110"/>
      <c r="M1874" s="933"/>
      <c r="N1874" s="94" t="s">
        <v>147</v>
      </c>
      <c r="O1874" s="96" t="s">
        <v>148</v>
      </c>
      <c r="P1874" s="104"/>
    </row>
    <row r="1875" spans="1:16">
      <c r="A1875" s="132"/>
      <c r="B1875" s="135"/>
      <c r="C1875" s="927"/>
      <c r="D1875" s="94"/>
      <c r="E1875" s="114"/>
      <c r="F1875" s="136"/>
      <c r="G1875" s="135"/>
      <c r="H1875" s="930"/>
      <c r="I1875" s="94"/>
      <c r="J1875" s="114"/>
      <c r="K1875" s="136"/>
      <c r="L1875" s="135"/>
      <c r="M1875" s="933"/>
      <c r="N1875" s="94"/>
      <c r="O1875" s="114"/>
      <c r="P1875" s="136"/>
    </row>
    <row r="1876" spans="1:16">
      <c r="A1876" s="132"/>
      <c r="B1876" s="110"/>
      <c r="C1876" s="927"/>
      <c r="D1876" s="94"/>
      <c r="E1876" s="96"/>
      <c r="F1876" s="97"/>
      <c r="G1876" s="110"/>
      <c r="H1876" s="930"/>
      <c r="I1876" s="94"/>
      <c r="J1876" s="96"/>
      <c r="K1876" s="97"/>
      <c r="L1876" s="110"/>
      <c r="M1876" s="933"/>
      <c r="N1876" s="94"/>
      <c r="O1876" s="96"/>
      <c r="P1876" s="97"/>
    </row>
    <row r="1877" spans="1:16">
      <c r="A1877" s="132"/>
      <c r="B1877" s="135"/>
      <c r="C1877" s="927"/>
      <c r="D1877" s="94"/>
      <c r="E1877" s="114"/>
      <c r="F1877" s="136"/>
      <c r="G1877" s="135"/>
      <c r="H1877" s="930"/>
      <c r="I1877" s="94"/>
      <c r="J1877" s="114"/>
      <c r="K1877" s="136"/>
      <c r="L1877" s="135"/>
      <c r="M1877" s="933"/>
      <c r="N1877" s="94"/>
      <c r="O1877" s="114"/>
      <c r="P1877" s="136"/>
    </row>
    <row r="1878" spans="1:16">
      <c r="A1878" s="132"/>
      <c r="B1878" s="110"/>
      <c r="C1878" s="927"/>
      <c r="D1878" s="94"/>
      <c r="E1878" s="96"/>
      <c r="F1878" s="97"/>
      <c r="G1878" s="110"/>
      <c r="H1878" s="930"/>
      <c r="I1878" s="94"/>
      <c r="J1878" s="96"/>
      <c r="K1878" s="97"/>
      <c r="L1878" s="110"/>
      <c r="M1878" s="933"/>
      <c r="N1878" s="94"/>
      <c r="O1878" s="96"/>
      <c r="P1878" s="97"/>
    </row>
    <row r="1879" spans="1:16">
      <c r="A1879" s="132"/>
      <c r="B1879" s="135"/>
      <c r="C1879" s="927"/>
      <c r="D1879" s="94"/>
      <c r="E1879" s="96"/>
      <c r="F1879" s="97"/>
      <c r="G1879" s="135"/>
      <c r="H1879" s="930"/>
      <c r="I1879" s="94"/>
      <c r="J1879" s="96"/>
      <c r="K1879" s="97"/>
      <c r="L1879" s="135"/>
      <c r="M1879" s="933"/>
      <c r="N1879" s="94"/>
      <c r="O1879" s="96"/>
      <c r="P1879" s="97"/>
    </row>
    <row r="1880" spans="1:16" ht="17.25" thickBot="1">
      <c r="A1880" s="132"/>
      <c r="B1880" s="110"/>
      <c r="C1880" s="940"/>
      <c r="D1880" s="115"/>
      <c r="E1880" s="116"/>
      <c r="F1880" s="117"/>
      <c r="G1880" s="110"/>
      <c r="H1880" s="941"/>
      <c r="I1880" s="115"/>
      <c r="J1880" s="130"/>
      <c r="K1880" s="104"/>
      <c r="L1880" s="110"/>
      <c r="M1880" s="939"/>
      <c r="N1880" s="115"/>
      <c r="O1880" s="130"/>
      <c r="P1880" s="104"/>
    </row>
    <row r="1881" spans="1:16">
      <c r="A1881" s="132"/>
      <c r="B1881" s="135"/>
      <c r="C1881" s="926" t="s">
        <v>668</v>
      </c>
      <c r="D1881" s="137" t="s">
        <v>150</v>
      </c>
      <c r="E1881" s="138"/>
      <c r="F1881" s="139" t="s">
        <v>151</v>
      </c>
      <c r="G1881" s="135"/>
      <c r="H1881" s="929" t="s">
        <v>149</v>
      </c>
      <c r="I1881" s="137" t="s">
        <v>150</v>
      </c>
      <c r="J1881" s="138"/>
      <c r="K1881" s="139" t="s">
        <v>151</v>
      </c>
      <c r="L1881" s="135"/>
      <c r="M1881" s="932" t="s">
        <v>149</v>
      </c>
      <c r="N1881" s="137" t="s">
        <v>150</v>
      </c>
      <c r="O1881" s="138"/>
      <c r="P1881" s="139" t="s">
        <v>151</v>
      </c>
    </row>
    <row r="1882" spans="1:16">
      <c r="A1882" s="132"/>
      <c r="B1882" s="110"/>
      <c r="C1882" s="927"/>
      <c r="D1882" s="120"/>
      <c r="E1882" s="121"/>
      <c r="F1882" s="140"/>
      <c r="G1882" s="110"/>
      <c r="H1882" s="930"/>
      <c r="I1882" s="94"/>
      <c r="J1882" s="96"/>
      <c r="K1882" s="97"/>
      <c r="L1882" s="110"/>
      <c r="M1882" s="933"/>
      <c r="N1882" s="94"/>
      <c r="O1882" s="96"/>
      <c r="P1882" s="97"/>
    </row>
    <row r="1883" spans="1:16">
      <c r="A1883" s="132"/>
      <c r="B1883" s="135"/>
      <c r="C1883" s="927"/>
      <c r="D1883" s="94"/>
      <c r="E1883" s="96"/>
      <c r="F1883" s="97"/>
      <c r="G1883" s="135"/>
      <c r="H1883" s="930"/>
      <c r="I1883" s="94"/>
      <c r="J1883" s="96"/>
      <c r="K1883" s="97"/>
      <c r="L1883" s="135"/>
      <c r="M1883" s="933"/>
      <c r="N1883" s="94"/>
      <c r="O1883" s="96"/>
      <c r="P1883" s="97"/>
    </row>
    <row r="1884" spans="1:16">
      <c r="A1884" s="132"/>
      <c r="B1884" s="110"/>
      <c r="C1884" s="927"/>
      <c r="D1884" s="113"/>
      <c r="E1884" s="114"/>
      <c r="F1884" s="104"/>
      <c r="G1884" s="110"/>
      <c r="H1884" s="930"/>
      <c r="I1884" s="113"/>
      <c r="J1884" s="114"/>
      <c r="K1884" s="104"/>
      <c r="L1884" s="110"/>
      <c r="M1884" s="933"/>
      <c r="N1884" s="113"/>
      <c r="O1884" s="114"/>
      <c r="P1884" s="104"/>
    </row>
    <row r="1885" spans="1:16">
      <c r="A1885" s="935"/>
      <c r="B1885" s="135"/>
      <c r="C1885" s="927"/>
      <c r="D1885" s="94"/>
      <c r="E1885" s="96"/>
      <c r="F1885" s="97"/>
      <c r="G1885" s="135"/>
      <c r="H1885" s="930"/>
      <c r="I1885" s="94"/>
      <c r="J1885" s="96"/>
      <c r="K1885" s="97"/>
      <c r="L1885" s="135"/>
      <c r="M1885" s="933"/>
      <c r="N1885" s="94"/>
      <c r="O1885" s="96"/>
      <c r="P1885" s="97"/>
    </row>
    <row r="1886" spans="1:16">
      <c r="A1886" s="935"/>
      <c r="B1886" s="110"/>
      <c r="C1886" s="927"/>
      <c r="D1886" s="94"/>
      <c r="E1886" s="96"/>
      <c r="F1886" s="97"/>
      <c r="G1886" s="110"/>
      <c r="H1886" s="930"/>
      <c r="I1886" s="94"/>
      <c r="J1886" s="96"/>
      <c r="K1886" s="97"/>
      <c r="L1886" s="110"/>
      <c r="M1886" s="933"/>
      <c r="N1886" s="94"/>
      <c r="O1886" s="96"/>
      <c r="P1886" s="97"/>
    </row>
    <row r="1887" spans="1:16">
      <c r="A1887" s="935"/>
      <c r="B1887" s="135"/>
      <c r="C1887" s="927"/>
      <c r="D1887" s="113"/>
      <c r="E1887" s="114"/>
      <c r="F1887" s="104"/>
      <c r="G1887" s="135"/>
      <c r="H1887" s="930"/>
      <c r="I1887" s="113"/>
      <c r="J1887" s="114"/>
      <c r="K1887" s="104"/>
      <c r="L1887" s="135"/>
      <c r="M1887" s="933"/>
      <c r="N1887" s="113"/>
      <c r="O1887" s="114"/>
      <c r="P1887" s="104"/>
    </row>
    <row r="1888" spans="1:16" ht="17.25" thickBot="1">
      <c r="A1888" s="936"/>
      <c r="B1888" s="141"/>
      <c r="C1888" s="928"/>
      <c r="D1888" s="142"/>
      <c r="E1888" s="143"/>
      <c r="F1888" s="144"/>
      <c r="G1888" s="141"/>
      <c r="H1888" s="931"/>
      <c r="I1888" s="142"/>
      <c r="J1888" s="143"/>
      <c r="K1888" s="144"/>
      <c r="L1888" s="141"/>
      <c r="M1888" s="934"/>
      <c r="N1888" s="142"/>
      <c r="O1888" s="143"/>
      <c r="P1888" s="144"/>
    </row>
    <row r="1889" spans="1:16" s="146" customFormat="1" ht="27" customHeight="1" thickTop="1" thickBot="1">
      <c r="A1889" s="145"/>
      <c r="B1889" s="937" t="s">
        <v>152</v>
      </c>
      <c r="C1889" s="937"/>
      <c r="D1889" s="937"/>
      <c r="E1889" s="937"/>
      <c r="F1889" s="937"/>
      <c r="G1889" s="938" t="s">
        <v>153</v>
      </c>
      <c r="H1889" s="938"/>
      <c r="I1889" s="938"/>
      <c r="J1889" s="938"/>
      <c r="K1889" s="938"/>
      <c r="L1889" s="938"/>
      <c r="M1889" s="938"/>
      <c r="N1889" s="919" t="s">
        <v>154</v>
      </c>
      <c r="O1889" s="919"/>
      <c r="P1889" s="919"/>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20">
        <f>A1805</f>
        <v>46191</v>
      </c>
      <c r="B1891" s="923"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21"/>
      <c r="B1892" s="924"/>
      <c r="C1892" s="173"/>
      <c r="D1892" s="174"/>
      <c r="E1892" s="175"/>
      <c r="F1892" s="176"/>
      <c r="G1892" s="173"/>
      <c r="H1892" s="177"/>
      <c r="I1892" s="175"/>
      <c r="J1892" s="175"/>
      <c r="K1892" s="178"/>
      <c r="L1892" s="179"/>
      <c r="M1892" s="180"/>
      <c r="N1892" s="181"/>
      <c r="O1892" s="175"/>
      <c r="P1892" s="182"/>
    </row>
    <row r="1893" spans="1:16" s="172" customFormat="1">
      <c r="A1893" s="921"/>
      <c r="B1893" s="924"/>
      <c r="C1893" s="173"/>
      <c r="D1893" s="174"/>
      <c r="E1893" s="175"/>
      <c r="F1893" s="176"/>
      <c r="G1893" s="173"/>
      <c r="H1893" s="183"/>
      <c r="I1893" s="175"/>
      <c r="J1893" s="175"/>
      <c r="K1893" s="178"/>
      <c r="L1893" s="184"/>
      <c r="M1893" s="180"/>
      <c r="N1893" s="181"/>
      <c r="O1893" s="175"/>
      <c r="P1893" s="182"/>
    </row>
    <row r="1894" spans="1:16" s="172" customFormat="1">
      <c r="A1894" s="921"/>
      <c r="B1894" s="924"/>
      <c r="C1894" s="173"/>
      <c r="D1894" s="218"/>
      <c r="E1894" s="175"/>
      <c r="F1894" s="176"/>
      <c r="G1894" s="173"/>
      <c r="H1894" s="183"/>
      <c r="I1894" s="175"/>
      <c r="J1894" s="175"/>
      <c r="K1894" s="187"/>
      <c r="L1894" s="184"/>
      <c r="M1894" s="180"/>
      <c r="N1894" s="181"/>
      <c r="O1894" s="175"/>
      <c r="P1894" s="182"/>
    </row>
    <row r="1895" spans="1:16" s="172" customFormat="1">
      <c r="A1895" s="921"/>
      <c r="B1895" s="924"/>
      <c r="C1895" s="173"/>
      <c r="D1895" s="185"/>
      <c r="E1895" s="175"/>
      <c r="F1895" s="182"/>
      <c r="G1895" s="173"/>
      <c r="H1895" s="186"/>
      <c r="I1895" s="175"/>
      <c r="J1895" s="175"/>
      <c r="K1895" s="187"/>
      <c r="L1895" s="184"/>
      <c r="M1895" s="180"/>
      <c r="N1895" s="181"/>
      <c r="O1895" s="175"/>
      <c r="P1895" s="182"/>
    </row>
    <row r="1896" spans="1:16" s="172" customFormat="1">
      <c r="A1896" s="921"/>
      <c r="B1896" s="924"/>
      <c r="C1896" s="173"/>
      <c r="D1896" s="174"/>
      <c r="E1896" s="175"/>
      <c r="F1896" s="188"/>
      <c r="G1896" s="198"/>
      <c r="H1896" s="183"/>
      <c r="I1896" s="191"/>
      <c r="J1896" s="175"/>
      <c r="K1896" s="178"/>
      <c r="L1896" s="189"/>
      <c r="M1896" s="190"/>
      <c r="N1896" s="181"/>
      <c r="O1896" s="175"/>
      <c r="P1896" s="182"/>
    </row>
    <row r="1897" spans="1:16" s="172" customFormat="1">
      <c r="A1897" s="921"/>
      <c r="B1897" s="924"/>
      <c r="C1897" s="173"/>
      <c r="D1897" s="174"/>
      <c r="E1897" s="175"/>
      <c r="F1897" s="182"/>
      <c r="G1897" s="173"/>
      <c r="H1897" s="183"/>
      <c r="I1897" s="191"/>
      <c r="J1897" s="175"/>
      <c r="K1897" s="178"/>
      <c r="L1897" s="184"/>
      <c r="M1897" s="180"/>
      <c r="N1897" s="181"/>
      <c r="O1897" s="175"/>
      <c r="P1897" s="182"/>
    </row>
    <row r="1898" spans="1:16" s="172" customFormat="1">
      <c r="A1898" s="921"/>
      <c r="B1898" s="924"/>
      <c r="C1898" s="173"/>
      <c r="D1898" s="174"/>
      <c r="E1898" s="175"/>
      <c r="F1898" s="182"/>
      <c r="G1898" s="219"/>
      <c r="H1898" s="183"/>
      <c r="I1898" s="175"/>
      <c r="J1898" s="175"/>
      <c r="K1898" s="178"/>
      <c r="L1898" s="184"/>
      <c r="M1898" s="180"/>
      <c r="N1898" s="181"/>
      <c r="O1898" s="175"/>
      <c r="P1898" s="182"/>
    </row>
    <row r="1899" spans="1:16" s="172" customFormat="1">
      <c r="A1899" s="921"/>
      <c r="B1899" s="924"/>
      <c r="C1899" s="173"/>
      <c r="D1899" s="174"/>
      <c r="E1899" s="175"/>
      <c r="F1899" s="188"/>
      <c r="G1899" s="173"/>
      <c r="H1899" s="183"/>
      <c r="I1899" s="191"/>
      <c r="J1899" s="175"/>
      <c r="K1899" s="178"/>
      <c r="L1899" s="184"/>
      <c r="M1899" s="180"/>
      <c r="N1899" s="181"/>
      <c r="O1899" s="175"/>
      <c r="P1899" s="182"/>
    </row>
    <row r="1900" spans="1:16" s="172" customFormat="1">
      <c r="A1900" s="921"/>
      <c r="B1900" s="924"/>
      <c r="C1900" s="173"/>
      <c r="D1900" s="174"/>
      <c r="E1900" s="175"/>
      <c r="F1900" s="182"/>
      <c r="G1900" s="173"/>
      <c r="H1900" s="183"/>
      <c r="I1900" s="191"/>
      <c r="J1900" s="175"/>
      <c r="K1900" s="178"/>
      <c r="L1900" s="184"/>
      <c r="M1900" s="180"/>
      <c r="N1900" s="181"/>
      <c r="O1900" s="175"/>
      <c r="P1900" s="182"/>
    </row>
    <row r="1901" spans="1:16" s="172" customFormat="1">
      <c r="A1901" s="921"/>
      <c r="B1901" s="924"/>
      <c r="C1901" s="192"/>
      <c r="D1901" s="193"/>
      <c r="E1901" s="194"/>
      <c r="F1901" s="195"/>
      <c r="G1901" s="173"/>
      <c r="H1901" s="177"/>
      <c r="I1901" s="175"/>
      <c r="J1901" s="175"/>
      <c r="K1901" s="178"/>
      <c r="L1901" s="184"/>
      <c r="M1901" s="180"/>
      <c r="N1901" s="196"/>
      <c r="O1901" s="194"/>
      <c r="P1901" s="195"/>
    </row>
    <row r="1902" spans="1:16" s="172" customFormat="1">
      <c r="A1902" s="921"/>
      <c r="B1902" s="924"/>
      <c r="C1902" s="192"/>
      <c r="D1902" s="193"/>
      <c r="E1902" s="194"/>
      <c r="F1902" s="195"/>
      <c r="G1902" s="198"/>
      <c r="H1902" s="183"/>
      <c r="I1902" s="191"/>
      <c r="J1902" s="175"/>
      <c r="K1902" s="178"/>
      <c r="L1902" s="184"/>
      <c r="M1902" s="180"/>
      <c r="N1902" s="196"/>
      <c r="O1902" s="194"/>
      <c r="P1902" s="195"/>
    </row>
    <row r="1903" spans="1:16" s="172" customFormat="1">
      <c r="A1903" s="921"/>
      <c r="B1903" s="924"/>
      <c r="C1903" s="192"/>
      <c r="D1903" s="193"/>
      <c r="E1903" s="194"/>
      <c r="F1903" s="195"/>
      <c r="G1903" s="173"/>
      <c r="H1903" s="199"/>
      <c r="I1903" s="191"/>
      <c r="J1903" s="200"/>
      <c r="K1903" s="197"/>
      <c r="L1903" s="184"/>
      <c r="M1903" s="180"/>
      <c r="N1903" s="196"/>
      <c r="O1903" s="194"/>
      <c r="P1903" s="195"/>
    </row>
    <row r="1904" spans="1:16" s="172" customFormat="1">
      <c r="A1904" s="921"/>
      <c r="B1904" s="924"/>
      <c r="C1904" s="192"/>
      <c r="D1904" s="193"/>
      <c r="E1904" s="194"/>
      <c r="F1904" s="195"/>
      <c r="G1904" s="173"/>
      <c r="H1904" s="201"/>
      <c r="I1904" s="175"/>
      <c r="J1904" s="175"/>
      <c r="K1904" s="178"/>
      <c r="L1904" s="184"/>
      <c r="M1904" s="180"/>
      <c r="N1904" s="196"/>
      <c r="O1904" s="194"/>
      <c r="P1904" s="195"/>
    </row>
    <row r="1905" spans="1:16" s="172" customFormat="1">
      <c r="A1905" s="921"/>
      <c r="B1905" s="924"/>
      <c r="C1905" s="192"/>
      <c r="D1905" s="193"/>
      <c r="E1905" s="194"/>
      <c r="F1905" s="195"/>
      <c r="G1905" s="198"/>
      <c r="H1905" s="183"/>
      <c r="I1905" s="200"/>
      <c r="J1905" s="200"/>
      <c r="K1905" s="197"/>
      <c r="L1905" s="184"/>
      <c r="M1905" s="180"/>
      <c r="N1905" s="196"/>
      <c r="O1905" s="194"/>
      <c r="P1905" s="195"/>
    </row>
    <row r="1906" spans="1:16" s="172" customFormat="1">
      <c r="A1906" s="921"/>
      <c r="B1906" s="924"/>
      <c r="C1906" s="192"/>
      <c r="D1906" s="193"/>
      <c r="E1906" s="194"/>
      <c r="F1906" s="195"/>
      <c r="G1906" s="173"/>
      <c r="H1906" s="183"/>
      <c r="I1906" s="200"/>
      <c r="J1906" s="200"/>
      <c r="K1906" s="197"/>
      <c r="L1906" s="179"/>
      <c r="M1906" s="180"/>
      <c r="N1906" s="196"/>
      <c r="O1906" s="194"/>
      <c r="P1906" s="195"/>
    </row>
    <row r="1907" spans="1:16" s="172" customFormat="1">
      <c r="A1907" s="921"/>
      <c r="B1907" s="924"/>
      <c r="C1907" s="192"/>
      <c r="D1907" s="193"/>
      <c r="E1907" s="194"/>
      <c r="F1907" s="195"/>
      <c r="G1907" s="192"/>
      <c r="H1907" s="201"/>
      <c r="I1907" s="202"/>
      <c r="J1907" s="202"/>
      <c r="K1907" s="203"/>
      <c r="L1907" s="204"/>
      <c r="M1907" s="190"/>
      <c r="N1907" s="196"/>
      <c r="O1907" s="194"/>
      <c r="P1907" s="195"/>
    </row>
    <row r="1908" spans="1:16" s="172" customFormat="1">
      <c r="A1908" s="921"/>
      <c r="B1908" s="924"/>
      <c r="C1908" s="192"/>
      <c r="D1908" s="193"/>
      <c r="E1908" s="194"/>
      <c r="F1908" s="195"/>
      <c r="G1908" s="192"/>
      <c r="H1908" s="201"/>
      <c r="I1908" s="202"/>
      <c r="J1908" s="202"/>
      <c r="K1908" s="203"/>
      <c r="L1908" s="204"/>
      <c r="M1908" s="190"/>
      <c r="N1908" s="196"/>
      <c r="O1908" s="194"/>
      <c r="P1908" s="195"/>
    </row>
    <row r="1909" spans="1:16" s="172" customFormat="1">
      <c r="A1909" s="921"/>
      <c r="B1909" s="924"/>
      <c r="C1909" s="192"/>
      <c r="D1909" s="193"/>
      <c r="E1909" s="194"/>
      <c r="F1909" s="195"/>
      <c r="G1909" s="192"/>
      <c r="H1909" s="201"/>
      <c r="I1909" s="202"/>
      <c r="J1909" s="202"/>
      <c r="K1909" s="203"/>
      <c r="L1909" s="204"/>
      <c r="M1909" s="190"/>
      <c r="N1909" s="196"/>
      <c r="O1909" s="194"/>
      <c r="P1909" s="195"/>
    </row>
    <row r="1910" spans="1:16" s="172" customFormat="1" ht="17.25" thickBot="1">
      <c r="A1910" s="922"/>
      <c r="B1910" s="925"/>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56">
        <f>A1805+1</f>
        <v>46192</v>
      </c>
      <c r="B1911" s="90" t="s">
        <v>162</v>
      </c>
      <c r="C1911" s="926" t="s">
        <v>664</v>
      </c>
      <c r="D1911" s="91" t="s">
        <v>114</v>
      </c>
      <c r="E1911" s="92" t="s">
        <v>164</v>
      </c>
      <c r="F1911" s="93"/>
      <c r="G1911" s="90" t="s">
        <v>162</v>
      </c>
      <c r="H1911" s="930" t="s">
        <v>163</v>
      </c>
      <c r="I1911" s="91" t="s">
        <v>114</v>
      </c>
      <c r="J1911" s="92" t="s">
        <v>164</v>
      </c>
      <c r="K1911" s="93"/>
      <c r="L1911" s="90" t="s">
        <v>162</v>
      </c>
      <c r="M1911" s="933" t="s">
        <v>163</v>
      </c>
      <c r="N1911" s="91" t="s">
        <v>114</v>
      </c>
      <c r="O1911" s="92" t="s">
        <v>164</v>
      </c>
      <c r="P1911" s="93"/>
    </row>
    <row r="1912" spans="1:16" ht="18" customHeight="1">
      <c r="A1912" s="957"/>
      <c r="B1912" s="958"/>
      <c r="C1912" s="927"/>
      <c r="D1912" s="94" t="s">
        <v>116</v>
      </c>
      <c r="E1912" s="95" t="s">
        <v>142</v>
      </c>
      <c r="F1912" s="93"/>
      <c r="G1912" s="958"/>
      <c r="H1912" s="930"/>
      <c r="I1912" s="94" t="s">
        <v>116</v>
      </c>
      <c r="J1912" s="95" t="s">
        <v>142</v>
      </c>
      <c r="K1912" s="93"/>
      <c r="L1912" s="958"/>
      <c r="M1912" s="933"/>
      <c r="N1912" s="94" t="s">
        <v>116</v>
      </c>
      <c r="O1912" s="95" t="s">
        <v>142</v>
      </c>
      <c r="P1912" s="93"/>
    </row>
    <row r="1913" spans="1:16" ht="17.25" thickBot="1">
      <c r="A1913" s="957"/>
      <c r="B1913" s="959"/>
      <c r="C1913" s="927"/>
      <c r="D1913" s="94" t="s">
        <v>165</v>
      </c>
      <c r="E1913" s="96" t="s">
        <v>166</v>
      </c>
      <c r="F1913" s="98"/>
      <c r="G1913" s="959"/>
      <c r="H1913" s="930"/>
      <c r="I1913" s="94" t="s">
        <v>165</v>
      </c>
      <c r="J1913" s="96" t="s">
        <v>166</v>
      </c>
      <c r="K1913" s="98"/>
      <c r="L1913" s="959"/>
      <c r="M1913" s="933"/>
      <c r="N1913" s="94" t="s">
        <v>165</v>
      </c>
      <c r="O1913" s="96" t="s">
        <v>166</v>
      </c>
      <c r="P1913" s="98"/>
    </row>
    <row r="1914" spans="1:16" ht="17.25" thickBot="1">
      <c r="A1914" s="957"/>
      <c r="B1914" s="90" t="s">
        <v>167</v>
      </c>
      <c r="C1914" s="927"/>
      <c r="D1914" s="94"/>
      <c r="E1914" s="96"/>
      <c r="F1914" s="97"/>
      <c r="G1914" s="90" t="s">
        <v>167</v>
      </c>
      <c r="H1914" s="930"/>
      <c r="I1914" s="94" t="s">
        <v>120</v>
      </c>
      <c r="J1914" s="96" t="s">
        <v>148</v>
      </c>
      <c r="K1914" s="97"/>
      <c r="L1914" s="90" t="s">
        <v>167</v>
      </c>
      <c r="M1914" s="933"/>
      <c r="N1914" s="94" t="s">
        <v>120</v>
      </c>
      <c r="O1914" s="96" t="s">
        <v>148</v>
      </c>
      <c r="P1914" s="97"/>
    </row>
    <row r="1915" spans="1:16">
      <c r="A1915" s="957"/>
      <c r="B1915" s="955"/>
      <c r="C1915" s="927"/>
      <c r="D1915" s="94"/>
      <c r="E1915" s="96"/>
      <c r="F1915" s="97"/>
      <c r="G1915" s="955"/>
      <c r="H1915" s="930"/>
      <c r="I1915" s="94"/>
      <c r="J1915" s="96"/>
      <c r="K1915" s="97"/>
      <c r="L1915" s="955"/>
      <c r="M1915" s="933"/>
      <c r="N1915" s="94"/>
      <c r="O1915" s="96"/>
      <c r="P1915" s="97"/>
    </row>
    <row r="1916" spans="1:16">
      <c r="A1916" s="957"/>
      <c r="B1916" s="948"/>
      <c r="C1916" s="927"/>
      <c r="D1916" s="94"/>
      <c r="E1916" s="96"/>
      <c r="F1916" s="97"/>
      <c r="G1916" s="948"/>
      <c r="H1916" s="930"/>
      <c r="I1916" s="94"/>
      <c r="J1916" s="96"/>
      <c r="K1916" s="97"/>
      <c r="L1916" s="948"/>
      <c r="M1916" s="933"/>
      <c r="N1916" s="94"/>
      <c r="O1916" s="96"/>
      <c r="P1916" s="97"/>
    </row>
    <row r="1917" spans="1:16">
      <c r="A1917" s="957"/>
      <c r="B1917" s="947"/>
      <c r="C1917" s="927"/>
      <c r="D1917" s="94"/>
      <c r="E1917" s="96"/>
      <c r="F1917" s="93"/>
      <c r="G1917" s="947"/>
      <c r="H1917" s="930"/>
      <c r="I1917" s="94"/>
      <c r="J1917" s="96"/>
      <c r="K1917" s="93"/>
      <c r="L1917" s="947"/>
      <c r="M1917" s="933"/>
      <c r="N1917" s="94"/>
      <c r="O1917" s="96"/>
      <c r="P1917" s="93"/>
    </row>
    <row r="1918" spans="1:16">
      <c r="A1918" s="957"/>
      <c r="B1918" s="948"/>
      <c r="C1918" s="927"/>
      <c r="D1918" s="94"/>
      <c r="E1918" s="96"/>
      <c r="F1918" s="99"/>
      <c r="G1918" s="948"/>
      <c r="H1918" s="930"/>
      <c r="I1918" s="94"/>
      <c r="J1918" s="96"/>
      <c r="K1918" s="99"/>
      <c r="L1918" s="948"/>
      <c r="M1918" s="933"/>
      <c r="N1918" s="94"/>
      <c r="O1918" s="96"/>
      <c r="P1918" s="93"/>
    </row>
    <row r="1919" spans="1:16">
      <c r="A1919" s="957"/>
      <c r="B1919" s="947"/>
      <c r="C1919" s="927"/>
      <c r="D1919" s="94"/>
      <c r="E1919" s="96"/>
      <c r="F1919" s="102"/>
      <c r="G1919" s="947"/>
      <c r="H1919" s="930"/>
      <c r="I1919" s="94"/>
      <c r="J1919" s="96"/>
      <c r="K1919" s="102"/>
      <c r="L1919" s="947"/>
      <c r="M1919" s="933"/>
      <c r="N1919" s="94"/>
      <c r="O1919" s="96"/>
      <c r="P1919" s="99"/>
    </row>
    <row r="1920" spans="1:16" ht="17.25" thickBot="1">
      <c r="A1920" s="957"/>
      <c r="B1920" s="948"/>
      <c r="C1920" s="927"/>
      <c r="D1920" s="94"/>
      <c r="E1920" s="96"/>
      <c r="F1920" s="99"/>
      <c r="G1920" s="948"/>
      <c r="H1920" s="930"/>
      <c r="I1920" s="94"/>
      <c r="J1920" s="96"/>
      <c r="K1920" s="99"/>
      <c r="L1920" s="948"/>
      <c r="M1920" s="933"/>
      <c r="N1920" s="94"/>
      <c r="O1920" s="96"/>
      <c r="P1920" s="99"/>
    </row>
    <row r="1921" spans="1:16" ht="17.25" thickBot="1">
      <c r="A1921" s="957"/>
      <c r="B1921" s="100" t="s">
        <v>168</v>
      </c>
      <c r="C1921" s="927"/>
      <c r="D1921" s="94"/>
      <c r="E1921" s="96"/>
      <c r="F1921" s="99"/>
      <c r="G1921" s="100" t="s">
        <v>168</v>
      </c>
      <c r="H1921" s="930"/>
      <c r="I1921" s="94"/>
      <c r="J1921" s="96"/>
      <c r="K1921" s="99"/>
      <c r="L1921" s="100" t="s">
        <v>168</v>
      </c>
      <c r="M1921" s="933"/>
      <c r="N1921" s="94"/>
      <c r="O1921" s="96"/>
      <c r="P1921" s="99"/>
    </row>
    <row r="1922" spans="1:16">
      <c r="A1922" s="957"/>
      <c r="B1922" s="949"/>
      <c r="C1922" s="927"/>
      <c r="D1922" s="94"/>
      <c r="E1922" s="96"/>
      <c r="F1922" s="99"/>
      <c r="G1922" s="949"/>
      <c r="H1922" s="930"/>
      <c r="I1922" s="94"/>
      <c r="J1922" s="96"/>
      <c r="K1922" s="99"/>
      <c r="L1922" s="949"/>
      <c r="M1922" s="933"/>
      <c r="N1922" s="94"/>
      <c r="O1922" s="96"/>
      <c r="P1922" s="99"/>
    </row>
    <row r="1923" spans="1:16">
      <c r="A1923" s="957"/>
      <c r="B1923" s="950"/>
      <c r="C1923" s="927"/>
      <c r="D1923" s="94"/>
      <c r="E1923" s="96"/>
      <c r="F1923" s="99"/>
      <c r="G1923" s="950"/>
      <c r="H1923" s="930"/>
      <c r="I1923" s="94"/>
      <c r="J1923" s="96"/>
      <c r="K1923" s="99"/>
      <c r="L1923" s="950"/>
      <c r="M1923" s="933"/>
      <c r="N1923" s="94"/>
      <c r="O1923" s="96"/>
      <c r="P1923" s="97"/>
    </row>
    <row r="1924" spans="1:16" ht="17.25" thickBot="1">
      <c r="A1924" s="957"/>
      <c r="B1924" s="951"/>
      <c r="C1924" s="927"/>
      <c r="D1924" s="94"/>
      <c r="E1924" s="96"/>
      <c r="F1924" s="97"/>
      <c r="G1924" s="951"/>
      <c r="H1924" s="930"/>
      <c r="I1924" s="94"/>
      <c r="J1924" s="96"/>
      <c r="K1924" s="97"/>
      <c r="L1924" s="951"/>
      <c r="M1924" s="933"/>
      <c r="N1924" s="94"/>
      <c r="O1924" s="96"/>
      <c r="P1924" s="97"/>
    </row>
    <row r="1925" spans="1:16" ht="17.25" thickBot="1">
      <c r="A1925" s="957"/>
      <c r="B1925" s="100" t="s">
        <v>123</v>
      </c>
      <c r="C1925" s="927"/>
      <c r="D1925" s="94"/>
      <c r="E1925" s="96"/>
      <c r="F1925" s="97"/>
      <c r="G1925" s="100" t="s">
        <v>123</v>
      </c>
      <c r="H1925" s="930"/>
      <c r="I1925" s="94"/>
      <c r="J1925" s="96"/>
      <c r="K1925" s="97"/>
      <c r="L1925" s="100" t="s">
        <v>123</v>
      </c>
      <c r="M1925" s="933"/>
      <c r="N1925" s="94"/>
      <c r="O1925" s="96"/>
      <c r="P1925" s="97"/>
    </row>
    <row r="1926" spans="1:16">
      <c r="A1926" s="957"/>
      <c r="B1926" s="962"/>
      <c r="C1926" s="927"/>
      <c r="D1926" s="94"/>
      <c r="E1926" s="96"/>
      <c r="F1926" s="97"/>
      <c r="G1926" s="962"/>
      <c r="H1926" s="930"/>
      <c r="I1926" s="94"/>
      <c r="J1926" s="96"/>
      <c r="K1926" s="97"/>
      <c r="L1926" s="962"/>
      <c r="M1926" s="933"/>
      <c r="N1926" s="94"/>
      <c r="O1926" s="96"/>
      <c r="P1926" s="97"/>
    </row>
    <row r="1927" spans="1:16">
      <c r="A1927" s="957"/>
      <c r="B1927" s="963"/>
      <c r="C1927" s="927"/>
      <c r="D1927" s="94"/>
      <c r="E1927" s="96"/>
      <c r="F1927" s="97"/>
      <c r="G1927" s="963"/>
      <c r="H1927" s="930"/>
      <c r="I1927" s="94"/>
      <c r="J1927" s="96"/>
      <c r="K1927" s="97"/>
      <c r="L1927" s="963"/>
      <c r="M1927" s="933"/>
      <c r="N1927" s="94"/>
      <c r="O1927" s="96"/>
      <c r="P1927" s="97"/>
    </row>
    <row r="1928" spans="1:16" ht="17.25" thickBot="1">
      <c r="A1928" s="957"/>
      <c r="B1928" s="964"/>
      <c r="C1928" s="927"/>
      <c r="D1928" s="94"/>
      <c r="E1928" s="96"/>
      <c r="F1928" s="97"/>
      <c r="G1928" s="964"/>
      <c r="H1928" s="930"/>
      <c r="I1928" s="94"/>
      <c r="J1928" s="96"/>
      <c r="K1928" s="97"/>
      <c r="L1928" s="964"/>
      <c r="M1928" s="933"/>
      <c r="N1928" s="94"/>
      <c r="O1928" s="96"/>
      <c r="P1928" s="97"/>
    </row>
    <row r="1929" spans="1:16">
      <c r="A1929" s="957"/>
      <c r="B1929" s="945" t="s">
        <v>124</v>
      </c>
      <c r="C1929" s="927"/>
      <c r="D1929" s="94"/>
      <c r="E1929" s="96"/>
      <c r="F1929" s="97"/>
      <c r="G1929" s="945" t="s">
        <v>124</v>
      </c>
      <c r="H1929" s="930"/>
      <c r="I1929" s="94"/>
      <c r="J1929" s="96"/>
      <c r="K1929" s="97"/>
      <c r="L1929" s="945" t="s">
        <v>124</v>
      </c>
      <c r="M1929" s="933"/>
      <c r="N1929" s="94"/>
      <c r="O1929" s="96"/>
      <c r="P1929" s="97"/>
    </row>
    <row r="1930" spans="1:16" ht="17.25" thickBot="1">
      <c r="A1930" s="957"/>
      <c r="B1930" s="946"/>
      <c r="C1930" s="927"/>
      <c r="D1930" s="94"/>
      <c r="E1930" s="96"/>
      <c r="F1930" s="97"/>
      <c r="G1930" s="946"/>
      <c r="H1930" s="930"/>
      <c r="I1930" s="94"/>
      <c r="J1930" s="96"/>
      <c r="K1930" s="97"/>
      <c r="L1930" s="946"/>
      <c r="M1930" s="933"/>
      <c r="N1930" s="94"/>
      <c r="O1930" s="96"/>
      <c r="P1930" s="93"/>
    </row>
    <row r="1931" spans="1:16" ht="17.25" thickTop="1">
      <c r="A1931" s="957"/>
      <c r="B1931" s="960" t="s">
        <v>125</v>
      </c>
      <c r="C1931" s="927"/>
      <c r="D1931" s="94"/>
      <c r="E1931" s="96"/>
      <c r="F1931" s="93"/>
      <c r="G1931" s="960" t="s">
        <v>125</v>
      </c>
      <c r="H1931" s="930"/>
      <c r="I1931" s="94"/>
      <c r="J1931" s="96"/>
      <c r="K1931" s="93"/>
      <c r="L1931" s="960" t="s">
        <v>125</v>
      </c>
      <c r="M1931" s="933"/>
      <c r="N1931" s="94"/>
      <c r="O1931" s="96"/>
      <c r="P1931" s="97"/>
    </row>
    <row r="1932" spans="1:16" ht="17.25" thickBot="1">
      <c r="A1932" s="957"/>
      <c r="B1932" s="943"/>
      <c r="C1932" s="927"/>
      <c r="D1932" s="94"/>
      <c r="E1932" s="96"/>
      <c r="F1932" s="93"/>
      <c r="G1932" s="943"/>
      <c r="H1932" s="930"/>
      <c r="I1932" s="94"/>
      <c r="J1932" s="96"/>
      <c r="K1932" s="93"/>
      <c r="L1932" s="943"/>
      <c r="M1932" s="933"/>
      <c r="N1932" s="94"/>
      <c r="O1932" s="96"/>
      <c r="P1932" s="101"/>
    </row>
    <row r="1933" spans="1:16">
      <c r="A1933" s="957"/>
      <c r="B1933" s="953"/>
      <c r="C1933" s="927"/>
      <c r="D1933" s="94"/>
      <c r="E1933" s="96"/>
      <c r="F1933" s="97"/>
      <c r="G1933" s="953"/>
      <c r="H1933" s="930"/>
      <c r="I1933" s="94"/>
      <c r="J1933" s="96"/>
      <c r="K1933" s="97"/>
      <c r="L1933" s="953"/>
      <c r="M1933" s="933"/>
      <c r="N1933" s="94"/>
      <c r="O1933" s="96"/>
      <c r="P1933" s="103"/>
    </row>
    <row r="1934" spans="1:16" ht="17.25" thickBot="1">
      <c r="A1934" s="957"/>
      <c r="B1934" s="961"/>
      <c r="C1934" s="927"/>
      <c r="D1934" s="94"/>
      <c r="E1934" s="96"/>
      <c r="F1934" s="97"/>
      <c r="G1934" s="961"/>
      <c r="H1934" s="930"/>
      <c r="I1934" s="94"/>
      <c r="J1934" s="96"/>
      <c r="K1934" s="97"/>
      <c r="L1934" s="961"/>
      <c r="M1934" s="933"/>
      <c r="N1934" s="94"/>
      <c r="O1934" s="96"/>
      <c r="P1934" s="104"/>
    </row>
    <row r="1935" spans="1:16">
      <c r="A1935" s="957"/>
      <c r="B1935" s="942" t="s">
        <v>126</v>
      </c>
      <c r="C1935" s="927"/>
      <c r="D1935" s="94"/>
      <c r="E1935" s="96"/>
      <c r="F1935" s="93"/>
      <c r="G1935" s="942" t="s">
        <v>126</v>
      </c>
      <c r="H1935" s="930"/>
      <c r="I1935" s="94"/>
      <c r="J1935" s="96"/>
      <c r="K1935" s="93"/>
      <c r="L1935" s="942" t="s">
        <v>126</v>
      </c>
      <c r="M1935" s="933"/>
      <c r="N1935" s="94"/>
      <c r="O1935" s="96"/>
      <c r="P1935" s="99"/>
    </row>
    <row r="1936" spans="1:16" ht="17.25" thickBot="1">
      <c r="A1936" s="957"/>
      <c r="B1936" s="943"/>
      <c r="C1936" s="927"/>
      <c r="D1936" s="94"/>
      <c r="E1936" s="96"/>
      <c r="F1936" s="101"/>
      <c r="G1936" s="943"/>
      <c r="H1936" s="930"/>
      <c r="I1936" s="94"/>
      <c r="J1936" s="96"/>
      <c r="K1936" s="101"/>
      <c r="L1936" s="943"/>
      <c r="M1936" s="933"/>
      <c r="N1936" s="94"/>
      <c r="O1936" s="96"/>
      <c r="P1936" s="104"/>
    </row>
    <row r="1937" spans="1:16">
      <c r="A1937" s="957"/>
      <c r="B1937" s="953"/>
      <c r="C1937" s="927"/>
      <c r="D1937" s="94"/>
      <c r="E1937" s="96"/>
      <c r="F1937" s="102"/>
      <c r="G1937" s="953"/>
      <c r="H1937" s="930"/>
      <c r="I1937" s="94"/>
      <c r="J1937" s="96"/>
      <c r="K1937" s="103"/>
      <c r="L1937" s="953"/>
      <c r="M1937" s="933"/>
      <c r="N1937" s="94"/>
      <c r="O1937" s="96"/>
      <c r="P1937" s="93"/>
    </row>
    <row r="1938" spans="1:16" ht="17.25" thickBot="1">
      <c r="A1938" s="957"/>
      <c r="B1938" s="954"/>
      <c r="C1938" s="927"/>
      <c r="D1938" s="94"/>
      <c r="E1938" s="96"/>
      <c r="F1938" s="99"/>
      <c r="G1938" s="954"/>
      <c r="H1938" s="930"/>
      <c r="I1938" s="94"/>
      <c r="J1938" s="96"/>
      <c r="K1938" s="104"/>
      <c r="L1938" s="954"/>
      <c r="M1938" s="933"/>
      <c r="N1938" s="94"/>
      <c r="O1938" s="96"/>
      <c r="P1938" s="97"/>
    </row>
    <row r="1939" spans="1:16">
      <c r="A1939" s="957"/>
      <c r="B1939" s="952" t="s">
        <v>127</v>
      </c>
      <c r="C1939" s="927"/>
      <c r="D1939" s="94"/>
      <c r="E1939" s="96"/>
      <c r="F1939" s="103"/>
      <c r="G1939" s="952" t="s">
        <v>127</v>
      </c>
      <c r="H1939" s="930"/>
      <c r="I1939" s="94"/>
      <c r="J1939" s="96"/>
      <c r="K1939" s="104"/>
      <c r="L1939" s="952" t="s">
        <v>127</v>
      </c>
      <c r="M1939" s="933"/>
      <c r="N1939" s="94"/>
      <c r="O1939" s="114"/>
      <c r="P1939" s="97"/>
    </row>
    <row r="1940" spans="1:16" ht="17.25" thickBot="1">
      <c r="A1940" s="957"/>
      <c r="B1940" s="943"/>
      <c r="C1940" s="927"/>
      <c r="D1940" s="94"/>
      <c r="E1940" s="96"/>
      <c r="F1940" s="104"/>
      <c r="G1940" s="943"/>
      <c r="H1940" s="930"/>
      <c r="I1940" s="94"/>
      <c r="J1940" s="96"/>
      <c r="K1940" s="99"/>
      <c r="L1940" s="943"/>
      <c r="M1940" s="933"/>
      <c r="N1940" s="113"/>
      <c r="O1940" s="96"/>
      <c r="P1940" s="112"/>
    </row>
    <row r="1941" spans="1:16">
      <c r="A1941" s="957"/>
      <c r="B1941" s="953"/>
      <c r="C1941" s="927"/>
      <c r="D1941" s="94"/>
      <c r="E1941" s="96"/>
      <c r="F1941" s="104"/>
      <c r="G1941" s="953"/>
      <c r="H1941" s="930"/>
      <c r="I1941" s="94"/>
      <c r="J1941" s="96"/>
      <c r="K1941" s="104"/>
      <c r="L1941" s="953"/>
      <c r="M1941" s="933"/>
      <c r="N1941" s="113"/>
      <c r="O1941" s="114"/>
      <c r="P1941" s="97"/>
    </row>
    <row r="1942" spans="1:16" ht="17.25" thickBot="1">
      <c r="A1942" s="957"/>
      <c r="B1942" s="954"/>
      <c r="C1942" s="927"/>
      <c r="D1942" s="94"/>
      <c r="E1942" s="96"/>
      <c r="F1942" s="99"/>
      <c r="G1942" s="954"/>
      <c r="H1942" s="930"/>
      <c r="I1942" s="94"/>
      <c r="J1942" s="96"/>
      <c r="K1942" s="93"/>
      <c r="L1942" s="954"/>
      <c r="M1942" s="933"/>
      <c r="N1942" s="94"/>
      <c r="O1942" s="114"/>
      <c r="P1942" s="104"/>
    </row>
    <row r="1943" spans="1:16">
      <c r="A1943" s="957"/>
      <c r="B1943" s="952" t="s">
        <v>128</v>
      </c>
      <c r="C1943" s="927"/>
      <c r="D1943" s="94"/>
      <c r="E1943" s="96"/>
      <c r="F1943" s="104"/>
      <c r="G1943" s="952" t="s">
        <v>128</v>
      </c>
      <c r="H1943" s="930"/>
      <c r="I1943" s="94"/>
      <c r="J1943" s="96"/>
      <c r="K1943" s="97"/>
      <c r="L1943" s="952" t="s">
        <v>128</v>
      </c>
      <c r="M1943" s="933"/>
      <c r="N1943" s="94"/>
      <c r="O1943" s="96"/>
      <c r="P1943" s="97"/>
    </row>
    <row r="1944" spans="1:16" ht="17.25" thickBot="1">
      <c r="A1944" s="957"/>
      <c r="B1944" s="943"/>
      <c r="C1944" s="927"/>
      <c r="D1944" s="94"/>
      <c r="E1944" s="96"/>
      <c r="F1944" s="93"/>
      <c r="G1944" s="943"/>
      <c r="H1944" s="930"/>
      <c r="I1944" s="94"/>
      <c r="J1944" s="114"/>
      <c r="K1944" s="97"/>
      <c r="L1944" s="943"/>
      <c r="M1944" s="933"/>
      <c r="N1944" s="113"/>
      <c r="O1944" s="114"/>
      <c r="P1944" s="97"/>
    </row>
    <row r="1945" spans="1:16">
      <c r="A1945" s="957"/>
      <c r="B1945" s="953"/>
      <c r="C1945" s="927"/>
      <c r="D1945" s="94"/>
      <c r="E1945" s="96"/>
      <c r="F1945" s="97"/>
      <c r="G1945" s="953"/>
      <c r="H1945" s="930"/>
      <c r="I1945" s="94"/>
      <c r="J1945" s="96"/>
      <c r="K1945" s="97"/>
      <c r="L1945" s="953"/>
      <c r="M1945" s="933"/>
      <c r="N1945" s="113"/>
      <c r="O1945" s="114"/>
      <c r="P1945" s="97"/>
    </row>
    <row r="1946" spans="1:16" ht="17.25" thickBot="1">
      <c r="A1946" s="957"/>
      <c r="B1946" s="954"/>
      <c r="C1946" s="927"/>
      <c r="D1946" s="94"/>
      <c r="E1946" s="96"/>
      <c r="F1946" s="93"/>
      <c r="G1946" s="954"/>
      <c r="H1946" s="930"/>
      <c r="I1946" s="94"/>
      <c r="J1946" s="114"/>
      <c r="K1946" s="97"/>
      <c r="L1946" s="954"/>
      <c r="M1946" s="933"/>
      <c r="N1946" s="94"/>
      <c r="O1946" s="114"/>
      <c r="P1946" s="97"/>
    </row>
    <row r="1947" spans="1:16">
      <c r="A1947" s="957"/>
      <c r="B1947" s="942" t="s">
        <v>129</v>
      </c>
      <c r="C1947" s="927"/>
      <c r="D1947" s="94"/>
      <c r="E1947" s="96"/>
      <c r="F1947" s="93"/>
      <c r="G1947" s="942" t="s">
        <v>129</v>
      </c>
      <c r="H1947" s="930"/>
      <c r="I1947" s="94"/>
      <c r="J1947" s="114"/>
      <c r="K1947" s="97"/>
      <c r="L1947" s="942" t="s">
        <v>129</v>
      </c>
      <c r="M1947" s="933"/>
      <c r="N1947" s="113"/>
      <c r="O1947" s="114"/>
      <c r="P1947" s="97"/>
    </row>
    <row r="1948" spans="1:16" ht="17.25" thickBot="1">
      <c r="A1948" s="957"/>
      <c r="B1948" s="943"/>
      <c r="C1948" s="927"/>
      <c r="D1948" s="94"/>
      <c r="E1948" s="96"/>
      <c r="F1948" s="93"/>
      <c r="G1948" s="943"/>
      <c r="H1948" s="930"/>
      <c r="I1948" s="94"/>
      <c r="J1948" s="114"/>
      <c r="K1948" s="97"/>
      <c r="L1948" s="943"/>
      <c r="M1948" s="933"/>
      <c r="N1948" s="94"/>
      <c r="O1948" s="114"/>
      <c r="P1948" s="97"/>
    </row>
    <row r="1949" spans="1:16">
      <c r="A1949" s="957"/>
      <c r="B1949" s="106"/>
      <c r="C1949" s="927"/>
      <c r="D1949" s="94"/>
      <c r="E1949" s="96"/>
      <c r="F1949" s="97"/>
      <c r="G1949" s="106"/>
      <c r="H1949" s="930"/>
      <c r="I1949" s="94"/>
      <c r="J1949" s="96"/>
      <c r="K1949" s="112"/>
      <c r="L1949" s="106"/>
      <c r="M1949" s="933"/>
      <c r="N1949" s="113"/>
      <c r="O1949" s="96"/>
      <c r="P1949" s="112"/>
    </row>
    <row r="1950" spans="1:16">
      <c r="A1950" s="957"/>
      <c r="B1950" s="107"/>
      <c r="C1950" s="927"/>
      <c r="D1950" s="94"/>
      <c r="E1950" s="96"/>
      <c r="F1950" s="93"/>
      <c r="G1950" s="107"/>
      <c r="H1950" s="930"/>
      <c r="I1950" s="94"/>
      <c r="J1950" s="96"/>
      <c r="K1950" s="97"/>
      <c r="L1950" s="107"/>
      <c r="M1950" s="933"/>
      <c r="N1950" s="113"/>
      <c r="O1950" s="114"/>
      <c r="P1950" s="97"/>
    </row>
    <row r="1951" spans="1:16">
      <c r="A1951" s="957"/>
      <c r="B1951" s="109"/>
      <c r="C1951" s="927"/>
      <c r="D1951" s="94"/>
      <c r="E1951" s="96"/>
      <c r="F1951" s="93"/>
      <c r="G1951" s="109"/>
      <c r="H1951" s="930"/>
      <c r="I1951" s="113"/>
      <c r="J1951" s="114"/>
      <c r="K1951" s="97"/>
      <c r="L1951" s="109"/>
      <c r="M1951" s="933"/>
      <c r="N1951" s="113"/>
      <c r="O1951" s="114"/>
      <c r="P1951" s="104"/>
    </row>
    <row r="1952" spans="1:16">
      <c r="A1952" s="957"/>
      <c r="B1952" s="110"/>
      <c r="C1952" s="927"/>
      <c r="D1952" s="94"/>
      <c r="E1952" s="96"/>
      <c r="F1952" s="93"/>
      <c r="G1952" s="110"/>
      <c r="H1952" s="930"/>
      <c r="I1952" s="113"/>
      <c r="J1952" s="114"/>
      <c r="K1952" s="104"/>
      <c r="L1952" s="110"/>
      <c r="M1952" s="933"/>
      <c r="N1952" s="111"/>
      <c r="O1952" s="96"/>
      <c r="P1952" s="97"/>
    </row>
    <row r="1953" spans="1:16">
      <c r="A1953" s="957"/>
      <c r="B1953" s="109"/>
      <c r="C1953" s="927"/>
      <c r="D1953" s="111"/>
      <c r="E1953" s="96"/>
      <c r="F1953" s="97"/>
      <c r="G1953" s="109"/>
      <c r="H1953" s="930"/>
      <c r="I1953" s="111"/>
      <c r="J1953" s="96"/>
      <c r="K1953" s="112"/>
      <c r="L1953" s="109"/>
      <c r="M1953" s="933"/>
      <c r="N1953" s="94"/>
      <c r="O1953" s="96"/>
      <c r="P1953" s="112"/>
    </row>
    <row r="1954" spans="1:16">
      <c r="A1954" s="957"/>
      <c r="B1954" s="110"/>
      <c r="C1954" s="927"/>
      <c r="D1954" s="94"/>
      <c r="E1954" s="96"/>
      <c r="F1954" s="108"/>
      <c r="G1954" s="110"/>
      <c r="H1954" s="930"/>
      <c r="I1954" s="94"/>
      <c r="J1954" s="96"/>
      <c r="K1954" s="97"/>
      <c r="L1954" s="110"/>
      <c r="M1954" s="933"/>
      <c r="N1954" s="113"/>
      <c r="O1954" s="114"/>
      <c r="P1954" s="97"/>
    </row>
    <row r="1955" spans="1:16">
      <c r="A1955" s="957"/>
      <c r="B1955" s="109"/>
      <c r="C1955" s="927"/>
      <c r="D1955" s="94"/>
      <c r="E1955" s="96"/>
      <c r="F1955" s="97"/>
      <c r="G1955" s="109"/>
      <c r="H1955" s="930"/>
      <c r="I1955" s="113"/>
      <c r="J1955" s="114"/>
      <c r="K1955" s="97"/>
      <c r="L1955" s="109"/>
      <c r="M1955" s="933"/>
      <c r="N1955" s="113"/>
      <c r="O1955" s="114"/>
      <c r="P1955" s="97"/>
    </row>
    <row r="1956" spans="1:16" ht="17.25" thickBot="1">
      <c r="A1956" s="957"/>
      <c r="B1956" s="110"/>
      <c r="C1956" s="940"/>
      <c r="D1956" s="115"/>
      <c r="E1956" s="116"/>
      <c r="F1956" s="117"/>
      <c r="G1956" s="110"/>
      <c r="H1956" s="930"/>
      <c r="I1956" s="115"/>
      <c r="J1956" s="116"/>
      <c r="K1956" s="117"/>
      <c r="L1956" s="110"/>
      <c r="M1956" s="933"/>
      <c r="N1956" s="115"/>
      <c r="O1956" s="116"/>
      <c r="P1956" s="117"/>
    </row>
    <row r="1957" spans="1:16">
      <c r="A1957" s="944" t="str">
        <f>TEXT(A1911,"AAAA")</f>
        <v>星期五</v>
      </c>
      <c r="B1957" s="109"/>
      <c r="C1957" s="926" t="s">
        <v>665</v>
      </c>
      <c r="D1957" s="118"/>
      <c r="E1957" s="119"/>
      <c r="F1957" s="97"/>
      <c r="G1957" s="109"/>
      <c r="H1957" s="929" t="s">
        <v>130</v>
      </c>
      <c r="I1957" s="118"/>
      <c r="J1957" s="119"/>
      <c r="K1957" s="97"/>
      <c r="L1957" s="109"/>
      <c r="M1957" s="932" t="s">
        <v>130</v>
      </c>
      <c r="N1957" s="118"/>
      <c r="O1957" s="119"/>
      <c r="P1957" s="97"/>
    </row>
    <row r="1958" spans="1:16">
      <c r="A1958" s="944"/>
      <c r="B1958" s="110"/>
      <c r="C1958" s="927"/>
      <c r="D1958" s="120"/>
      <c r="E1958" s="96"/>
      <c r="F1958" s="97"/>
      <c r="G1958" s="110"/>
      <c r="H1958" s="930"/>
      <c r="I1958" s="94"/>
      <c r="J1958" s="96"/>
      <c r="K1958" s="97"/>
      <c r="L1958" s="110"/>
      <c r="M1958" s="933"/>
      <c r="N1958" s="94"/>
      <c r="O1958" s="96"/>
      <c r="P1958" s="97"/>
    </row>
    <row r="1959" spans="1:16">
      <c r="A1959" s="944"/>
      <c r="B1959" s="109"/>
      <c r="C1959" s="927"/>
      <c r="D1959" s="120"/>
      <c r="E1959" s="96"/>
      <c r="F1959" s="97"/>
      <c r="G1959" s="109"/>
      <c r="H1959" s="930"/>
      <c r="I1959" s="94"/>
      <c r="J1959" s="96"/>
      <c r="K1959" s="97"/>
      <c r="L1959" s="109"/>
      <c r="M1959" s="933"/>
      <c r="N1959" s="94"/>
      <c r="O1959" s="96"/>
      <c r="P1959" s="97"/>
    </row>
    <row r="1960" spans="1:16">
      <c r="A1960" s="944"/>
      <c r="B1960" s="110"/>
      <c r="C1960" s="927"/>
      <c r="D1960" s="120"/>
      <c r="E1960" s="96"/>
      <c r="F1960" s="97"/>
      <c r="G1960" s="110"/>
      <c r="H1960" s="930"/>
      <c r="I1960" s="94"/>
      <c r="J1960" s="96"/>
      <c r="K1960" s="97"/>
      <c r="L1960" s="110"/>
      <c r="M1960" s="933"/>
      <c r="N1960" s="94"/>
      <c r="O1960" s="96"/>
      <c r="P1960" s="97"/>
    </row>
    <row r="1961" spans="1:16">
      <c r="A1961" s="944"/>
      <c r="B1961" s="109"/>
      <c r="C1961" s="927"/>
      <c r="D1961" s="120"/>
      <c r="E1961" s="96"/>
      <c r="F1961" s="97"/>
      <c r="G1961" s="109"/>
      <c r="H1961" s="930"/>
      <c r="I1961" s="94"/>
      <c r="J1961" s="96"/>
      <c r="K1961" s="97"/>
      <c r="L1961" s="109"/>
      <c r="M1961" s="933"/>
      <c r="N1961" s="94"/>
      <c r="O1961" s="96"/>
      <c r="P1961" s="97"/>
    </row>
    <row r="1962" spans="1:16">
      <c r="A1962" s="944"/>
      <c r="B1962" s="110"/>
      <c r="C1962" s="927"/>
      <c r="D1962" s="120"/>
      <c r="E1962" s="96"/>
      <c r="F1962" s="97"/>
      <c r="G1962" s="110"/>
      <c r="H1962" s="930"/>
      <c r="I1962" s="94"/>
      <c r="J1962" s="96"/>
      <c r="K1962" s="97"/>
      <c r="L1962" s="110"/>
      <c r="M1962" s="933"/>
      <c r="N1962" s="94"/>
      <c r="O1962" s="96"/>
      <c r="P1962" s="97"/>
    </row>
    <row r="1963" spans="1:16">
      <c r="A1963" s="944"/>
      <c r="B1963" s="109"/>
      <c r="C1963" s="927"/>
      <c r="D1963" s="120"/>
      <c r="E1963" s="96"/>
      <c r="F1963" s="97"/>
      <c r="G1963" s="109"/>
      <c r="H1963" s="930"/>
      <c r="I1963" s="94"/>
      <c r="J1963" s="96"/>
      <c r="K1963" s="97"/>
      <c r="L1963" s="109"/>
      <c r="M1963" s="933"/>
      <c r="N1963" s="94"/>
      <c r="O1963" s="96"/>
      <c r="P1963" s="97"/>
    </row>
    <row r="1964" spans="1:16">
      <c r="A1964" s="944"/>
      <c r="B1964" s="110"/>
      <c r="C1964" s="927"/>
      <c r="D1964" s="94"/>
      <c r="E1964" s="96"/>
      <c r="F1964" s="97"/>
      <c r="G1964" s="110"/>
      <c r="H1964" s="930"/>
      <c r="I1964" s="94"/>
      <c r="J1964" s="96"/>
      <c r="K1964" s="97"/>
      <c r="L1964" s="110"/>
      <c r="M1964" s="933"/>
      <c r="N1964" s="94"/>
      <c r="O1964" s="96"/>
      <c r="P1964" s="97"/>
    </row>
    <row r="1965" spans="1:16">
      <c r="A1965" s="944"/>
      <c r="B1965" s="107"/>
      <c r="C1965" s="927"/>
      <c r="D1965" s="113"/>
      <c r="E1965" s="114"/>
      <c r="F1965" s="104"/>
      <c r="G1965" s="107"/>
      <c r="H1965" s="930"/>
      <c r="I1965" s="113"/>
      <c r="J1965" s="114"/>
      <c r="K1965" s="97"/>
      <c r="L1965" s="107"/>
      <c r="M1965" s="933"/>
      <c r="N1965" s="113"/>
      <c r="O1965" s="114"/>
      <c r="P1965" s="97"/>
    </row>
    <row r="1966" spans="1:16" ht="17.25" thickBot="1">
      <c r="A1966" s="944"/>
      <c r="B1966" s="107"/>
      <c r="C1966" s="940"/>
      <c r="D1966" s="122" t="s">
        <v>132</v>
      </c>
      <c r="E1966" s="123" t="s">
        <v>133</v>
      </c>
      <c r="F1966" s="124"/>
      <c r="G1966" s="107"/>
      <c r="H1966" s="941"/>
      <c r="I1966" s="122" t="s">
        <v>132</v>
      </c>
      <c r="J1966" s="123" t="s">
        <v>133</v>
      </c>
      <c r="K1966" s="97"/>
      <c r="L1966" s="107"/>
      <c r="M1966" s="939"/>
      <c r="N1966" s="122" t="s">
        <v>132</v>
      </c>
      <c r="O1966" s="123" t="s">
        <v>133</v>
      </c>
      <c r="P1966" s="97"/>
    </row>
    <row r="1967" spans="1:16">
      <c r="A1967" s="105"/>
      <c r="B1967" s="109"/>
      <c r="C1967" s="926" t="s">
        <v>666</v>
      </c>
      <c r="D1967" s="118"/>
      <c r="E1967" s="119"/>
      <c r="F1967" s="125"/>
      <c r="G1967" s="109"/>
      <c r="H1967" s="929" t="s">
        <v>134</v>
      </c>
      <c r="I1967" s="118"/>
      <c r="J1967" s="119"/>
      <c r="K1967" s="125"/>
      <c r="L1967" s="109"/>
      <c r="M1967" s="932" t="s">
        <v>134</v>
      </c>
      <c r="N1967" s="118"/>
      <c r="O1967" s="119"/>
      <c r="P1967" s="125"/>
    </row>
    <row r="1968" spans="1:16">
      <c r="A1968" s="105"/>
      <c r="B1968" s="110"/>
      <c r="C1968" s="927"/>
      <c r="D1968" s="94"/>
      <c r="E1968" s="96"/>
      <c r="F1968" s="97"/>
      <c r="G1968" s="110"/>
      <c r="H1968" s="930"/>
      <c r="I1968" s="94"/>
      <c r="J1968" s="96"/>
      <c r="K1968" s="97"/>
      <c r="L1968" s="110"/>
      <c r="M1968" s="933"/>
      <c r="N1968" s="94"/>
      <c r="O1968" s="96"/>
      <c r="P1968" s="97"/>
    </row>
    <row r="1969" spans="1:16">
      <c r="A1969" s="105"/>
      <c r="B1969" s="126"/>
      <c r="C1969" s="927"/>
      <c r="D1969" s="94"/>
      <c r="E1969" s="96"/>
      <c r="F1969" s="97"/>
      <c r="G1969" s="126"/>
      <c r="H1969" s="930"/>
      <c r="I1969" s="94"/>
      <c r="J1969" s="96"/>
      <c r="K1969" s="97"/>
      <c r="L1969" s="126"/>
      <c r="M1969" s="933"/>
      <c r="N1969" s="94"/>
      <c r="O1969" s="96"/>
      <c r="P1969" s="128"/>
    </row>
    <row r="1970" spans="1:16">
      <c r="A1970" s="105"/>
      <c r="B1970" s="107"/>
      <c r="C1970" s="927"/>
      <c r="D1970" s="94"/>
      <c r="E1970" s="96"/>
      <c r="F1970" s="97"/>
      <c r="G1970" s="107"/>
      <c r="H1970" s="930"/>
      <c r="I1970" s="94"/>
      <c r="J1970" s="96"/>
      <c r="K1970" s="97"/>
      <c r="L1970" s="107"/>
      <c r="M1970" s="933"/>
      <c r="N1970" s="94"/>
      <c r="O1970" s="96"/>
      <c r="P1970" s="216"/>
    </row>
    <row r="1971" spans="1:16">
      <c r="A1971" s="105"/>
      <c r="B1971" s="109"/>
      <c r="C1971" s="927"/>
      <c r="D1971" s="94"/>
      <c r="E1971" s="96"/>
      <c r="F1971" s="97"/>
      <c r="G1971" s="109"/>
      <c r="H1971" s="930"/>
      <c r="I1971" s="94"/>
      <c r="J1971" s="96"/>
      <c r="K1971" s="97"/>
      <c r="L1971" s="109"/>
      <c r="M1971" s="933"/>
      <c r="N1971" s="94"/>
      <c r="O1971" s="96"/>
      <c r="P1971" s="97"/>
    </row>
    <row r="1972" spans="1:16">
      <c r="A1972" s="105"/>
      <c r="B1972" s="110"/>
      <c r="C1972" s="927"/>
      <c r="D1972" s="94"/>
      <c r="E1972" s="96"/>
      <c r="F1972" s="127"/>
      <c r="G1972" s="110"/>
      <c r="H1972" s="930"/>
      <c r="I1972" s="94"/>
      <c r="J1972" s="96"/>
      <c r="K1972" s="127"/>
      <c r="L1972" s="110"/>
      <c r="M1972" s="933"/>
      <c r="N1972" s="94"/>
      <c r="O1972" s="96"/>
      <c r="P1972" s="127"/>
    </row>
    <row r="1973" spans="1:16">
      <c r="A1973" s="105"/>
      <c r="B1973" s="109"/>
      <c r="C1973" s="927"/>
      <c r="D1973" s="94"/>
      <c r="E1973" s="96"/>
      <c r="F1973" s="128"/>
      <c r="G1973" s="109"/>
      <c r="H1973" s="930"/>
      <c r="I1973" s="94"/>
      <c r="J1973" s="96"/>
      <c r="K1973" s="128"/>
      <c r="L1973" s="109"/>
      <c r="M1973" s="933"/>
      <c r="N1973" s="94"/>
      <c r="O1973" s="96"/>
      <c r="P1973" s="128"/>
    </row>
    <row r="1974" spans="1:16">
      <c r="A1974" s="105"/>
      <c r="B1974" s="110"/>
      <c r="C1974" s="927"/>
      <c r="D1974" s="217"/>
      <c r="E1974" s="114"/>
      <c r="F1974" s="216"/>
      <c r="G1974" s="110"/>
      <c r="H1974" s="930"/>
      <c r="I1974" s="113"/>
      <c r="J1974" s="114"/>
      <c r="K1974" s="216"/>
      <c r="L1974" s="110"/>
      <c r="M1974" s="933"/>
      <c r="N1974" s="113"/>
      <c r="O1974" s="114"/>
      <c r="P1974" s="216"/>
    </row>
    <row r="1975" spans="1:16">
      <c r="A1975" s="105"/>
      <c r="B1975" s="109"/>
      <c r="C1975" s="927"/>
      <c r="D1975" s="217"/>
      <c r="E1975" s="114"/>
      <c r="F1975" s="216"/>
      <c r="G1975" s="109"/>
      <c r="H1975" s="930"/>
      <c r="I1975" s="113"/>
      <c r="J1975" s="114"/>
      <c r="K1975" s="216"/>
      <c r="L1975" s="109"/>
      <c r="M1975" s="933"/>
      <c r="N1975" s="113"/>
      <c r="O1975" s="114"/>
      <c r="P1975" s="216"/>
    </row>
    <row r="1976" spans="1:16" ht="17.25" thickBot="1">
      <c r="A1976" s="105"/>
      <c r="B1976" s="110"/>
      <c r="C1976" s="940"/>
      <c r="D1976" s="129"/>
      <c r="E1976" s="130"/>
      <c r="F1976" s="104"/>
      <c r="G1976" s="110"/>
      <c r="H1976" s="941"/>
      <c r="I1976" s="113"/>
      <c r="J1976" s="130"/>
      <c r="K1976" s="104"/>
      <c r="L1976" s="110"/>
      <c r="M1976" s="939"/>
      <c r="N1976" s="113"/>
      <c r="O1976" s="131"/>
      <c r="P1976" s="127"/>
    </row>
    <row r="1977" spans="1:16">
      <c r="A1977" s="132"/>
      <c r="B1977" s="109"/>
      <c r="C1977" s="926" t="s">
        <v>667</v>
      </c>
      <c r="D1977" s="118" t="s">
        <v>136</v>
      </c>
      <c r="E1977" s="133" t="s">
        <v>137</v>
      </c>
      <c r="F1977" s="125"/>
      <c r="G1977" s="109"/>
      <c r="H1977" s="929" t="s">
        <v>135</v>
      </c>
      <c r="I1977" s="118" t="s">
        <v>136</v>
      </c>
      <c r="J1977" s="133" t="s">
        <v>137</v>
      </c>
      <c r="K1977" s="125"/>
      <c r="L1977" s="109"/>
      <c r="M1977" s="932" t="s">
        <v>135</v>
      </c>
      <c r="N1977" s="118" t="s">
        <v>136</v>
      </c>
      <c r="O1977" s="133" t="s">
        <v>137</v>
      </c>
      <c r="P1977" s="125"/>
    </row>
    <row r="1978" spans="1:16">
      <c r="A1978" s="132"/>
      <c r="B1978" s="110"/>
      <c r="C1978" s="927"/>
      <c r="D1978" s="94" t="s">
        <v>141</v>
      </c>
      <c r="E1978" s="96" t="s">
        <v>142</v>
      </c>
      <c r="F1978" s="134"/>
      <c r="G1978" s="110"/>
      <c r="H1978" s="930"/>
      <c r="I1978" s="94" t="s">
        <v>141</v>
      </c>
      <c r="J1978" s="96" t="s">
        <v>142</v>
      </c>
      <c r="K1978" s="134"/>
      <c r="L1978" s="110"/>
      <c r="M1978" s="933"/>
      <c r="N1978" s="94" t="s">
        <v>141</v>
      </c>
      <c r="O1978" s="96" t="s">
        <v>142</v>
      </c>
      <c r="P1978" s="134"/>
    </row>
    <row r="1979" spans="1:16">
      <c r="A1979" s="132"/>
      <c r="B1979" s="135"/>
      <c r="C1979" s="927"/>
      <c r="D1979" s="94" t="s">
        <v>145</v>
      </c>
      <c r="E1979" s="96" t="s">
        <v>146</v>
      </c>
      <c r="F1979" s="97"/>
      <c r="G1979" s="135"/>
      <c r="H1979" s="930"/>
      <c r="I1979" s="94" t="s">
        <v>145</v>
      </c>
      <c r="J1979" s="96" t="s">
        <v>146</v>
      </c>
      <c r="K1979" s="97"/>
      <c r="L1979" s="135"/>
      <c r="M1979" s="933"/>
      <c r="N1979" s="94" t="s">
        <v>145</v>
      </c>
      <c r="O1979" s="96" t="s">
        <v>146</v>
      </c>
      <c r="P1979" s="97"/>
    </row>
    <row r="1980" spans="1:16">
      <c r="A1980" s="132"/>
      <c r="B1980" s="110"/>
      <c r="C1980" s="927"/>
      <c r="D1980" s="94" t="s">
        <v>147</v>
      </c>
      <c r="E1980" s="96" t="s">
        <v>148</v>
      </c>
      <c r="F1980" s="104"/>
      <c r="G1980" s="110"/>
      <c r="H1980" s="930"/>
      <c r="I1980" s="94" t="s">
        <v>147</v>
      </c>
      <c r="J1980" s="96" t="s">
        <v>148</v>
      </c>
      <c r="K1980" s="104"/>
      <c r="L1980" s="110"/>
      <c r="M1980" s="933"/>
      <c r="N1980" s="94" t="s">
        <v>147</v>
      </c>
      <c r="O1980" s="96" t="s">
        <v>148</v>
      </c>
      <c r="P1980" s="104"/>
    </row>
    <row r="1981" spans="1:16">
      <c r="A1981" s="132"/>
      <c r="B1981" s="135"/>
      <c r="C1981" s="927"/>
      <c r="D1981" s="94"/>
      <c r="E1981" s="114"/>
      <c r="F1981" s="136"/>
      <c r="G1981" s="135"/>
      <c r="H1981" s="930"/>
      <c r="I1981" s="94"/>
      <c r="J1981" s="114"/>
      <c r="K1981" s="136"/>
      <c r="L1981" s="135"/>
      <c r="M1981" s="933"/>
      <c r="N1981" s="94"/>
      <c r="O1981" s="114"/>
      <c r="P1981" s="136"/>
    </row>
    <row r="1982" spans="1:16">
      <c r="A1982" s="132"/>
      <c r="B1982" s="110"/>
      <c r="C1982" s="927"/>
      <c r="D1982" s="94"/>
      <c r="E1982" s="96"/>
      <c r="F1982" s="97"/>
      <c r="G1982" s="110"/>
      <c r="H1982" s="930"/>
      <c r="I1982" s="94"/>
      <c r="J1982" s="96"/>
      <c r="K1982" s="97"/>
      <c r="L1982" s="110"/>
      <c r="M1982" s="933"/>
      <c r="N1982" s="94"/>
      <c r="O1982" s="96"/>
      <c r="P1982" s="97"/>
    </row>
    <row r="1983" spans="1:16">
      <c r="A1983" s="132"/>
      <c r="B1983" s="135"/>
      <c r="C1983" s="927"/>
      <c r="D1983" s="94"/>
      <c r="E1983" s="114"/>
      <c r="F1983" s="136"/>
      <c r="G1983" s="135"/>
      <c r="H1983" s="930"/>
      <c r="I1983" s="94"/>
      <c r="J1983" s="114"/>
      <c r="K1983" s="136"/>
      <c r="L1983" s="135"/>
      <c r="M1983" s="933"/>
      <c r="N1983" s="94"/>
      <c r="O1983" s="114"/>
      <c r="P1983" s="136"/>
    </row>
    <row r="1984" spans="1:16">
      <c r="A1984" s="132"/>
      <c r="B1984" s="110"/>
      <c r="C1984" s="927"/>
      <c r="D1984" s="94"/>
      <c r="E1984" s="96"/>
      <c r="F1984" s="97"/>
      <c r="G1984" s="110"/>
      <c r="H1984" s="930"/>
      <c r="I1984" s="94"/>
      <c r="J1984" s="96"/>
      <c r="K1984" s="97"/>
      <c r="L1984" s="110"/>
      <c r="M1984" s="933"/>
      <c r="N1984" s="94"/>
      <c r="O1984" s="96"/>
      <c r="P1984" s="97"/>
    </row>
    <row r="1985" spans="1:16">
      <c r="A1985" s="132"/>
      <c r="B1985" s="135"/>
      <c r="C1985" s="927"/>
      <c r="D1985" s="94"/>
      <c r="E1985" s="96"/>
      <c r="F1985" s="97"/>
      <c r="G1985" s="135"/>
      <c r="H1985" s="930"/>
      <c r="I1985" s="94"/>
      <c r="J1985" s="96"/>
      <c r="K1985" s="97"/>
      <c r="L1985" s="135"/>
      <c r="M1985" s="933"/>
      <c r="N1985" s="94"/>
      <c r="O1985" s="96"/>
      <c r="P1985" s="97"/>
    </row>
    <row r="1986" spans="1:16" ht="17.25" thickBot="1">
      <c r="A1986" s="132"/>
      <c r="B1986" s="110"/>
      <c r="C1986" s="940"/>
      <c r="D1986" s="115"/>
      <c r="E1986" s="116"/>
      <c r="F1986" s="117"/>
      <c r="G1986" s="110"/>
      <c r="H1986" s="941"/>
      <c r="I1986" s="115"/>
      <c r="J1986" s="130"/>
      <c r="K1986" s="104"/>
      <c r="L1986" s="110"/>
      <c r="M1986" s="939"/>
      <c r="N1986" s="115"/>
      <c r="O1986" s="130"/>
      <c r="P1986" s="104"/>
    </row>
    <row r="1987" spans="1:16">
      <c r="A1987" s="132"/>
      <c r="B1987" s="135"/>
      <c r="C1987" s="926" t="s">
        <v>668</v>
      </c>
      <c r="D1987" s="137" t="s">
        <v>150</v>
      </c>
      <c r="E1987" s="138"/>
      <c r="F1987" s="139" t="s">
        <v>151</v>
      </c>
      <c r="G1987" s="135"/>
      <c r="H1987" s="929" t="s">
        <v>149</v>
      </c>
      <c r="I1987" s="137" t="s">
        <v>150</v>
      </c>
      <c r="J1987" s="138"/>
      <c r="K1987" s="139" t="s">
        <v>151</v>
      </c>
      <c r="L1987" s="135"/>
      <c r="M1987" s="932" t="s">
        <v>149</v>
      </c>
      <c r="N1987" s="137" t="s">
        <v>150</v>
      </c>
      <c r="O1987" s="138"/>
      <c r="P1987" s="139" t="s">
        <v>151</v>
      </c>
    </row>
    <row r="1988" spans="1:16">
      <c r="A1988" s="132"/>
      <c r="B1988" s="110"/>
      <c r="C1988" s="927"/>
      <c r="D1988" s="120"/>
      <c r="E1988" s="121"/>
      <c r="F1988" s="140"/>
      <c r="G1988" s="110"/>
      <c r="H1988" s="930"/>
      <c r="I1988" s="94"/>
      <c r="J1988" s="96"/>
      <c r="K1988" s="97"/>
      <c r="L1988" s="110"/>
      <c r="M1988" s="933"/>
      <c r="N1988" s="94"/>
      <c r="O1988" s="96"/>
      <c r="P1988" s="97"/>
    </row>
    <row r="1989" spans="1:16">
      <c r="A1989" s="132"/>
      <c r="B1989" s="135"/>
      <c r="C1989" s="927"/>
      <c r="D1989" s="94"/>
      <c r="E1989" s="96"/>
      <c r="F1989" s="97"/>
      <c r="G1989" s="135"/>
      <c r="H1989" s="930"/>
      <c r="I1989" s="94"/>
      <c r="J1989" s="96"/>
      <c r="K1989" s="97"/>
      <c r="L1989" s="135"/>
      <c r="M1989" s="933"/>
      <c r="N1989" s="94"/>
      <c r="O1989" s="96"/>
      <c r="P1989" s="97"/>
    </row>
    <row r="1990" spans="1:16">
      <c r="A1990" s="132"/>
      <c r="B1990" s="110"/>
      <c r="C1990" s="927"/>
      <c r="D1990" s="113"/>
      <c r="E1990" s="114"/>
      <c r="F1990" s="104"/>
      <c r="G1990" s="110"/>
      <c r="H1990" s="930"/>
      <c r="I1990" s="113"/>
      <c r="J1990" s="114"/>
      <c r="K1990" s="104"/>
      <c r="L1990" s="110"/>
      <c r="M1990" s="933"/>
      <c r="N1990" s="113"/>
      <c r="O1990" s="114"/>
      <c r="P1990" s="104"/>
    </row>
    <row r="1991" spans="1:16">
      <c r="A1991" s="935"/>
      <c r="B1991" s="135"/>
      <c r="C1991" s="927"/>
      <c r="D1991" s="94"/>
      <c r="E1991" s="96"/>
      <c r="F1991" s="97"/>
      <c r="G1991" s="135"/>
      <c r="H1991" s="930"/>
      <c r="I1991" s="94"/>
      <c r="J1991" s="96"/>
      <c r="K1991" s="97"/>
      <c r="L1991" s="135"/>
      <c r="M1991" s="933"/>
      <c r="N1991" s="94"/>
      <c r="O1991" s="96"/>
      <c r="P1991" s="97"/>
    </row>
    <row r="1992" spans="1:16">
      <c r="A1992" s="935"/>
      <c r="B1992" s="110"/>
      <c r="C1992" s="927"/>
      <c r="D1992" s="94"/>
      <c r="E1992" s="96"/>
      <c r="F1992" s="97"/>
      <c r="G1992" s="110"/>
      <c r="H1992" s="930"/>
      <c r="I1992" s="94"/>
      <c r="J1992" s="96"/>
      <c r="K1992" s="97"/>
      <c r="L1992" s="110"/>
      <c r="M1992" s="933"/>
      <c r="N1992" s="94"/>
      <c r="O1992" s="96"/>
      <c r="P1992" s="97"/>
    </row>
    <row r="1993" spans="1:16">
      <c r="A1993" s="935"/>
      <c r="B1993" s="135"/>
      <c r="C1993" s="927"/>
      <c r="D1993" s="113"/>
      <c r="E1993" s="114"/>
      <c r="F1993" s="104"/>
      <c r="G1993" s="135"/>
      <c r="H1993" s="930"/>
      <c r="I1993" s="113"/>
      <c r="J1993" s="114"/>
      <c r="K1993" s="104"/>
      <c r="L1993" s="135"/>
      <c r="M1993" s="933"/>
      <c r="N1993" s="113"/>
      <c r="O1993" s="114"/>
      <c r="P1993" s="104"/>
    </row>
    <row r="1994" spans="1:16" ht="17.25" thickBot="1">
      <c r="A1994" s="936"/>
      <c r="B1994" s="141"/>
      <c r="C1994" s="928"/>
      <c r="D1994" s="142"/>
      <c r="E1994" s="143"/>
      <c r="F1994" s="144"/>
      <c r="G1994" s="141"/>
      <c r="H1994" s="931"/>
      <c r="I1994" s="142"/>
      <c r="J1994" s="143"/>
      <c r="K1994" s="144"/>
      <c r="L1994" s="141"/>
      <c r="M1994" s="934"/>
      <c r="N1994" s="142"/>
      <c r="O1994" s="143"/>
      <c r="P1994" s="144"/>
    </row>
    <row r="1995" spans="1:16" s="146" customFormat="1" ht="27" customHeight="1" thickTop="1" thickBot="1">
      <c r="A1995" s="145"/>
      <c r="B1995" s="937" t="s">
        <v>152</v>
      </c>
      <c r="C1995" s="937"/>
      <c r="D1995" s="937"/>
      <c r="E1995" s="937"/>
      <c r="F1995" s="937"/>
      <c r="G1995" s="938" t="s">
        <v>153</v>
      </c>
      <c r="H1995" s="938"/>
      <c r="I1995" s="938"/>
      <c r="J1995" s="938"/>
      <c r="K1995" s="938"/>
      <c r="L1995" s="938"/>
      <c r="M1995" s="938"/>
      <c r="N1995" s="919" t="s">
        <v>154</v>
      </c>
      <c r="O1995" s="919"/>
      <c r="P1995" s="919"/>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20">
        <f>A1911</f>
        <v>46192</v>
      </c>
      <c r="B1997" s="923"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21"/>
      <c r="B1998" s="924"/>
      <c r="C1998" s="173"/>
      <c r="D1998" s="174"/>
      <c r="E1998" s="175"/>
      <c r="F1998" s="176"/>
      <c r="G1998" s="173"/>
      <c r="H1998" s="177"/>
      <c r="I1998" s="175"/>
      <c r="J1998" s="175"/>
      <c r="K1998" s="178"/>
      <c r="L1998" s="179"/>
      <c r="M1998" s="180"/>
      <c r="N1998" s="181"/>
      <c r="O1998" s="175"/>
      <c r="P1998" s="182"/>
    </row>
    <row r="1999" spans="1:16" s="172" customFormat="1">
      <c r="A1999" s="921"/>
      <c r="B1999" s="924"/>
      <c r="C1999" s="173"/>
      <c r="D1999" s="174"/>
      <c r="E1999" s="175"/>
      <c r="F1999" s="176"/>
      <c r="G1999" s="173"/>
      <c r="H1999" s="183"/>
      <c r="I1999" s="175"/>
      <c r="J1999" s="175"/>
      <c r="K1999" s="178"/>
      <c r="L1999" s="184"/>
      <c r="M1999" s="180"/>
      <c r="N1999" s="181"/>
      <c r="O1999" s="175"/>
      <c r="P1999" s="182"/>
    </row>
    <row r="2000" spans="1:16" s="172" customFormat="1">
      <c r="A2000" s="921"/>
      <c r="B2000" s="924"/>
      <c r="C2000" s="173"/>
      <c r="D2000" s="218"/>
      <c r="E2000" s="175"/>
      <c r="F2000" s="176"/>
      <c r="G2000" s="173"/>
      <c r="H2000" s="183"/>
      <c r="I2000" s="175"/>
      <c r="J2000" s="175"/>
      <c r="K2000" s="187"/>
      <c r="L2000" s="184"/>
      <c r="M2000" s="180"/>
      <c r="N2000" s="181"/>
      <c r="O2000" s="175"/>
      <c r="P2000" s="182"/>
    </row>
    <row r="2001" spans="1:16" s="172" customFormat="1">
      <c r="A2001" s="921"/>
      <c r="B2001" s="924"/>
      <c r="C2001" s="173"/>
      <c r="D2001" s="185"/>
      <c r="E2001" s="175"/>
      <c r="F2001" s="182"/>
      <c r="G2001" s="173"/>
      <c r="H2001" s="186"/>
      <c r="I2001" s="175"/>
      <c r="J2001" s="175"/>
      <c r="K2001" s="187"/>
      <c r="L2001" s="184"/>
      <c r="M2001" s="180"/>
      <c r="N2001" s="181"/>
      <c r="O2001" s="175"/>
      <c r="P2001" s="182"/>
    </row>
    <row r="2002" spans="1:16" s="172" customFormat="1">
      <c r="A2002" s="921"/>
      <c r="B2002" s="924"/>
      <c r="C2002" s="173"/>
      <c r="D2002" s="174"/>
      <c r="E2002" s="175"/>
      <c r="F2002" s="188"/>
      <c r="G2002" s="198"/>
      <c r="H2002" s="183"/>
      <c r="I2002" s="191"/>
      <c r="J2002" s="175"/>
      <c r="K2002" s="178"/>
      <c r="L2002" s="189"/>
      <c r="M2002" s="190"/>
      <c r="N2002" s="181"/>
      <c r="O2002" s="175"/>
      <c r="P2002" s="182"/>
    </row>
    <row r="2003" spans="1:16" s="172" customFormat="1">
      <c r="A2003" s="921"/>
      <c r="B2003" s="924"/>
      <c r="C2003" s="173"/>
      <c r="D2003" s="174"/>
      <c r="E2003" s="175"/>
      <c r="F2003" s="182"/>
      <c r="G2003" s="173"/>
      <c r="H2003" s="183"/>
      <c r="I2003" s="191"/>
      <c r="J2003" s="175"/>
      <c r="K2003" s="178"/>
      <c r="L2003" s="184"/>
      <c r="M2003" s="180"/>
      <c r="N2003" s="181"/>
      <c r="O2003" s="175"/>
      <c r="P2003" s="182"/>
    </row>
    <row r="2004" spans="1:16" s="172" customFormat="1">
      <c r="A2004" s="921"/>
      <c r="B2004" s="924"/>
      <c r="C2004" s="173"/>
      <c r="D2004" s="174"/>
      <c r="E2004" s="175"/>
      <c r="F2004" s="182"/>
      <c r="G2004" s="219"/>
      <c r="H2004" s="183"/>
      <c r="I2004" s="175"/>
      <c r="J2004" s="175"/>
      <c r="K2004" s="178"/>
      <c r="L2004" s="184"/>
      <c r="M2004" s="180"/>
      <c r="N2004" s="181"/>
      <c r="O2004" s="175"/>
      <c r="P2004" s="182"/>
    </row>
    <row r="2005" spans="1:16" s="172" customFormat="1">
      <c r="A2005" s="921"/>
      <c r="B2005" s="924"/>
      <c r="C2005" s="173"/>
      <c r="D2005" s="174"/>
      <c r="E2005" s="175"/>
      <c r="F2005" s="188"/>
      <c r="G2005" s="173"/>
      <c r="H2005" s="183"/>
      <c r="I2005" s="191"/>
      <c r="J2005" s="175"/>
      <c r="K2005" s="178"/>
      <c r="L2005" s="184"/>
      <c r="M2005" s="180"/>
      <c r="N2005" s="181"/>
      <c r="O2005" s="175"/>
      <c r="P2005" s="182"/>
    </row>
    <row r="2006" spans="1:16" s="172" customFormat="1">
      <c r="A2006" s="921"/>
      <c r="B2006" s="924"/>
      <c r="C2006" s="173"/>
      <c r="D2006" s="174"/>
      <c r="E2006" s="175"/>
      <c r="F2006" s="182"/>
      <c r="G2006" s="173"/>
      <c r="H2006" s="183"/>
      <c r="I2006" s="191"/>
      <c r="J2006" s="175"/>
      <c r="K2006" s="178"/>
      <c r="L2006" s="184"/>
      <c r="M2006" s="180"/>
      <c r="N2006" s="181"/>
      <c r="O2006" s="175"/>
      <c r="P2006" s="182"/>
    </row>
    <row r="2007" spans="1:16" s="172" customFormat="1">
      <c r="A2007" s="921"/>
      <c r="B2007" s="924"/>
      <c r="C2007" s="192"/>
      <c r="D2007" s="193"/>
      <c r="E2007" s="194"/>
      <c r="F2007" s="195"/>
      <c r="G2007" s="173"/>
      <c r="H2007" s="177"/>
      <c r="I2007" s="175"/>
      <c r="J2007" s="175"/>
      <c r="K2007" s="178"/>
      <c r="L2007" s="184"/>
      <c r="M2007" s="180"/>
      <c r="N2007" s="196"/>
      <c r="O2007" s="194"/>
      <c r="P2007" s="195"/>
    </row>
    <row r="2008" spans="1:16" s="172" customFormat="1">
      <c r="A2008" s="921"/>
      <c r="B2008" s="924"/>
      <c r="C2008" s="192"/>
      <c r="D2008" s="193"/>
      <c r="E2008" s="194"/>
      <c r="F2008" s="195"/>
      <c r="G2008" s="198"/>
      <c r="H2008" s="183"/>
      <c r="I2008" s="191"/>
      <c r="J2008" s="175"/>
      <c r="K2008" s="178"/>
      <c r="L2008" s="184"/>
      <c r="M2008" s="180"/>
      <c r="N2008" s="196"/>
      <c r="O2008" s="194"/>
      <c r="P2008" s="195"/>
    </row>
    <row r="2009" spans="1:16" s="172" customFormat="1">
      <c r="A2009" s="921"/>
      <c r="B2009" s="924"/>
      <c r="C2009" s="192"/>
      <c r="D2009" s="193"/>
      <c r="E2009" s="194"/>
      <c r="F2009" s="195"/>
      <c r="G2009" s="173"/>
      <c r="H2009" s="199"/>
      <c r="I2009" s="191"/>
      <c r="J2009" s="200"/>
      <c r="K2009" s="197"/>
      <c r="L2009" s="184"/>
      <c r="M2009" s="180"/>
      <c r="N2009" s="196"/>
      <c r="O2009" s="194"/>
      <c r="P2009" s="195"/>
    </row>
    <row r="2010" spans="1:16" s="172" customFormat="1">
      <c r="A2010" s="921"/>
      <c r="B2010" s="924"/>
      <c r="C2010" s="192"/>
      <c r="D2010" s="193"/>
      <c r="E2010" s="194"/>
      <c r="F2010" s="195"/>
      <c r="G2010" s="173"/>
      <c r="H2010" s="201"/>
      <c r="I2010" s="175"/>
      <c r="J2010" s="175"/>
      <c r="K2010" s="178"/>
      <c r="L2010" s="184"/>
      <c r="M2010" s="180"/>
      <c r="N2010" s="196"/>
      <c r="O2010" s="194"/>
      <c r="P2010" s="195"/>
    </row>
    <row r="2011" spans="1:16" s="172" customFormat="1">
      <c r="A2011" s="921"/>
      <c r="B2011" s="924"/>
      <c r="C2011" s="192"/>
      <c r="D2011" s="193"/>
      <c r="E2011" s="194"/>
      <c r="F2011" s="195"/>
      <c r="G2011" s="198"/>
      <c r="H2011" s="183"/>
      <c r="I2011" s="200"/>
      <c r="J2011" s="200"/>
      <c r="K2011" s="197"/>
      <c r="L2011" s="184"/>
      <c r="M2011" s="180"/>
      <c r="N2011" s="196"/>
      <c r="O2011" s="194"/>
      <c r="P2011" s="195"/>
    </row>
    <row r="2012" spans="1:16" s="172" customFormat="1">
      <c r="A2012" s="921"/>
      <c r="B2012" s="924"/>
      <c r="C2012" s="192"/>
      <c r="D2012" s="193"/>
      <c r="E2012" s="194"/>
      <c r="F2012" s="195"/>
      <c r="G2012" s="173"/>
      <c r="H2012" s="183"/>
      <c r="I2012" s="200"/>
      <c r="J2012" s="200"/>
      <c r="K2012" s="197"/>
      <c r="L2012" s="179"/>
      <c r="M2012" s="180"/>
      <c r="N2012" s="196"/>
      <c r="O2012" s="194"/>
      <c r="P2012" s="195"/>
    </row>
    <row r="2013" spans="1:16" s="172" customFormat="1">
      <c r="A2013" s="921"/>
      <c r="B2013" s="924"/>
      <c r="C2013" s="192"/>
      <c r="D2013" s="193"/>
      <c r="E2013" s="194"/>
      <c r="F2013" s="195"/>
      <c r="G2013" s="192"/>
      <c r="H2013" s="201"/>
      <c r="I2013" s="202"/>
      <c r="J2013" s="202"/>
      <c r="K2013" s="203"/>
      <c r="L2013" s="204"/>
      <c r="M2013" s="190"/>
      <c r="N2013" s="196"/>
      <c r="O2013" s="194"/>
      <c r="P2013" s="195"/>
    </row>
    <row r="2014" spans="1:16" s="172" customFormat="1">
      <c r="A2014" s="921"/>
      <c r="B2014" s="924"/>
      <c r="C2014" s="192"/>
      <c r="D2014" s="193"/>
      <c r="E2014" s="194"/>
      <c r="F2014" s="195"/>
      <c r="G2014" s="192"/>
      <c r="H2014" s="201"/>
      <c r="I2014" s="202"/>
      <c r="J2014" s="202"/>
      <c r="K2014" s="203"/>
      <c r="L2014" s="204"/>
      <c r="M2014" s="190"/>
      <c r="N2014" s="196"/>
      <c r="O2014" s="194"/>
      <c r="P2014" s="195"/>
    </row>
    <row r="2015" spans="1:16" s="172" customFormat="1">
      <c r="A2015" s="921"/>
      <c r="B2015" s="924"/>
      <c r="C2015" s="192"/>
      <c r="D2015" s="193"/>
      <c r="E2015" s="194"/>
      <c r="F2015" s="195"/>
      <c r="G2015" s="192"/>
      <c r="H2015" s="201"/>
      <c r="I2015" s="202"/>
      <c r="J2015" s="202"/>
      <c r="K2015" s="203"/>
      <c r="L2015" s="204"/>
      <c r="M2015" s="190"/>
      <c r="N2015" s="196"/>
      <c r="O2015" s="194"/>
      <c r="P2015" s="195"/>
    </row>
    <row r="2016" spans="1:16" s="172" customFormat="1" ht="17.25" thickBot="1">
      <c r="A2016" s="922"/>
      <c r="B2016" s="925"/>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56">
        <f>A1911+1</f>
        <v>46193</v>
      </c>
      <c r="B2017" s="90" t="s">
        <v>162</v>
      </c>
      <c r="C2017" s="926" t="s">
        <v>664</v>
      </c>
      <c r="D2017" s="91" t="s">
        <v>114</v>
      </c>
      <c r="E2017" s="92" t="s">
        <v>164</v>
      </c>
      <c r="F2017" s="93"/>
      <c r="G2017" s="90" t="s">
        <v>162</v>
      </c>
      <c r="H2017" s="930" t="s">
        <v>163</v>
      </c>
      <c r="I2017" s="91" t="s">
        <v>114</v>
      </c>
      <c r="J2017" s="92" t="s">
        <v>164</v>
      </c>
      <c r="K2017" s="93"/>
      <c r="L2017" s="90" t="s">
        <v>162</v>
      </c>
      <c r="M2017" s="933" t="s">
        <v>163</v>
      </c>
      <c r="N2017" s="91" t="s">
        <v>114</v>
      </c>
      <c r="O2017" s="92" t="s">
        <v>164</v>
      </c>
      <c r="P2017" s="93"/>
    </row>
    <row r="2018" spans="1:16" ht="18" customHeight="1">
      <c r="A2018" s="957"/>
      <c r="B2018" s="958"/>
      <c r="C2018" s="927"/>
      <c r="D2018" s="94" t="s">
        <v>116</v>
      </c>
      <c r="E2018" s="95" t="s">
        <v>142</v>
      </c>
      <c r="F2018" s="93"/>
      <c r="G2018" s="958"/>
      <c r="H2018" s="930"/>
      <c r="I2018" s="94" t="s">
        <v>116</v>
      </c>
      <c r="J2018" s="95" t="s">
        <v>142</v>
      </c>
      <c r="K2018" s="93"/>
      <c r="L2018" s="958"/>
      <c r="M2018" s="933"/>
      <c r="N2018" s="94" t="s">
        <v>116</v>
      </c>
      <c r="O2018" s="95" t="s">
        <v>142</v>
      </c>
      <c r="P2018" s="93"/>
    </row>
    <row r="2019" spans="1:16" ht="17.25" thickBot="1">
      <c r="A2019" s="957"/>
      <c r="B2019" s="959"/>
      <c r="C2019" s="927"/>
      <c r="D2019" s="94" t="s">
        <v>165</v>
      </c>
      <c r="E2019" s="96" t="s">
        <v>166</v>
      </c>
      <c r="F2019" s="98"/>
      <c r="G2019" s="959"/>
      <c r="H2019" s="930"/>
      <c r="I2019" s="94" t="s">
        <v>165</v>
      </c>
      <c r="J2019" s="96" t="s">
        <v>166</v>
      </c>
      <c r="K2019" s="98"/>
      <c r="L2019" s="959"/>
      <c r="M2019" s="933"/>
      <c r="N2019" s="94" t="s">
        <v>165</v>
      </c>
      <c r="O2019" s="96" t="s">
        <v>166</v>
      </c>
      <c r="P2019" s="98"/>
    </row>
    <row r="2020" spans="1:16" ht="17.25" thickBot="1">
      <c r="A2020" s="957"/>
      <c r="B2020" s="90" t="s">
        <v>167</v>
      </c>
      <c r="C2020" s="927"/>
      <c r="D2020" s="94"/>
      <c r="E2020" s="96"/>
      <c r="F2020" s="97"/>
      <c r="G2020" s="90" t="s">
        <v>167</v>
      </c>
      <c r="H2020" s="930"/>
      <c r="I2020" s="94" t="s">
        <v>120</v>
      </c>
      <c r="J2020" s="96" t="s">
        <v>148</v>
      </c>
      <c r="K2020" s="97"/>
      <c r="L2020" s="90" t="s">
        <v>167</v>
      </c>
      <c r="M2020" s="933"/>
      <c r="N2020" s="94" t="s">
        <v>120</v>
      </c>
      <c r="O2020" s="96" t="s">
        <v>148</v>
      </c>
      <c r="P2020" s="97"/>
    </row>
    <row r="2021" spans="1:16">
      <c r="A2021" s="957"/>
      <c r="B2021" s="955"/>
      <c r="C2021" s="927"/>
      <c r="D2021" s="94"/>
      <c r="E2021" s="96"/>
      <c r="F2021" s="97"/>
      <c r="G2021" s="955"/>
      <c r="H2021" s="930"/>
      <c r="I2021" s="94"/>
      <c r="J2021" s="96"/>
      <c r="K2021" s="97"/>
      <c r="L2021" s="955"/>
      <c r="M2021" s="933"/>
      <c r="N2021" s="94"/>
      <c r="O2021" s="96"/>
      <c r="P2021" s="97"/>
    </row>
    <row r="2022" spans="1:16">
      <c r="A2022" s="957"/>
      <c r="B2022" s="948"/>
      <c r="C2022" s="927"/>
      <c r="D2022" s="94"/>
      <c r="E2022" s="96"/>
      <c r="F2022" s="97"/>
      <c r="G2022" s="948"/>
      <c r="H2022" s="930"/>
      <c r="I2022" s="94"/>
      <c r="J2022" s="96"/>
      <c r="K2022" s="97"/>
      <c r="L2022" s="948"/>
      <c r="M2022" s="933"/>
      <c r="N2022" s="94"/>
      <c r="O2022" s="96"/>
      <c r="P2022" s="97"/>
    </row>
    <row r="2023" spans="1:16">
      <c r="A2023" s="957"/>
      <c r="B2023" s="947"/>
      <c r="C2023" s="927"/>
      <c r="D2023" s="94"/>
      <c r="E2023" s="96"/>
      <c r="F2023" s="93"/>
      <c r="G2023" s="947"/>
      <c r="H2023" s="930"/>
      <c r="I2023" s="94"/>
      <c r="J2023" s="96"/>
      <c r="K2023" s="93"/>
      <c r="L2023" s="947"/>
      <c r="M2023" s="933"/>
      <c r="N2023" s="94"/>
      <c r="O2023" s="96"/>
      <c r="P2023" s="93"/>
    </row>
    <row r="2024" spans="1:16">
      <c r="A2024" s="957"/>
      <c r="B2024" s="948"/>
      <c r="C2024" s="927"/>
      <c r="D2024" s="94"/>
      <c r="E2024" s="96"/>
      <c r="F2024" s="99"/>
      <c r="G2024" s="948"/>
      <c r="H2024" s="930"/>
      <c r="I2024" s="94"/>
      <c r="J2024" s="96"/>
      <c r="K2024" s="99"/>
      <c r="L2024" s="948"/>
      <c r="M2024" s="933"/>
      <c r="N2024" s="94"/>
      <c r="O2024" s="96"/>
      <c r="P2024" s="93"/>
    </row>
    <row r="2025" spans="1:16">
      <c r="A2025" s="957"/>
      <c r="B2025" s="947"/>
      <c r="C2025" s="927"/>
      <c r="D2025" s="94"/>
      <c r="E2025" s="96"/>
      <c r="F2025" s="102"/>
      <c r="G2025" s="947"/>
      <c r="H2025" s="930"/>
      <c r="I2025" s="94"/>
      <c r="J2025" s="96"/>
      <c r="K2025" s="102"/>
      <c r="L2025" s="947"/>
      <c r="M2025" s="933"/>
      <c r="N2025" s="94"/>
      <c r="O2025" s="96"/>
      <c r="P2025" s="99"/>
    </row>
    <row r="2026" spans="1:16" ht="17.25" thickBot="1">
      <c r="A2026" s="957"/>
      <c r="B2026" s="948"/>
      <c r="C2026" s="927"/>
      <c r="D2026" s="94"/>
      <c r="E2026" s="96"/>
      <c r="F2026" s="99"/>
      <c r="G2026" s="948"/>
      <c r="H2026" s="930"/>
      <c r="I2026" s="94"/>
      <c r="J2026" s="96"/>
      <c r="K2026" s="99"/>
      <c r="L2026" s="948"/>
      <c r="M2026" s="933"/>
      <c r="N2026" s="94"/>
      <c r="O2026" s="96"/>
      <c r="P2026" s="99"/>
    </row>
    <row r="2027" spans="1:16" ht="17.25" thickBot="1">
      <c r="A2027" s="957"/>
      <c r="B2027" s="100" t="s">
        <v>168</v>
      </c>
      <c r="C2027" s="927"/>
      <c r="D2027" s="94"/>
      <c r="E2027" s="96"/>
      <c r="F2027" s="99"/>
      <c r="G2027" s="100" t="s">
        <v>168</v>
      </c>
      <c r="H2027" s="930"/>
      <c r="I2027" s="94"/>
      <c r="J2027" s="96"/>
      <c r="K2027" s="99"/>
      <c r="L2027" s="100" t="s">
        <v>168</v>
      </c>
      <c r="M2027" s="933"/>
      <c r="N2027" s="94"/>
      <c r="O2027" s="96"/>
      <c r="P2027" s="99"/>
    </row>
    <row r="2028" spans="1:16">
      <c r="A2028" s="957"/>
      <c r="B2028" s="949"/>
      <c r="C2028" s="927"/>
      <c r="D2028" s="94"/>
      <c r="E2028" s="96"/>
      <c r="F2028" s="99"/>
      <c r="G2028" s="949"/>
      <c r="H2028" s="930"/>
      <c r="I2028" s="94"/>
      <c r="J2028" s="96"/>
      <c r="K2028" s="99"/>
      <c r="L2028" s="949"/>
      <c r="M2028" s="933"/>
      <c r="N2028" s="94"/>
      <c r="O2028" s="96"/>
      <c r="P2028" s="99"/>
    </row>
    <row r="2029" spans="1:16">
      <c r="A2029" s="957"/>
      <c r="B2029" s="950"/>
      <c r="C2029" s="927"/>
      <c r="D2029" s="94"/>
      <c r="E2029" s="96"/>
      <c r="F2029" s="99"/>
      <c r="G2029" s="950"/>
      <c r="H2029" s="930"/>
      <c r="I2029" s="94"/>
      <c r="J2029" s="96"/>
      <c r="K2029" s="99"/>
      <c r="L2029" s="950"/>
      <c r="M2029" s="933"/>
      <c r="N2029" s="94"/>
      <c r="O2029" s="96"/>
      <c r="P2029" s="97"/>
    </row>
    <row r="2030" spans="1:16" ht="17.25" thickBot="1">
      <c r="A2030" s="957"/>
      <c r="B2030" s="951"/>
      <c r="C2030" s="927"/>
      <c r="D2030" s="94"/>
      <c r="E2030" s="96"/>
      <c r="F2030" s="97"/>
      <c r="G2030" s="951"/>
      <c r="H2030" s="930"/>
      <c r="I2030" s="94"/>
      <c r="J2030" s="96"/>
      <c r="K2030" s="97"/>
      <c r="L2030" s="951"/>
      <c r="M2030" s="933"/>
      <c r="N2030" s="94"/>
      <c r="O2030" s="96"/>
      <c r="P2030" s="97"/>
    </row>
    <row r="2031" spans="1:16" ht="17.25" thickBot="1">
      <c r="A2031" s="957"/>
      <c r="B2031" s="100" t="s">
        <v>123</v>
      </c>
      <c r="C2031" s="927"/>
      <c r="D2031" s="94"/>
      <c r="E2031" s="96"/>
      <c r="F2031" s="97"/>
      <c r="G2031" s="100" t="s">
        <v>123</v>
      </c>
      <c r="H2031" s="930"/>
      <c r="I2031" s="94"/>
      <c r="J2031" s="96"/>
      <c r="K2031" s="97"/>
      <c r="L2031" s="100" t="s">
        <v>123</v>
      </c>
      <c r="M2031" s="933"/>
      <c r="N2031" s="94"/>
      <c r="O2031" s="96"/>
      <c r="P2031" s="97"/>
    </row>
    <row r="2032" spans="1:16">
      <c r="A2032" s="957"/>
      <c r="B2032" s="962"/>
      <c r="C2032" s="927"/>
      <c r="D2032" s="94"/>
      <c r="E2032" s="96"/>
      <c r="F2032" s="97"/>
      <c r="G2032" s="962"/>
      <c r="H2032" s="930"/>
      <c r="I2032" s="94"/>
      <c r="J2032" s="96"/>
      <c r="K2032" s="97"/>
      <c r="L2032" s="962"/>
      <c r="M2032" s="933"/>
      <c r="N2032" s="94"/>
      <c r="O2032" s="96"/>
      <c r="P2032" s="97"/>
    </row>
    <row r="2033" spans="1:16">
      <c r="A2033" s="957"/>
      <c r="B2033" s="963"/>
      <c r="C2033" s="927"/>
      <c r="D2033" s="94"/>
      <c r="E2033" s="96"/>
      <c r="F2033" s="97"/>
      <c r="G2033" s="963"/>
      <c r="H2033" s="930"/>
      <c r="I2033" s="94"/>
      <c r="J2033" s="96"/>
      <c r="K2033" s="97"/>
      <c r="L2033" s="963"/>
      <c r="M2033" s="933"/>
      <c r="N2033" s="94"/>
      <c r="O2033" s="96"/>
      <c r="P2033" s="97"/>
    </row>
    <row r="2034" spans="1:16" ht="17.25" thickBot="1">
      <c r="A2034" s="957"/>
      <c r="B2034" s="964"/>
      <c r="C2034" s="927"/>
      <c r="D2034" s="94"/>
      <c r="E2034" s="96"/>
      <c r="F2034" s="97"/>
      <c r="G2034" s="964"/>
      <c r="H2034" s="930"/>
      <c r="I2034" s="94"/>
      <c r="J2034" s="96"/>
      <c r="K2034" s="97"/>
      <c r="L2034" s="964"/>
      <c r="M2034" s="933"/>
      <c r="N2034" s="94"/>
      <c r="O2034" s="96"/>
      <c r="P2034" s="97"/>
    </row>
    <row r="2035" spans="1:16">
      <c r="A2035" s="957"/>
      <c r="B2035" s="945" t="s">
        <v>124</v>
      </c>
      <c r="C2035" s="927"/>
      <c r="D2035" s="94"/>
      <c r="E2035" s="96"/>
      <c r="F2035" s="97"/>
      <c r="G2035" s="945" t="s">
        <v>124</v>
      </c>
      <c r="H2035" s="930"/>
      <c r="I2035" s="94"/>
      <c r="J2035" s="96"/>
      <c r="K2035" s="97"/>
      <c r="L2035" s="945" t="s">
        <v>124</v>
      </c>
      <c r="M2035" s="933"/>
      <c r="N2035" s="94"/>
      <c r="O2035" s="96"/>
      <c r="P2035" s="97"/>
    </row>
    <row r="2036" spans="1:16" ht="17.25" thickBot="1">
      <c r="A2036" s="957"/>
      <c r="B2036" s="946"/>
      <c r="C2036" s="927"/>
      <c r="D2036" s="94"/>
      <c r="E2036" s="96"/>
      <c r="F2036" s="97"/>
      <c r="G2036" s="946"/>
      <c r="H2036" s="930"/>
      <c r="I2036" s="94"/>
      <c r="J2036" s="96"/>
      <c r="K2036" s="97"/>
      <c r="L2036" s="946"/>
      <c r="M2036" s="933"/>
      <c r="N2036" s="94"/>
      <c r="O2036" s="96"/>
      <c r="P2036" s="93"/>
    </row>
    <row r="2037" spans="1:16" ht="17.25" thickTop="1">
      <c r="A2037" s="957"/>
      <c r="B2037" s="960" t="s">
        <v>125</v>
      </c>
      <c r="C2037" s="927"/>
      <c r="D2037" s="94"/>
      <c r="E2037" s="96"/>
      <c r="F2037" s="93"/>
      <c r="G2037" s="960" t="s">
        <v>125</v>
      </c>
      <c r="H2037" s="930"/>
      <c r="I2037" s="94"/>
      <c r="J2037" s="96"/>
      <c r="K2037" s="93"/>
      <c r="L2037" s="960" t="s">
        <v>125</v>
      </c>
      <c r="M2037" s="933"/>
      <c r="N2037" s="94"/>
      <c r="O2037" s="96"/>
      <c r="P2037" s="97"/>
    </row>
    <row r="2038" spans="1:16" ht="17.25" thickBot="1">
      <c r="A2038" s="957"/>
      <c r="B2038" s="943"/>
      <c r="C2038" s="927"/>
      <c r="D2038" s="94"/>
      <c r="E2038" s="96"/>
      <c r="F2038" s="93"/>
      <c r="G2038" s="943"/>
      <c r="H2038" s="930"/>
      <c r="I2038" s="94"/>
      <c r="J2038" s="96"/>
      <c r="K2038" s="93"/>
      <c r="L2038" s="943"/>
      <c r="M2038" s="933"/>
      <c r="N2038" s="94"/>
      <c r="O2038" s="96"/>
      <c r="P2038" s="101"/>
    </row>
    <row r="2039" spans="1:16">
      <c r="A2039" s="957"/>
      <c r="B2039" s="953"/>
      <c r="C2039" s="927"/>
      <c r="D2039" s="94"/>
      <c r="E2039" s="96"/>
      <c r="F2039" s="97"/>
      <c r="G2039" s="953"/>
      <c r="H2039" s="930"/>
      <c r="I2039" s="94"/>
      <c r="J2039" s="96"/>
      <c r="K2039" s="97"/>
      <c r="L2039" s="953"/>
      <c r="M2039" s="933"/>
      <c r="N2039" s="94"/>
      <c r="O2039" s="96"/>
      <c r="P2039" s="103"/>
    </row>
    <row r="2040" spans="1:16" ht="17.25" thickBot="1">
      <c r="A2040" s="957"/>
      <c r="B2040" s="961"/>
      <c r="C2040" s="927"/>
      <c r="D2040" s="94"/>
      <c r="E2040" s="96"/>
      <c r="F2040" s="97"/>
      <c r="G2040" s="961"/>
      <c r="H2040" s="930"/>
      <c r="I2040" s="94"/>
      <c r="J2040" s="96"/>
      <c r="K2040" s="97"/>
      <c r="L2040" s="961"/>
      <c r="M2040" s="933"/>
      <c r="N2040" s="94"/>
      <c r="O2040" s="96"/>
      <c r="P2040" s="104"/>
    </row>
    <row r="2041" spans="1:16">
      <c r="A2041" s="957"/>
      <c r="B2041" s="942" t="s">
        <v>126</v>
      </c>
      <c r="C2041" s="927"/>
      <c r="D2041" s="94"/>
      <c r="E2041" s="96"/>
      <c r="F2041" s="93"/>
      <c r="G2041" s="942" t="s">
        <v>126</v>
      </c>
      <c r="H2041" s="930"/>
      <c r="I2041" s="94"/>
      <c r="J2041" s="96"/>
      <c r="K2041" s="93"/>
      <c r="L2041" s="942" t="s">
        <v>126</v>
      </c>
      <c r="M2041" s="933"/>
      <c r="N2041" s="94"/>
      <c r="O2041" s="96"/>
      <c r="P2041" s="99"/>
    </row>
    <row r="2042" spans="1:16" ht="17.25" thickBot="1">
      <c r="A2042" s="957"/>
      <c r="B2042" s="943"/>
      <c r="C2042" s="927"/>
      <c r="D2042" s="94"/>
      <c r="E2042" s="96"/>
      <c r="F2042" s="101"/>
      <c r="G2042" s="943"/>
      <c r="H2042" s="930"/>
      <c r="I2042" s="94"/>
      <c r="J2042" s="96"/>
      <c r="K2042" s="101"/>
      <c r="L2042" s="943"/>
      <c r="M2042" s="933"/>
      <c r="N2042" s="94"/>
      <c r="O2042" s="96"/>
      <c r="P2042" s="104"/>
    </row>
    <row r="2043" spans="1:16">
      <c r="A2043" s="957"/>
      <c r="B2043" s="953"/>
      <c r="C2043" s="927"/>
      <c r="D2043" s="94"/>
      <c r="E2043" s="96"/>
      <c r="F2043" s="102"/>
      <c r="G2043" s="953"/>
      <c r="H2043" s="930"/>
      <c r="I2043" s="94"/>
      <c r="J2043" s="96"/>
      <c r="K2043" s="103"/>
      <c r="L2043" s="953"/>
      <c r="M2043" s="933"/>
      <c r="N2043" s="94"/>
      <c r="O2043" s="96"/>
      <c r="P2043" s="93"/>
    </row>
    <row r="2044" spans="1:16" ht="17.25" thickBot="1">
      <c r="A2044" s="957"/>
      <c r="B2044" s="954"/>
      <c r="C2044" s="927"/>
      <c r="D2044" s="94"/>
      <c r="E2044" s="96"/>
      <c r="F2044" s="99"/>
      <c r="G2044" s="954"/>
      <c r="H2044" s="930"/>
      <c r="I2044" s="94"/>
      <c r="J2044" s="96"/>
      <c r="K2044" s="104"/>
      <c r="L2044" s="954"/>
      <c r="M2044" s="933"/>
      <c r="N2044" s="94"/>
      <c r="O2044" s="96"/>
      <c r="P2044" s="97"/>
    </row>
    <row r="2045" spans="1:16">
      <c r="A2045" s="957"/>
      <c r="B2045" s="952" t="s">
        <v>127</v>
      </c>
      <c r="C2045" s="927"/>
      <c r="D2045" s="94"/>
      <c r="E2045" s="96"/>
      <c r="F2045" s="103"/>
      <c r="G2045" s="952" t="s">
        <v>127</v>
      </c>
      <c r="H2045" s="930"/>
      <c r="I2045" s="94"/>
      <c r="J2045" s="96"/>
      <c r="K2045" s="104"/>
      <c r="L2045" s="952" t="s">
        <v>127</v>
      </c>
      <c r="M2045" s="933"/>
      <c r="N2045" s="94"/>
      <c r="O2045" s="114"/>
      <c r="P2045" s="97"/>
    </row>
    <row r="2046" spans="1:16" ht="17.25" thickBot="1">
      <c r="A2046" s="957"/>
      <c r="B2046" s="943"/>
      <c r="C2046" s="927"/>
      <c r="D2046" s="94"/>
      <c r="E2046" s="96"/>
      <c r="F2046" s="104"/>
      <c r="G2046" s="943"/>
      <c r="H2046" s="930"/>
      <c r="I2046" s="94"/>
      <c r="J2046" s="96"/>
      <c r="K2046" s="99"/>
      <c r="L2046" s="943"/>
      <c r="M2046" s="933"/>
      <c r="N2046" s="113"/>
      <c r="O2046" s="96"/>
      <c r="P2046" s="112"/>
    </row>
    <row r="2047" spans="1:16">
      <c r="A2047" s="957"/>
      <c r="B2047" s="953"/>
      <c r="C2047" s="927"/>
      <c r="D2047" s="94"/>
      <c r="E2047" s="96"/>
      <c r="F2047" s="104"/>
      <c r="G2047" s="953"/>
      <c r="H2047" s="930"/>
      <c r="I2047" s="94"/>
      <c r="J2047" s="96"/>
      <c r="K2047" s="104"/>
      <c r="L2047" s="953"/>
      <c r="M2047" s="933"/>
      <c r="N2047" s="113"/>
      <c r="O2047" s="114"/>
      <c r="P2047" s="97"/>
    </row>
    <row r="2048" spans="1:16" ht="17.25" thickBot="1">
      <c r="A2048" s="957"/>
      <c r="B2048" s="954"/>
      <c r="C2048" s="927"/>
      <c r="D2048" s="94"/>
      <c r="E2048" s="96"/>
      <c r="F2048" s="99"/>
      <c r="G2048" s="954"/>
      <c r="H2048" s="930"/>
      <c r="I2048" s="94"/>
      <c r="J2048" s="96"/>
      <c r="K2048" s="93"/>
      <c r="L2048" s="954"/>
      <c r="M2048" s="933"/>
      <c r="N2048" s="94"/>
      <c r="O2048" s="114"/>
      <c r="P2048" s="104"/>
    </row>
    <row r="2049" spans="1:16">
      <c r="A2049" s="957"/>
      <c r="B2049" s="952" t="s">
        <v>128</v>
      </c>
      <c r="C2049" s="927"/>
      <c r="D2049" s="94"/>
      <c r="E2049" s="96"/>
      <c r="F2049" s="104"/>
      <c r="G2049" s="952" t="s">
        <v>128</v>
      </c>
      <c r="H2049" s="930"/>
      <c r="I2049" s="94"/>
      <c r="J2049" s="96"/>
      <c r="K2049" s="97"/>
      <c r="L2049" s="952" t="s">
        <v>128</v>
      </c>
      <c r="M2049" s="933"/>
      <c r="N2049" s="94"/>
      <c r="O2049" s="96"/>
      <c r="P2049" s="97"/>
    </row>
    <row r="2050" spans="1:16" ht="17.25" thickBot="1">
      <c r="A2050" s="957"/>
      <c r="B2050" s="943"/>
      <c r="C2050" s="927"/>
      <c r="D2050" s="94"/>
      <c r="E2050" s="96"/>
      <c r="F2050" s="93"/>
      <c r="G2050" s="943"/>
      <c r="H2050" s="930"/>
      <c r="I2050" s="94"/>
      <c r="J2050" s="114"/>
      <c r="K2050" s="97"/>
      <c r="L2050" s="943"/>
      <c r="M2050" s="933"/>
      <c r="N2050" s="113"/>
      <c r="O2050" s="114"/>
      <c r="P2050" s="97"/>
    </row>
    <row r="2051" spans="1:16">
      <c r="A2051" s="957"/>
      <c r="B2051" s="953"/>
      <c r="C2051" s="927"/>
      <c r="D2051" s="94"/>
      <c r="E2051" s="96"/>
      <c r="F2051" s="97"/>
      <c r="G2051" s="953"/>
      <c r="H2051" s="930"/>
      <c r="I2051" s="94"/>
      <c r="J2051" s="96"/>
      <c r="K2051" s="97"/>
      <c r="L2051" s="953"/>
      <c r="M2051" s="933"/>
      <c r="N2051" s="113"/>
      <c r="O2051" s="114"/>
      <c r="P2051" s="97"/>
    </row>
    <row r="2052" spans="1:16" ht="17.25" thickBot="1">
      <c r="A2052" s="957"/>
      <c r="B2052" s="954"/>
      <c r="C2052" s="927"/>
      <c r="D2052" s="94"/>
      <c r="E2052" s="96"/>
      <c r="F2052" s="93"/>
      <c r="G2052" s="954"/>
      <c r="H2052" s="930"/>
      <c r="I2052" s="94"/>
      <c r="J2052" s="114"/>
      <c r="K2052" s="97"/>
      <c r="L2052" s="954"/>
      <c r="M2052" s="933"/>
      <c r="N2052" s="94"/>
      <c r="O2052" s="114"/>
      <c r="P2052" s="97"/>
    </row>
    <row r="2053" spans="1:16">
      <c r="A2053" s="957"/>
      <c r="B2053" s="942" t="s">
        <v>129</v>
      </c>
      <c r="C2053" s="927"/>
      <c r="D2053" s="94"/>
      <c r="E2053" s="96"/>
      <c r="F2053" s="93"/>
      <c r="G2053" s="942" t="s">
        <v>129</v>
      </c>
      <c r="H2053" s="930"/>
      <c r="I2053" s="94"/>
      <c r="J2053" s="114"/>
      <c r="K2053" s="97"/>
      <c r="L2053" s="942" t="s">
        <v>129</v>
      </c>
      <c r="M2053" s="933"/>
      <c r="N2053" s="113"/>
      <c r="O2053" s="114"/>
      <c r="P2053" s="97"/>
    </row>
    <row r="2054" spans="1:16" ht="17.25" thickBot="1">
      <c r="A2054" s="957"/>
      <c r="B2054" s="943"/>
      <c r="C2054" s="927"/>
      <c r="D2054" s="94"/>
      <c r="E2054" s="96"/>
      <c r="F2054" s="93"/>
      <c r="G2054" s="943"/>
      <c r="H2054" s="930"/>
      <c r="I2054" s="94"/>
      <c r="J2054" s="114"/>
      <c r="K2054" s="97"/>
      <c r="L2054" s="943"/>
      <c r="M2054" s="933"/>
      <c r="N2054" s="94"/>
      <c r="O2054" s="114"/>
      <c r="P2054" s="97"/>
    </row>
    <row r="2055" spans="1:16">
      <c r="A2055" s="957"/>
      <c r="B2055" s="106"/>
      <c r="C2055" s="927"/>
      <c r="D2055" s="94"/>
      <c r="E2055" s="96"/>
      <c r="F2055" s="97"/>
      <c r="G2055" s="106"/>
      <c r="H2055" s="930"/>
      <c r="I2055" s="94"/>
      <c r="J2055" s="96"/>
      <c r="K2055" s="112"/>
      <c r="L2055" s="106"/>
      <c r="M2055" s="933"/>
      <c r="N2055" s="113"/>
      <c r="O2055" s="96"/>
      <c r="P2055" s="112"/>
    </row>
    <row r="2056" spans="1:16">
      <c r="A2056" s="957"/>
      <c r="B2056" s="107"/>
      <c r="C2056" s="927"/>
      <c r="D2056" s="94"/>
      <c r="E2056" s="96"/>
      <c r="F2056" s="93"/>
      <c r="G2056" s="107"/>
      <c r="H2056" s="930"/>
      <c r="I2056" s="94"/>
      <c r="J2056" s="96"/>
      <c r="K2056" s="97"/>
      <c r="L2056" s="107"/>
      <c r="M2056" s="933"/>
      <c r="N2056" s="113"/>
      <c r="O2056" s="114"/>
      <c r="P2056" s="97"/>
    </row>
    <row r="2057" spans="1:16">
      <c r="A2057" s="957"/>
      <c r="B2057" s="109"/>
      <c r="C2057" s="927"/>
      <c r="D2057" s="94"/>
      <c r="E2057" s="96"/>
      <c r="F2057" s="93"/>
      <c r="G2057" s="109"/>
      <c r="H2057" s="930"/>
      <c r="I2057" s="113"/>
      <c r="J2057" s="114"/>
      <c r="K2057" s="97"/>
      <c r="L2057" s="109"/>
      <c r="M2057" s="933"/>
      <c r="N2057" s="113"/>
      <c r="O2057" s="114"/>
      <c r="P2057" s="104"/>
    </row>
    <row r="2058" spans="1:16">
      <c r="A2058" s="957"/>
      <c r="B2058" s="110"/>
      <c r="C2058" s="927"/>
      <c r="D2058" s="94"/>
      <c r="E2058" s="96"/>
      <c r="F2058" s="93"/>
      <c r="G2058" s="110"/>
      <c r="H2058" s="930"/>
      <c r="I2058" s="113"/>
      <c r="J2058" s="114"/>
      <c r="K2058" s="104"/>
      <c r="L2058" s="110"/>
      <c r="M2058" s="933"/>
      <c r="N2058" s="111"/>
      <c r="O2058" s="96"/>
      <c r="P2058" s="97"/>
    </row>
    <row r="2059" spans="1:16">
      <c r="A2059" s="957"/>
      <c r="B2059" s="109"/>
      <c r="C2059" s="927"/>
      <c r="D2059" s="111"/>
      <c r="E2059" s="96"/>
      <c r="F2059" s="97"/>
      <c r="G2059" s="109"/>
      <c r="H2059" s="930"/>
      <c r="I2059" s="111"/>
      <c r="J2059" s="96"/>
      <c r="K2059" s="112"/>
      <c r="L2059" s="109"/>
      <c r="M2059" s="933"/>
      <c r="N2059" s="94"/>
      <c r="O2059" s="96"/>
      <c r="P2059" s="112"/>
    </row>
    <row r="2060" spans="1:16">
      <c r="A2060" s="957"/>
      <c r="B2060" s="110"/>
      <c r="C2060" s="927"/>
      <c r="D2060" s="94"/>
      <c r="E2060" s="96"/>
      <c r="F2060" s="108"/>
      <c r="G2060" s="110"/>
      <c r="H2060" s="930"/>
      <c r="I2060" s="94"/>
      <c r="J2060" s="96"/>
      <c r="K2060" s="97"/>
      <c r="L2060" s="110"/>
      <c r="M2060" s="933"/>
      <c r="N2060" s="113"/>
      <c r="O2060" s="114"/>
      <c r="P2060" s="97"/>
    </row>
    <row r="2061" spans="1:16">
      <c r="A2061" s="957"/>
      <c r="B2061" s="109"/>
      <c r="C2061" s="927"/>
      <c r="D2061" s="94"/>
      <c r="E2061" s="96"/>
      <c r="F2061" s="97"/>
      <c r="G2061" s="109"/>
      <c r="H2061" s="930"/>
      <c r="I2061" s="113"/>
      <c r="J2061" s="114"/>
      <c r="K2061" s="97"/>
      <c r="L2061" s="109"/>
      <c r="M2061" s="933"/>
      <c r="N2061" s="113"/>
      <c r="O2061" s="114"/>
      <c r="P2061" s="97"/>
    </row>
    <row r="2062" spans="1:16" ht="17.25" thickBot="1">
      <c r="A2062" s="957"/>
      <c r="B2062" s="110"/>
      <c r="C2062" s="940"/>
      <c r="D2062" s="115"/>
      <c r="E2062" s="116"/>
      <c r="F2062" s="117"/>
      <c r="G2062" s="110"/>
      <c r="H2062" s="930"/>
      <c r="I2062" s="115"/>
      <c r="J2062" s="116"/>
      <c r="K2062" s="117"/>
      <c r="L2062" s="110"/>
      <c r="M2062" s="933"/>
      <c r="N2062" s="115"/>
      <c r="O2062" s="116"/>
      <c r="P2062" s="117"/>
    </row>
    <row r="2063" spans="1:16">
      <c r="A2063" s="944" t="str">
        <f>TEXT(A2017,"AAAA")</f>
        <v>星期六</v>
      </c>
      <c r="B2063" s="109"/>
      <c r="C2063" s="926" t="s">
        <v>665</v>
      </c>
      <c r="D2063" s="118"/>
      <c r="E2063" s="119"/>
      <c r="F2063" s="97"/>
      <c r="G2063" s="109"/>
      <c r="H2063" s="929" t="s">
        <v>130</v>
      </c>
      <c r="I2063" s="118"/>
      <c r="J2063" s="119"/>
      <c r="K2063" s="97"/>
      <c r="L2063" s="109"/>
      <c r="M2063" s="932" t="s">
        <v>130</v>
      </c>
      <c r="N2063" s="118"/>
      <c r="O2063" s="119"/>
      <c r="P2063" s="97"/>
    </row>
    <row r="2064" spans="1:16">
      <c r="A2064" s="944"/>
      <c r="B2064" s="110"/>
      <c r="C2064" s="927"/>
      <c r="D2064" s="120"/>
      <c r="E2064" s="96"/>
      <c r="F2064" s="97"/>
      <c r="G2064" s="110"/>
      <c r="H2064" s="930"/>
      <c r="I2064" s="94"/>
      <c r="J2064" s="96"/>
      <c r="K2064" s="97"/>
      <c r="L2064" s="110"/>
      <c r="M2064" s="933"/>
      <c r="N2064" s="94"/>
      <c r="O2064" s="96"/>
      <c r="P2064" s="97"/>
    </row>
    <row r="2065" spans="1:16">
      <c r="A2065" s="944"/>
      <c r="B2065" s="109"/>
      <c r="C2065" s="927"/>
      <c r="D2065" s="120"/>
      <c r="E2065" s="96"/>
      <c r="F2065" s="97"/>
      <c r="G2065" s="109"/>
      <c r="H2065" s="930"/>
      <c r="I2065" s="94"/>
      <c r="J2065" s="96"/>
      <c r="K2065" s="97"/>
      <c r="L2065" s="109"/>
      <c r="M2065" s="933"/>
      <c r="N2065" s="94"/>
      <c r="O2065" s="96"/>
      <c r="P2065" s="97"/>
    </row>
    <row r="2066" spans="1:16">
      <c r="A2066" s="944"/>
      <c r="B2066" s="110"/>
      <c r="C2066" s="927"/>
      <c r="D2066" s="120"/>
      <c r="E2066" s="96"/>
      <c r="F2066" s="97"/>
      <c r="G2066" s="110"/>
      <c r="H2066" s="930"/>
      <c r="I2066" s="94"/>
      <c r="J2066" s="96"/>
      <c r="K2066" s="97"/>
      <c r="L2066" s="110"/>
      <c r="M2066" s="933"/>
      <c r="N2066" s="94"/>
      <c r="O2066" s="96"/>
      <c r="P2066" s="97"/>
    </row>
    <row r="2067" spans="1:16">
      <c r="A2067" s="944"/>
      <c r="B2067" s="109"/>
      <c r="C2067" s="927"/>
      <c r="D2067" s="120"/>
      <c r="E2067" s="96"/>
      <c r="F2067" s="97"/>
      <c r="G2067" s="109"/>
      <c r="H2067" s="930"/>
      <c r="I2067" s="94"/>
      <c r="J2067" s="96"/>
      <c r="K2067" s="97"/>
      <c r="L2067" s="109"/>
      <c r="M2067" s="933"/>
      <c r="N2067" s="94"/>
      <c r="O2067" s="96"/>
      <c r="P2067" s="97"/>
    </row>
    <row r="2068" spans="1:16">
      <c r="A2068" s="944"/>
      <c r="B2068" s="110"/>
      <c r="C2068" s="927"/>
      <c r="D2068" s="120"/>
      <c r="E2068" s="96"/>
      <c r="F2068" s="97"/>
      <c r="G2068" s="110"/>
      <c r="H2068" s="930"/>
      <c r="I2068" s="94"/>
      <c r="J2068" s="96"/>
      <c r="K2068" s="97"/>
      <c r="L2068" s="110"/>
      <c r="M2068" s="933"/>
      <c r="N2068" s="94"/>
      <c r="O2068" s="96"/>
      <c r="P2068" s="97"/>
    </row>
    <row r="2069" spans="1:16">
      <c r="A2069" s="944"/>
      <c r="B2069" s="109"/>
      <c r="C2069" s="927"/>
      <c r="D2069" s="120"/>
      <c r="E2069" s="96"/>
      <c r="F2069" s="97"/>
      <c r="G2069" s="109"/>
      <c r="H2069" s="930"/>
      <c r="I2069" s="94"/>
      <c r="J2069" s="96"/>
      <c r="K2069" s="97"/>
      <c r="L2069" s="109"/>
      <c r="M2069" s="933"/>
      <c r="N2069" s="94"/>
      <c r="O2069" s="96"/>
      <c r="P2069" s="97"/>
    </row>
    <row r="2070" spans="1:16">
      <c r="A2070" s="944"/>
      <c r="B2070" s="110"/>
      <c r="C2070" s="927"/>
      <c r="D2070" s="94"/>
      <c r="E2070" s="96"/>
      <c r="F2070" s="97"/>
      <c r="G2070" s="110"/>
      <c r="H2070" s="930"/>
      <c r="I2070" s="94"/>
      <c r="J2070" s="96"/>
      <c r="K2070" s="97"/>
      <c r="L2070" s="110"/>
      <c r="M2070" s="933"/>
      <c r="N2070" s="94"/>
      <c r="O2070" s="96"/>
      <c r="P2070" s="97"/>
    </row>
    <row r="2071" spans="1:16">
      <c r="A2071" s="944"/>
      <c r="B2071" s="107"/>
      <c r="C2071" s="927"/>
      <c r="D2071" s="113"/>
      <c r="E2071" s="114"/>
      <c r="F2071" s="104"/>
      <c r="G2071" s="107"/>
      <c r="H2071" s="930"/>
      <c r="I2071" s="113"/>
      <c r="J2071" s="114"/>
      <c r="K2071" s="97"/>
      <c r="L2071" s="107"/>
      <c r="M2071" s="933"/>
      <c r="N2071" s="113"/>
      <c r="O2071" s="114"/>
      <c r="P2071" s="97"/>
    </row>
    <row r="2072" spans="1:16" ht="17.25" thickBot="1">
      <c r="A2072" s="944"/>
      <c r="B2072" s="107"/>
      <c r="C2072" s="940"/>
      <c r="D2072" s="122" t="s">
        <v>132</v>
      </c>
      <c r="E2072" s="123" t="s">
        <v>133</v>
      </c>
      <c r="F2072" s="124"/>
      <c r="G2072" s="107"/>
      <c r="H2072" s="941"/>
      <c r="I2072" s="122" t="s">
        <v>132</v>
      </c>
      <c r="J2072" s="123" t="s">
        <v>133</v>
      </c>
      <c r="K2072" s="97"/>
      <c r="L2072" s="107"/>
      <c r="M2072" s="939"/>
      <c r="N2072" s="122" t="s">
        <v>132</v>
      </c>
      <c r="O2072" s="123" t="s">
        <v>133</v>
      </c>
      <c r="P2072" s="97"/>
    </row>
    <row r="2073" spans="1:16">
      <c r="A2073" s="105"/>
      <c r="B2073" s="109"/>
      <c r="C2073" s="926" t="s">
        <v>666</v>
      </c>
      <c r="D2073" s="118"/>
      <c r="E2073" s="119"/>
      <c r="F2073" s="125"/>
      <c r="G2073" s="109"/>
      <c r="H2073" s="929" t="s">
        <v>134</v>
      </c>
      <c r="I2073" s="118"/>
      <c r="J2073" s="119"/>
      <c r="K2073" s="125"/>
      <c r="L2073" s="109"/>
      <c r="M2073" s="932" t="s">
        <v>134</v>
      </c>
      <c r="N2073" s="118"/>
      <c r="O2073" s="119"/>
      <c r="P2073" s="125"/>
    </row>
    <row r="2074" spans="1:16">
      <c r="A2074" s="105"/>
      <c r="B2074" s="110"/>
      <c r="C2074" s="927"/>
      <c r="D2074" s="94"/>
      <c r="E2074" s="96"/>
      <c r="F2074" s="97"/>
      <c r="G2074" s="110"/>
      <c r="H2074" s="930"/>
      <c r="I2074" s="94"/>
      <c r="J2074" s="96"/>
      <c r="K2074" s="97"/>
      <c r="L2074" s="110"/>
      <c r="M2074" s="933"/>
      <c r="N2074" s="94"/>
      <c r="O2074" s="96"/>
      <c r="P2074" s="97"/>
    </row>
    <row r="2075" spans="1:16">
      <c r="A2075" s="105"/>
      <c r="B2075" s="126"/>
      <c r="C2075" s="927"/>
      <c r="D2075" s="94"/>
      <c r="E2075" s="96"/>
      <c r="F2075" s="97"/>
      <c r="G2075" s="126"/>
      <c r="H2075" s="930"/>
      <c r="I2075" s="94"/>
      <c r="J2075" s="96"/>
      <c r="K2075" s="97"/>
      <c r="L2075" s="126"/>
      <c r="M2075" s="933"/>
      <c r="N2075" s="94"/>
      <c r="O2075" s="96"/>
      <c r="P2075" s="128"/>
    </row>
    <row r="2076" spans="1:16">
      <c r="A2076" s="105"/>
      <c r="B2076" s="107"/>
      <c r="C2076" s="927"/>
      <c r="D2076" s="94"/>
      <c r="E2076" s="96"/>
      <c r="F2076" s="97"/>
      <c r="G2076" s="107"/>
      <c r="H2076" s="930"/>
      <c r="I2076" s="94"/>
      <c r="J2076" s="96"/>
      <c r="K2076" s="97"/>
      <c r="L2076" s="107"/>
      <c r="M2076" s="933"/>
      <c r="N2076" s="94"/>
      <c r="O2076" s="96"/>
      <c r="P2076" s="216"/>
    </row>
    <row r="2077" spans="1:16">
      <c r="A2077" s="105"/>
      <c r="B2077" s="109"/>
      <c r="C2077" s="927"/>
      <c r="D2077" s="94"/>
      <c r="E2077" s="96"/>
      <c r="F2077" s="97"/>
      <c r="G2077" s="109"/>
      <c r="H2077" s="930"/>
      <c r="I2077" s="94"/>
      <c r="J2077" s="96"/>
      <c r="K2077" s="97"/>
      <c r="L2077" s="109"/>
      <c r="M2077" s="933"/>
      <c r="N2077" s="94"/>
      <c r="O2077" s="96"/>
      <c r="P2077" s="97"/>
    </row>
    <row r="2078" spans="1:16">
      <c r="A2078" s="105"/>
      <c r="B2078" s="110"/>
      <c r="C2078" s="927"/>
      <c r="D2078" s="94"/>
      <c r="E2078" s="96"/>
      <c r="F2078" s="127"/>
      <c r="G2078" s="110"/>
      <c r="H2078" s="930"/>
      <c r="I2078" s="94"/>
      <c r="J2078" s="96"/>
      <c r="K2078" s="127"/>
      <c r="L2078" s="110"/>
      <c r="M2078" s="933"/>
      <c r="N2078" s="94"/>
      <c r="O2078" s="96"/>
      <c r="P2078" s="127"/>
    </row>
    <row r="2079" spans="1:16">
      <c r="A2079" s="105"/>
      <c r="B2079" s="109"/>
      <c r="C2079" s="927"/>
      <c r="D2079" s="94"/>
      <c r="E2079" s="96"/>
      <c r="F2079" s="128"/>
      <c r="G2079" s="109"/>
      <c r="H2079" s="930"/>
      <c r="I2079" s="94"/>
      <c r="J2079" s="96"/>
      <c r="K2079" s="128"/>
      <c r="L2079" s="109"/>
      <c r="M2079" s="933"/>
      <c r="N2079" s="94"/>
      <c r="O2079" s="96"/>
      <c r="P2079" s="128"/>
    </row>
    <row r="2080" spans="1:16">
      <c r="A2080" s="105"/>
      <c r="B2080" s="110"/>
      <c r="C2080" s="927"/>
      <c r="D2080" s="217"/>
      <c r="E2080" s="114"/>
      <c r="F2080" s="216"/>
      <c r="G2080" s="110"/>
      <c r="H2080" s="930"/>
      <c r="I2080" s="113"/>
      <c r="J2080" s="114"/>
      <c r="K2080" s="216"/>
      <c r="L2080" s="110"/>
      <c r="M2080" s="933"/>
      <c r="N2080" s="113"/>
      <c r="O2080" s="114"/>
      <c r="P2080" s="216"/>
    </row>
    <row r="2081" spans="1:16">
      <c r="A2081" s="105"/>
      <c r="B2081" s="109"/>
      <c r="C2081" s="927"/>
      <c r="D2081" s="217"/>
      <c r="E2081" s="114"/>
      <c r="F2081" s="216"/>
      <c r="G2081" s="109"/>
      <c r="H2081" s="930"/>
      <c r="I2081" s="113"/>
      <c r="J2081" s="114"/>
      <c r="K2081" s="216"/>
      <c r="L2081" s="109"/>
      <c r="M2081" s="933"/>
      <c r="N2081" s="113"/>
      <c r="O2081" s="114"/>
      <c r="P2081" s="216"/>
    </row>
    <row r="2082" spans="1:16" ht="17.25" thickBot="1">
      <c r="A2082" s="105"/>
      <c r="B2082" s="110"/>
      <c r="C2082" s="940"/>
      <c r="D2082" s="129"/>
      <c r="E2082" s="130"/>
      <c r="F2082" s="104"/>
      <c r="G2082" s="110"/>
      <c r="H2082" s="941"/>
      <c r="I2082" s="113"/>
      <c r="J2082" s="130"/>
      <c r="K2082" s="104"/>
      <c r="L2082" s="110"/>
      <c r="M2082" s="939"/>
      <c r="N2082" s="113"/>
      <c r="O2082" s="131"/>
      <c r="P2082" s="127"/>
    </row>
    <row r="2083" spans="1:16">
      <c r="A2083" s="132"/>
      <c r="B2083" s="109"/>
      <c r="C2083" s="926" t="s">
        <v>667</v>
      </c>
      <c r="D2083" s="118" t="s">
        <v>136</v>
      </c>
      <c r="E2083" s="133" t="s">
        <v>137</v>
      </c>
      <c r="F2083" s="125"/>
      <c r="G2083" s="109"/>
      <c r="H2083" s="929" t="s">
        <v>135</v>
      </c>
      <c r="I2083" s="118" t="s">
        <v>136</v>
      </c>
      <c r="J2083" s="133" t="s">
        <v>137</v>
      </c>
      <c r="K2083" s="125"/>
      <c r="L2083" s="109"/>
      <c r="M2083" s="932" t="s">
        <v>135</v>
      </c>
      <c r="N2083" s="118" t="s">
        <v>136</v>
      </c>
      <c r="O2083" s="133" t="s">
        <v>137</v>
      </c>
      <c r="P2083" s="125"/>
    </row>
    <row r="2084" spans="1:16">
      <c r="A2084" s="132"/>
      <c r="B2084" s="110"/>
      <c r="C2084" s="927"/>
      <c r="D2084" s="94" t="s">
        <v>141</v>
      </c>
      <c r="E2084" s="96" t="s">
        <v>142</v>
      </c>
      <c r="F2084" s="134"/>
      <c r="G2084" s="110"/>
      <c r="H2084" s="930"/>
      <c r="I2084" s="94" t="s">
        <v>141</v>
      </c>
      <c r="J2084" s="96" t="s">
        <v>142</v>
      </c>
      <c r="K2084" s="134"/>
      <c r="L2084" s="110"/>
      <c r="M2084" s="933"/>
      <c r="N2084" s="94" t="s">
        <v>141</v>
      </c>
      <c r="O2084" s="96" t="s">
        <v>142</v>
      </c>
      <c r="P2084" s="134"/>
    </row>
    <row r="2085" spans="1:16">
      <c r="A2085" s="132"/>
      <c r="B2085" s="135"/>
      <c r="C2085" s="927"/>
      <c r="D2085" s="94" t="s">
        <v>145</v>
      </c>
      <c r="E2085" s="96" t="s">
        <v>146</v>
      </c>
      <c r="F2085" s="97"/>
      <c r="G2085" s="135"/>
      <c r="H2085" s="930"/>
      <c r="I2085" s="94" t="s">
        <v>145</v>
      </c>
      <c r="J2085" s="96" t="s">
        <v>146</v>
      </c>
      <c r="K2085" s="97"/>
      <c r="L2085" s="135"/>
      <c r="M2085" s="933"/>
      <c r="N2085" s="94" t="s">
        <v>145</v>
      </c>
      <c r="O2085" s="96" t="s">
        <v>146</v>
      </c>
      <c r="P2085" s="97"/>
    </row>
    <row r="2086" spans="1:16">
      <c r="A2086" s="132"/>
      <c r="B2086" s="110"/>
      <c r="C2086" s="927"/>
      <c r="D2086" s="94" t="s">
        <v>147</v>
      </c>
      <c r="E2086" s="96" t="s">
        <v>148</v>
      </c>
      <c r="F2086" s="104"/>
      <c r="G2086" s="110"/>
      <c r="H2086" s="930"/>
      <c r="I2086" s="94" t="s">
        <v>147</v>
      </c>
      <c r="J2086" s="96" t="s">
        <v>148</v>
      </c>
      <c r="K2086" s="104"/>
      <c r="L2086" s="110"/>
      <c r="M2086" s="933"/>
      <c r="N2086" s="94" t="s">
        <v>147</v>
      </c>
      <c r="O2086" s="96" t="s">
        <v>148</v>
      </c>
      <c r="P2086" s="104"/>
    </row>
    <row r="2087" spans="1:16">
      <c r="A2087" s="132"/>
      <c r="B2087" s="135"/>
      <c r="C2087" s="927"/>
      <c r="D2087" s="94"/>
      <c r="E2087" s="114"/>
      <c r="F2087" s="136"/>
      <c r="G2087" s="135"/>
      <c r="H2087" s="930"/>
      <c r="I2087" s="94"/>
      <c r="J2087" s="114"/>
      <c r="K2087" s="136"/>
      <c r="L2087" s="135"/>
      <c r="M2087" s="933"/>
      <c r="N2087" s="94"/>
      <c r="O2087" s="114"/>
      <c r="P2087" s="136"/>
    </row>
    <row r="2088" spans="1:16">
      <c r="A2088" s="132"/>
      <c r="B2088" s="110"/>
      <c r="C2088" s="927"/>
      <c r="D2088" s="94"/>
      <c r="E2088" s="96"/>
      <c r="F2088" s="97"/>
      <c r="G2088" s="110"/>
      <c r="H2088" s="930"/>
      <c r="I2088" s="94"/>
      <c r="J2088" s="96"/>
      <c r="K2088" s="97"/>
      <c r="L2088" s="110"/>
      <c r="M2088" s="933"/>
      <c r="N2088" s="94"/>
      <c r="O2088" s="96"/>
      <c r="P2088" s="97"/>
    </row>
    <row r="2089" spans="1:16">
      <c r="A2089" s="132"/>
      <c r="B2089" s="135"/>
      <c r="C2089" s="927"/>
      <c r="D2089" s="94"/>
      <c r="E2089" s="114"/>
      <c r="F2089" s="136"/>
      <c r="G2089" s="135"/>
      <c r="H2089" s="930"/>
      <c r="I2089" s="94"/>
      <c r="J2089" s="114"/>
      <c r="K2089" s="136"/>
      <c r="L2089" s="135"/>
      <c r="M2089" s="933"/>
      <c r="N2089" s="94"/>
      <c r="O2089" s="114"/>
      <c r="P2089" s="136"/>
    </row>
    <row r="2090" spans="1:16">
      <c r="A2090" s="132"/>
      <c r="B2090" s="110"/>
      <c r="C2090" s="927"/>
      <c r="D2090" s="94"/>
      <c r="E2090" s="96"/>
      <c r="F2090" s="97"/>
      <c r="G2090" s="110"/>
      <c r="H2090" s="930"/>
      <c r="I2090" s="94"/>
      <c r="J2090" s="96"/>
      <c r="K2090" s="97"/>
      <c r="L2090" s="110"/>
      <c r="M2090" s="933"/>
      <c r="N2090" s="94"/>
      <c r="O2090" s="96"/>
      <c r="P2090" s="97"/>
    </row>
    <row r="2091" spans="1:16">
      <c r="A2091" s="132"/>
      <c r="B2091" s="135"/>
      <c r="C2091" s="927"/>
      <c r="D2091" s="94"/>
      <c r="E2091" s="96"/>
      <c r="F2091" s="97"/>
      <c r="G2091" s="135"/>
      <c r="H2091" s="930"/>
      <c r="I2091" s="94"/>
      <c r="J2091" s="96"/>
      <c r="K2091" s="97"/>
      <c r="L2091" s="135"/>
      <c r="M2091" s="933"/>
      <c r="N2091" s="94"/>
      <c r="O2091" s="96"/>
      <c r="P2091" s="97"/>
    </row>
    <row r="2092" spans="1:16" ht="17.25" thickBot="1">
      <c r="A2092" s="132"/>
      <c r="B2092" s="110"/>
      <c r="C2092" s="940"/>
      <c r="D2092" s="115"/>
      <c r="E2092" s="116"/>
      <c r="F2092" s="117"/>
      <c r="G2092" s="110"/>
      <c r="H2092" s="941"/>
      <c r="I2092" s="115"/>
      <c r="J2092" s="130"/>
      <c r="K2092" s="104"/>
      <c r="L2092" s="110"/>
      <c r="M2092" s="939"/>
      <c r="N2092" s="115"/>
      <c r="O2092" s="130"/>
      <c r="P2092" s="104"/>
    </row>
    <row r="2093" spans="1:16">
      <c r="A2093" s="132"/>
      <c r="B2093" s="135"/>
      <c r="C2093" s="926" t="s">
        <v>668</v>
      </c>
      <c r="D2093" s="137" t="s">
        <v>150</v>
      </c>
      <c r="E2093" s="138"/>
      <c r="F2093" s="139" t="s">
        <v>151</v>
      </c>
      <c r="G2093" s="135"/>
      <c r="H2093" s="929" t="s">
        <v>149</v>
      </c>
      <c r="I2093" s="137" t="s">
        <v>150</v>
      </c>
      <c r="J2093" s="138"/>
      <c r="K2093" s="139" t="s">
        <v>151</v>
      </c>
      <c r="L2093" s="135"/>
      <c r="M2093" s="932" t="s">
        <v>149</v>
      </c>
      <c r="N2093" s="137" t="s">
        <v>150</v>
      </c>
      <c r="O2093" s="138"/>
      <c r="P2093" s="139" t="s">
        <v>151</v>
      </c>
    </row>
    <row r="2094" spans="1:16">
      <c r="A2094" s="132"/>
      <c r="B2094" s="110"/>
      <c r="C2094" s="927"/>
      <c r="D2094" s="120"/>
      <c r="E2094" s="121"/>
      <c r="F2094" s="140"/>
      <c r="G2094" s="110"/>
      <c r="H2094" s="930"/>
      <c r="I2094" s="94"/>
      <c r="J2094" s="96"/>
      <c r="K2094" s="97"/>
      <c r="L2094" s="110"/>
      <c r="M2094" s="933"/>
      <c r="N2094" s="94"/>
      <c r="O2094" s="96"/>
      <c r="P2094" s="97"/>
    </row>
    <row r="2095" spans="1:16">
      <c r="A2095" s="132"/>
      <c r="B2095" s="135"/>
      <c r="C2095" s="927"/>
      <c r="D2095" s="94"/>
      <c r="E2095" s="96"/>
      <c r="F2095" s="97"/>
      <c r="G2095" s="135"/>
      <c r="H2095" s="930"/>
      <c r="I2095" s="94"/>
      <c r="J2095" s="96"/>
      <c r="K2095" s="97"/>
      <c r="L2095" s="135"/>
      <c r="M2095" s="933"/>
      <c r="N2095" s="94"/>
      <c r="O2095" s="96"/>
      <c r="P2095" s="97"/>
    </row>
    <row r="2096" spans="1:16">
      <c r="A2096" s="132"/>
      <c r="B2096" s="110"/>
      <c r="C2096" s="927"/>
      <c r="D2096" s="113"/>
      <c r="E2096" s="114"/>
      <c r="F2096" s="104"/>
      <c r="G2096" s="110"/>
      <c r="H2096" s="930"/>
      <c r="I2096" s="113"/>
      <c r="J2096" s="114"/>
      <c r="K2096" s="104"/>
      <c r="L2096" s="110"/>
      <c r="M2096" s="933"/>
      <c r="N2096" s="113"/>
      <c r="O2096" s="114"/>
      <c r="P2096" s="104"/>
    </row>
    <row r="2097" spans="1:16">
      <c r="A2097" s="935"/>
      <c r="B2097" s="135"/>
      <c r="C2097" s="927"/>
      <c r="D2097" s="94"/>
      <c r="E2097" s="96"/>
      <c r="F2097" s="97"/>
      <c r="G2097" s="135"/>
      <c r="H2097" s="930"/>
      <c r="I2097" s="94"/>
      <c r="J2097" s="96"/>
      <c r="K2097" s="97"/>
      <c r="L2097" s="135"/>
      <c r="M2097" s="933"/>
      <c r="N2097" s="94"/>
      <c r="O2097" s="96"/>
      <c r="P2097" s="97"/>
    </row>
    <row r="2098" spans="1:16">
      <c r="A2098" s="935"/>
      <c r="B2098" s="110"/>
      <c r="C2098" s="927"/>
      <c r="D2098" s="94"/>
      <c r="E2098" s="96"/>
      <c r="F2098" s="97"/>
      <c r="G2098" s="110"/>
      <c r="H2098" s="930"/>
      <c r="I2098" s="94"/>
      <c r="J2098" s="96"/>
      <c r="K2098" s="97"/>
      <c r="L2098" s="110"/>
      <c r="M2098" s="933"/>
      <c r="N2098" s="94"/>
      <c r="O2098" s="96"/>
      <c r="P2098" s="97"/>
    </row>
    <row r="2099" spans="1:16">
      <c r="A2099" s="935"/>
      <c r="B2099" s="135"/>
      <c r="C2099" s="927"/>
      <c r="D2099" s="113"/>
      <c r="E2099" s="114"/>
      <c r="F2099" s="104"/>
      <c r="G2099" s="135"/>
      <c r="H2099" s="930"/>
      <c r="I2099" s="113"/>
      <c r="J2099" s="114"/>
      <c r="K2099" s="104"/>
      <c r="L2099" s="135"/>
      <c r="M2099" s="933"/>
      <c r="N2099" s="113"/>
      <c r="O2099" s="114"/>
      <c r="P2099" s="104"/>
    </row>
    <row r="2100" spans="1:16" ht="17.25" thickBot="1">
      <c r="A2100" s="936"/>
      <c r="B2100" s="141"/>
      <c r="C2100" s="928"/>
      <c r="D2100" s="142"/>
      <c r="E2100" s="143"/>
      <c r="F2100" s="144"/>
      <c r="G2100" s="141"/>
      <c r="H2100" s="931"/>
      <c r="I2100" s="142"/>
      <c r="J2100" s="143"/>
      <c r="K2100" s="144"/>
      <c r="L2100" s="141"/>
      <c r="M2100" s="934"/>
      <c r="N2100" s="142"/>
      <c r="O2100" s="143"/>
      <c r="P2100" s="144"/>
    </row>
    <row r="2101" spans="1:16" s="146" customFormat="1" ht="27" customHeight="1" thickTop="1" thickBot="1">
      <c r="A2101" s="145"/>
      <c r="B2101" s="937" t="s">
        <v>152</v>
      </c>
      <c r="C2101" s="937"/>
      <c r="D2101" s="937"/>
      <c r="E2101" s="937"/>
      <c r="F2101" s="937"/>
      <c r="G2101" s="938" t="s">
        <v>153</v>
      </c>
      <c r="H2101" s="938"/>
      <c r="I2101" s="938"/>
      <c r="J2101" s="938"/>
      <c r="K2101" s="938"/>
      <c r="L2101" s="938"/>
      <c r="M2101" s="938"/>
      <c r="N2101" s="919" t="s">
        <v>154</v>
      </c>
      <c r="O2101" s="919"/>
      <c r="P2101" s="919"/>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20">
        <f>A2017</f>
        <v>46193</v>
      </c>
      <c r="B2103" s="923"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21"/>
      <c r="B2104" s="924"/>
      <c r="C2104" s="173"/>
      <c r="D2104" s="174"/>
      <c r="E2104" s="175"/>
      <c r="F2104" s="176"/>
      <c r="G2104" s="173"/>
      <c r="H2104" s="177"/>
      <c r="I2104" s="175"/>
      <c r="J2104" s="175"/>
      <c r="K2104" s="178"/>
      <c r="L2104" s="179"/>
      <c r="M2104" s="180"/>
      <c r="N2104" s="181"/>
      <c r="O2104" s="175"/>
      <c r="P2104" s="182"/>
    </row>
    <row r="2105" spans="1:16" s="172" customFormat="1">
      <c r="A2105" s="921"/>
      <c r="B2105" s="924"/>
      <c r="C2105" s="173"/>
      <c r="D2105" s="174"/>
      <c r="E2105" s="175"/>
      <c r="F2105" s="176"/>
      <c r="G2105" s="173"/>
      <c r="H2105" s="183"/>
      <c r="I2105" s="175"/>
      <c r="J2105" s="175"/>
      <c r="K2105" s="178"/>
      <c r="L2105" s="184"/>
      <c r="M2105" s="180"/>
      <c r="N2105" s="181"/>
      <c r="O2105" s="175"/>
      <c r="P2105" s="182"/>
    </row>
    <row r="2106" spans="1:16" s="172" customFormat="1">
      <c r="A2106" s="921"/>
      <c r="B2106" s="924"/>
      <c r="C2106" s="173"/>
      <c r="D2106" s="218"/>
      <c r="E2106" s="175"/>
      <c r="F2106" s="176"/>
      <c r="G2106" s="173"/>
      <c r="H2106" s="183"/>
      <c r="I2106" s="175"/>
      <c r="J2106" s="175"/>
      <c r="K2106" s="187"/>
      <c r="L2106" s="184"/>
      <c r="M2106" s="180"/>
      <c r="N2106" s="181"/>
      <c r="O2106" s="175"/>
      <c r="P2106" s="182"/>
    </row>
    <row r="2107" spans="1:16" s="172" customFormat="1">
      <c r="A2107" s="921"/>
      <c r="B2107" s="924"/>
      <c r="C2107" s="173"/>
      <c r="D2107" s="185"/>
      <c r="E2107" s="175"/>
      <c r="F2107" s="182"/>
      <c r="G2107" s="173"/>
      <c r="H2107" s="186"/>
      <c r="I2107" s="175"/>
      <c r="J2107" s="175"/>
      <c r="K2107" s="187"/>
      <c r="L2107" s="184"/>
      <c r="M2107" s="180"/>
      <c r="N2107" s="181"/>
      <c r="O2107" s="175"/>
      <c r="P2107" s="182"/>
    </row>
    <row r="2108" spans="1:16" s="172" customFormat="1">
      <c r="A2108" s="921"/>
      <c r="B2108" s="924"/>
      <c r="C2108" s="173"/>
      <c r="D2108" s="174"/>
      <c r="E2108" s="175"/>
      <c r="F2108" s="188"/>
      <c r="G2108" s="198"/>
      <c r="H2108" s="183"/>
      <c r="I2108" s="191"/>
      <c r="J2108" s="175"/>
      <c r="K2108" s="178"/>
      <c r="L2108" s="189"/>
      <c r="M2108" s="190"/>
      <c r="N2108" s="181"/>
      <c r="O2108" s="175"/>
      <c r="P2108" s="182"/>
    </row>
    <row r="2109" spans="1:16" s="172" customFormat="1">
      <c r="A2109" s="921"/>
      <c r="B2109" s="924"/>
      <c r="C2109" s="173"/>
      <c r="D2109" s="174"/>
      <c r="E2109" s="175"/>
      <c r="F2109" s="182"/>
      <c r="G2109" s="173"/>
      <c r="H2109" s="183"/>
      <c r="I2109" s="191"/>
      <c r="J2109" s="175"/>
      <c r="K2109" s="178"/>
      <c r="L2109" s="184"/>
      <c r="M2109" s="180"/>
      <c r="N2109" s="181"/>
      <c r="O2109" s="175"/>
      <c r="P2109" s="182"/>
    </row>
    <row r="2110" spans="1:16" s="172" customFormat="1">
      <c r="A2110" s="921"/>
      <c r="B2110" s="924"/>
      <c r="C2110" s="173"/>
      <c r="D2110" s="174"/>
      <c r="E2110" s="175"/>
      <c r="F2110" s="182"/>
      <c r="G2110" s="219"/>
      <c r="H2110" s="183"/>
      <c r="I2110" s="175"/>
      <c r="J2110" s="175"/>
      <c r="K2110" s="178"/>
      <c r="L2110" s="184"/>
      <c r="M2110" s="180"/>
      <c r="N2110" s="181"/>
      <c r="O2110" s="175"/>
      <c r="P2110" s="182"/>
    </row>
    <row r="2111" spans="1:16" s="172" customFormat="1">
      <c r="A2111" s="921"/>
      <c r="B2111" s="924"/>
      <c r="C2111" s="173"/>
      <c r="D2111" s="174"/>
      <c r="E2111" s="175"/>
      <c r="F2111" s="188"/>
      <c r="G2111" s="173"/>
      <c r="H2111" s="183"/>
      <c r="I2111" s="191"/>
      <c r="J2111" s="175"/>
      <c r="K2111" s="178"/>
      <c r="L2111" s="184"/>
      <c r="M2111" s="180"/>
      <c r="N2111" s="181"/>
      <c r="O2111" s="175"/>
      <c r="P2111" s="182"/>
    </row>
    <row r="2112" spans="1:16" s="172" customFormat="1">
      <c r="A2112" s="921"/>
      <c r="B2112" s="924"/>
      <c r="C2112" s="173"/>
      <c r="D2112" s="174"/>
      <c r="E2112" s="175"/>
      <c r="F2112" s="182"/>
      <c r="G2112" s="173"/>
      <c r="H2112" s="183"/>
      <c r="I2112" s="191"/>
      <c r="J2112" s="175"/>
      <c r="K2112" s="178"/>
      <c r="L2112" s="184"/>
      <c r="M2112" s="180"/>
      <c r="N2112" s="181"/>
      <c r="O2112" s="175"/>
      <c r="P2112" s="182"/>
    </row>
    <row r="2113" spans="1:16" s="172" customFormat="1">
      <c r="A2113" s="921"/>
      <c r="B2113" s="924"/>
      <c r="C2113" s="192"/>
      <c r="D2113" s="193"/>
      <c r="E2113" s="194"/>
      <c r="F2113" s="195"/>
      <c r="G2113" s="173"/>
      <c r="H2113" s="177"/>
      <c r="I2113" s="175"/>
      <c r="J2113" s="175"/>
      <c r="K2113" s="178"/>
      <c r="L2113" s="184"/>
      <c r="M2113" s="180"/>
      <c r="N2113" s="196"/>
      <c r="O2113" s="194"/>
      <c r="P2113" s="195"/>
    </row>
    <row r="2114" spans="1:16" s="172" customFormat="1">
      <c r="A2114" s="921"/>
      <c r="B2114" s="924"/>
      <c r="C2114" s="192"/>
      <c r="D2114" s="193"/>
      <c r="E2114" s="194"/>
      <c r="F2114" s="195"/>
      <c r="G2114" s="198"/>
      <c r="H2114" s="183"/>
      <c r="I2114" s="191"/>
      <c r="J2114" s="175"/>
      <c r="K2114" s="178"/>
      <c r="L2114" s="184"/>
      <c r="M2114" s="180"/>
      <c r="N2114" s="196"/>
      <c r="O2114" s="194"/>
      <c r="P2114" s="195"/>
    </row>
    <row r="2115" spans="1:16" s="172" customFormat="1">
      <c r="A2115" s="921"/>
      <c r="B2115" s="924"/>
      <c r="C2115" s="192"/>
      <c r="D2115" s="193"/>
      <c r="E2115" s="194"/>
      <c r="F2115" s="195"/>
      <c r="G2115" s="173"/>
      <c r="H2115" s="199"/>
      <c r="I2115" s="191"/>
      <c r="J2115" s="200"/>
      <c r="K2115" s="197"/>
      <c r="L2115" s="184"/>
      <c r="M2115" s="180"/>
      <c r="N2115" s="196"/>
      <c r="O2115" s="194"/>
      <c r="P2115" s="195"/>
    </row>
    <row r="2116" spans="1:16" s="172" customFormat="1">
      <c r="A2116" s="921"/>
      <c r="B2116" s="924"/>
      <c r="C2116" s="192"/>
      <c r="D2116" s="193"/>
      <c r="E2116" s="194"/>
      <c r="F2116" s="195"/>
      <c r="G2116" s="173"/>
      <c r="H2116" s="201"/>
      <c r="I2116" s="175"/>
      <c r="J2116" s="175"/>
      <c r="K2116" s="178"/>
      <c r="L2116" s="184"/>
      <c r="M2116" s="180"/>
      <c r="N2116" s="196"/>
      <c r="O2116" s="194"/>
      <c r="P2116" s="195"/>
    </row>
    <row r="2117" spans="1:16" s="172" customFormat="1">
      <c r="A2117" s="921"/>
      <c r="B2117" s="924"/>
      <c r="C2117" s="192"/>
      <c r="D2117" s="193"/>
      <c r="E2117" s="194"/>
      <c r="F2117" s="195"/>
      <c r="G2117" s="198"/>
      <c r="H2117" s="183"/>
      <c r="I2117" s="200"/>
      <c r="J2117" s="200"/>
      <c r="K2117" s="197"/>
      <c r="L2117" s="184"/>
      <c r="M2117" s="180"/>
      <c r="N2117" s="196"/>
      <c r="O2117" s="194"/>
      <c r="P2117" s="195"/>
    </row>
    <row r="2118" spans="1:16" s="172" customFormat="1">
      <c r="A2118" s="921"/>
      <c r="B2118" s="924"/>
      <c r="C2118" s="192"/>
      <c r="D2118" s="193"/>
      <c r="E2118" s="194"/>
      <c r="F2118" s="195"/>
      <c r="G2118" s="173"/>
      <c r="H2118" s="183"/>
      <c r="I2118" s="200"/>
      <c r="J2118" s="200"/>
      <c r="K2118" s="197"/>
      <c r="L2118" s="179"/>
      <c r="M2118" s="180"/>
      <c r="N2118" s="196"/>
      <c r="O2118" s="194"/>
      <c r="P2118" s="195"/>
    </row>
    <row r="2119" spans="1:16" s="172" customFormat="1">
      <c r="A2119" s="921"/>
      <c r="B2119" s="924"/>
      <c r="C2119" s="192"/>
      <c r="D2119" s="193"/>
      <c r="E2119" s="194"/>
      <c r="F2119" s="195"/>
      <c r="G2119" s="192"/>
      <c r="H2119" s="201"/>
      <c r="I2119" s="202"/>
      <c r="J2119" s="202"/>
      <c r="K2119" s="203"/>
      <c r="L2119" s="204"/>
      <c r="M2119" s="190"/>
      <c r="N2119" s="196"/>
      <c r="O2119" s="194"/>
      <c r="P2119" s="195"/>
    </row>
    <row r="2120" spans="1:16" s="172" customFormat="1">
      <c r="A2120" s="921"/>
      <c r="B2120" s="924"/>
      <c r="C2120" s="192"/>
      <c r="D2120" s="193"/>
      <c r="E2120" s="194"/>
      <c r="F2120" s="195"/>
      <c r="G2120" s="192"/>
      <c r="H2120" s="201"/>
      <c r="I2120" s="202"/>
      <c r="J2120" s="202"/>
      <c r="K2120" s="203"/>
      <c r="L2120" s="204"/>
      <c r="M2120" s="190"/>
      <c r="N2120" s="196"/>
      <c r="O2120" s="194"/>
      <c r="P2120" s="195"/>
    </row>
    <row r="2121" spans="1:16" s="172" customFormat="1">
      <c r="A2121" s="921"/>
      <c r="B2121" s="924"/>
      <c r="C2121" s="192"/>
      <c r="D2121" s="193"/>
      <c r="E2121" s="194"/>
      <c r="F2121" s="195"/>
      <c r="G2121" s="192"/>
      <c r="H2121" s="201"/>
      <c r="I2121" s="202"/>
      <c r="J2121" s="202"/>
      <c r="K2121" s="203"/>
      <c r="L2121" s="204"/>
      <c r="M2121" s="190"/>
      <c r="N2121" s="196"/>
      <c r="O2121" s="194"/>
      <c r="P2121" s="195"/>
    </row>
    <row r="2122" spans="1:16" s="172" customFormat="1" ht="17.25" thickBot="1">
      <c r="A2122" s="922"/>
      <c r="B2122" s="925"/>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56">
        <f>A2017+1</f>
        <v>46194</v>
      </c>
      <c r="B2123" s="90" t="s">
        <v>162</v>
      </c>
      <c r="C2123" s="926" t="s">
        <v>664</v>
      </c>
      <c r="D2123" s="91" t="s">
        <v>114</v>
      </c>
      <c r="E2123" s="92" t="s">
        <v>164</v>
      </c>
      <c r="F2123" s="93"/>
      <c r="G2123" s="90" t="s">
        <v>162</v>
      </c>
      <c r="H2123" s="930" t="s">
        <v>163</v>
      </c>
      <c r="I2123" s="91" t="s">
        <v>114</v>
      </c>
      <c r="J2123" s="92" t="s">
        <v>164</v>
      </c>
      <c r="K2123" s="93"/>
      <c r="L2123" s="90" t="s">
        <v>162</v>
      </c>
      <c r="M2123" s="933" t="s">
        <v>163</v>
      </c>
      <c r="N2123" s="91" t="s">
        <v>114</v>
      </c>
      <c r="O2123" s="92" t="s">
        <v>164</v>
      </c>
      <c r="P2123" s="93"/>
    </row>
    <row r="2124" spans="1:16" ht="18" customHeight="1">
      <c r="A2124" s="957"/>
      <c r="B2124" s="958"/>
      <c r="C2124" s="927"/>
      <c r="D2124" s="94" t="s">
        <v>116</v>
      </c>
      <c r="E2124" s="95" t="s">
        <v>142</v>
      </c>
      <c r="F2124" s="93"/>
      <c r="G2124" s="958"/>
      <c r="H2124" s="930"/>
      <c r="I2124" s="94" t="s">
        <v>116</v>
      </c>
      <c r="J2124" s="95" t="s">
        <v>142</v>
      </c>
      <c r="K2124" s="93"/>
      <c r="L2124" s="958"/>
      <c r="M2124" s="933"/>
      <c r="N2124" s="94" t="s">
        <v>116</v>
      </c>
      <c r="O2124" s="95" t="s">
        <v>142</v>
      </c>
      <c r="P2124" s="93"/>
    </row>
    <row r="2125" spans="1:16" ht="17.25" thickBot="1">
      <c r="A2125" s="957"/>
      <c r="B2125" s="959"/>
      <c r="C2125" s="927"/>
      <c r="D2125" s="94" t="s">
        <v>165</v>
      </c>
      <c r="E2125" s="96" t="s">
        <v>166</v>
      </c>
      <c r="F2125" s="98"/>
      <c r="G2125" s="959"/>
      <c r="H2125" s="930"/>
      <c r="I2125" s="94" t="s">
        <v>165</v>
      </c>
      <c r="J2125" s="96" t="s">
        <v>166</v>
      </c>
      <c r="K2125" s="98"/>
      <c r="L2125" s="959"/>
      <c r="M2125" s="933"/>
      <c r="N2125" s="94" t="s">
        <v>165</v>
      </c>
      <c r="O2125" s="96" t="s">
        <v>166</v>
      </c>
      <c r="P2125" s="98"/>
    </row>
    <row r="2126" spans="1:16" ht="17.25" thickBot="1">
      <c r="A2126" s="957"/>
      <c r="B2126" s="90" t="s">
        <v>167</v>
      </c>
      <c r="C2126" s="927"/>
      <c r="D2126" s="94"/>
      <c r="E2126" s="96"/>
      <c r="F2126" s="97"/>
      <c r="G2126" s="90" t="s">
        <v>167</v>
      </c>
      <c r="H2126" s="930"/>
      <c r="I2126" s="94" t="s">
        <v>120</v>
      </c>
      <c r="J2126" s="96" t="s">
        <v>148</v>
      </c>
      <c r="K2126" s="97"/>
      <c r="L2126" s="90" t="s">
        <v>167</v>
      </c>
      <c r="M2126" s="933"/>
      <c r="N2126" s="94" t="s">
        <v>120</v>
      </c>
      <c r="O2126" s="96" t="s">
        <v>148</v>
      </c>
      <c r="P2126" s="97"/>
    </row>
    <row r="2127" spans="1:16">
      <c r="A2127" s="957"/>
      <c r="B2127" s="955"/>
      <c r="C2127" s="927"/>
      <c r="D2127" s="94"/>
      <c r="E2127" s="96"/>
      <c r="F2127" s="97"/>
      <c r="G2127" s="955"/>
      <c r="H2127" s="930"/>
      <c r="I2127" s="94"/>
      <c r="J2127" s="96"/>
      <c r="K2127" s="97"/>
      <c r="L2127" s="955"/>
      <c r="M2127" s="933"/>
      <c r="N2127" s="94"/>
      <c r="O2127" s="96"/>
      <c r="P2127" s="97"/>
    </row>
    <row r="2128" spans="1:16">
      <c r="A2128" s="957"/>
      <c r="B2128" s="948"/>
      <c r="C2128" s="927"/>
      <c r="D2128" s="94"/>
      <c r="E2128" s="96"/>
      <c r="F2128" s="97"/>
      <c r="G2128" s="948"/>
      <c r="H2128" s="930"/>
      <c r="I2128" s="94"/>
      <c r="J2128" s="96"/>
      <c r="K2128" s="97"/>
      <c r="L2128" s="948"/>
      <c r="M2128" s="933"/>
      <c r="N2128" s="94"/>
      <c r="O2128" s="96"/>
      <c r="P2128" s="97"/>
    </row>
    <row r="2129" spans="1:16">
      <c r="A2129" s="957"/>
      <c r="B2129" s="947"/>
      <c r="C2129" s="927"/>
      <c r="D2129" s="94"/>
      <c r="E2129" s="96"/>
      <c r="F2129" s="93"/>
      <c r="G2129" s="947"/>
      <c r="H2129" s="930"/>
      <c r="I2129" s="94"/>
      <c r="J2129" s="96"/>
      <c r="K2129" s="93"/>
      <c r="L2129" s="947"/>
      <c r="M2129" s="933"/>
      <c r="N2129" s="94"/>
      <c r="O2129" s="96"/>
      <c r="P2129" s="93"/>
    </row>
    <row r="2130" spans="1:16">
      <c r="A2130" s="957"/>
      <c r="B2130" s="948"/>
      <c r="C2130" s="927"/>
      <c r="D2130" s="94"/>
      <c r="E2130" s="96"/>
      <c r="F2130" s="99"/>
      <c r="G2130" s="948"/>
      <c r="H2130" s="930"/>
      <c r="I2130" s="94"/>
      <c r="J2130" s="96"/>
      <c r="K2130" s="99"/>
      <c r="L2130" s="948"/>
      <c r="M2130" s="933"/>
      <c r="N2130" s="94"/>
      <c r="O2130" s="96"/>
      <c r="P2130" s="93"/>
    </row>
    <row r="2131" spans="1:16">
      <c r="A2131" s="957"/>
      <c r="B2131" s="947"/>
      <c r="C2131" s="927"/>
      <c r="D2131" s="94"/>
      <c r="E2131" s="96"/>
      <c r="F2131" s="102"/>
      <c r="G2131" s="947"/>
      <c r="H2131" s="930"/>
      <c r="I2131" s="94"/>
      <c r="J2131" s="96"/>
      <c r="K2131" s="102"/>
      <c r="L2131" s="947"/>
      <c r="M2131" s="933"/>
      <c r="N2131" s="94"/>
      <c r="O2131" s="96"/>
      <c r="P2131" s="99"/>
    </row>
    <row r="2132" spans="1:16" ht="17.25" thickBot="1">
      <c r="A2132" s="957"/>
      <c r="B2132" s="948"/>
      <c r="C2132" s="927"/>
      <c r="D2132" s="94"/>
      <c r="E2132" s="96"/>
      <c r="F2132" s="99"/>
      <c r="G2132" s="948"/>
      <c r="H2132" s="930"/>
      <c r="I2132" s="94"/>
      <c r="J2132" s="96"/>
      <c r="K2132" s="99"/>
      <c r="L2132" s="948"/>
      <c r="M2132" s="933"/>
      <c r="N2132" s="94"/>
      <c r="O2132" s="96"/>
      <c r="P2132" s="99"/>
    </row>
    <row r="2133" spans="1:16" ht="17.25" thickBot="1">
      <c r="A2133" s="957"/>
      <c r="B2133" s="100" t="s">
        <v>168</v>
      </c>
      <c r="C2133" s="927"/>
      <c r="D2133" s="94"/>
      <c r="E2133" s="96"/>
      <c r="F2133" s="99"/>
      <c r="G2133" s="100" t="s">
        <v>168</v>
      </c>
      <c r="H2133" s="930"/>
      <c r="I2133" s="94"/>
      <c r="J2133" s="96"/>
      <c r="K2133" s="99"/>
      <c r="L2133" s="100" t="s">
        <v>168</v>
      </c>
      <c r="M2133" s="933"/>
      <c r="N2133" s="94"/>
      <c r="O2133" s="96"/>
      <c r="P2133" s="99"/>
    </row>
    <row r="2134" spans="1:16">
      <c r="A2134" s="957"/>
      <c r="B2134" s="949"/>
      <c r="C2134" s="927"/>
      <c r="D2134" s="94"/>
      <c r="E2134" s="96"/>
      <c r="F2134" s="99"/>
      <c r="G2134" s="949"/>
      <c r="H2134" s="930"/>
      <c r="I2134" s="94"/>
      <c r="J2134" s="96"/>
      <c r="K2134" s="99"/>
      <c r="L2134" s="949"/>
      <c r="M2134" s="933"/>
      <c r="N2134" s="94"/>
      <c r="O2134" s="96"/>
      <c r="P2134" s="99"/>
    </row>
    <row r="2135" spans="1:16">
      <c r="A2135" s="957"/>
      <c r="B2135" s="950"/>
      <c r="C2135" s="927"/>
      <c r="D2135" s="94"/>
      <c r="E2135" s="96"/>
      <c r="F2135" s="99"/>
      <c r="G2135" s="950"/>
      <c r="H2135" s="930"/>
      <c r="I2135" s="94"/>
      <c r="J2135" s="96"/>
      <c r="K2135" s="99"/>
      <c r="L2135" s="950"/>
      <c r="M2135" s="933"/>
      <c r="N2135" s="94"/>
      <c r="O2135" s="96"/>
      <c r="P2135" s="97"/>
    </row>
    <row r="2136" spans="1:16" ht="17.25" thickBot="1">
      <c r="A2136" s="957"/>
      <c r="B2136" s="951"/>
      <c r="C2136" s="927"/>
      <c r="D2136" s="94"/>
      <c r="E2136" s="96"/>
      <c r="F2136" s="97"/>
      <c r="G2136" s="951"/>
      <c r="H2136" s="930"/>
      <c r="I2136" s="94"/>
      <c r="J2136" s="96"/>
      <c r="K2136" s="97"/>
      <c r="L2136" s="951"/>
      <c r="M2136" s="933"/>
      <c r="N2136" s="94"/>
      <c r="O2136" s="96"/>
      <c r="P2136" s="97"/>
    </row>
    <row r="2137" spans="1:16" ht="17.25" thickBot="1">
      <c r="A2137" s="957"/>
      <c r="B2137" s="100" t="s">
        <v>123</v>
      </c>
      <c r="C2137" s="927"/>
      <c r="D2137" s="94"/>
      <c r="E2137" s="96"/>
      <c r="F2137" s="97"/>
      <c r="G2137" s="100" t="s">
        <v>123</v>
      </c>
      <c r="H2137" s="930"/>
      <c r="I2137" s="94"/>
      <c r="J2137" s="96"/>
      <c r="K2137" s="97"/>
      <c r="L2137" s="100" t="s">
        <v>123</v>
      </c>
      <c r="M2137" s="933"/>
      <c r="N2137" s="94"/>
      <c r="O2137" s="96"/>
      <c r="P2137" s="97"/>
    </row>
    <row r="2138" spans="1:16">
      <c r="A2138" s="957"/>
      <c r="B2138" s="962"/>
      <c r="C2138" s="927"/>
      <c r="D2138" s="94"/>
      <c r="E2138" s="96"/>
      <c r="F2138" s="97"/>
      <c r="G2138" s="962"/>
      <c r="H2138" s="930"/>
      <c r="I2138" s="94"/>
      <c r="J2138" s="96"/>
      <c r="K2138" s="97"/>
      <c r="L2138" s="962"/>
      <c r="M2138" s="933"/>
      <c r="N2138" s="94"/>
      <c r="O2138" s="96"/>
      <c r="P2138" s="97"/>
    </row>
    <row r="2139" spans="1:16">
      <c r="A2139" s="957"/>
      <c r="B2139" s="963"/>
      <c r="C2139" s="927"/>
      <c r="D2139" s="94"/>
      <c r="E2139" s="96"/>
      <c r="F2139" s="97"/>
      <c r="G2139" s="963"/>
      <c r="H2139" s="930"/>
      <c r="I2139" s="94"/>
      <c r="J2139" s="96"/>
      <c r="K2139" s="97"/>
      <c r="L2139" s="963"/>
      <c r="M2139" s="933"/>
      <c r="N2139" s="94"/>
      <c r="O2139" s="96"/>
      <c r="P2139" s="97"/>
    </row>
    <row r="2140" spans="1:16" ht="17.25" thickBot="1">
      <c r="A2140" s="957"/>
      <c r="B2140" s="964"/>
      <c r="C2140" s="927"/>
      <c r="D2140" s="94"/>
      <c r="E2140" s="96"/>
      <c r="F2140" s="97"/>
      <c r="G2140" s="964"/>
      <c r="H2140" s="930"/>
      <c r="I2140" s="94"/>
      <c r="J2140" s="96"/>
      <c r="K2140" s="97"/>
      <c r="L2140" s="964"/>
      <c r="M2140" s="933"/>
      <c r="N2140" s="94"/>
      <c r="O2140" s="96"/>
      <c r="P2140" s="97"/>
    </row>
    <row r="2141" spans="1:16">
      <c r="A2141" s="957"/>
      <c r="B2141" s="945" t="s">
        <v>124</v>
      </c>
      <c r="C2141" s="927"/>
      <c r="D2141" s="94"/>
      <c r="E2141" s="96"/>
      <c r="F2141" s="97"/>
      <c r="G2141" s="945" t="s">
        <v>124</v>
      </c>
      <c r="H2141" s="930"/>
      <c r="I2141" s="94"/>
      <c r="J2141" s="96"/>
      <c r="K2141" s="97"/>
      <c r="L2141" s="945" t="s">
        <v>124</v>
      </c>
      <c r="M2141" s="933"/>
      <c r="N2141" s="94"/>
      <c r="O2141" s="96"/>
      <c r="P2141" s="97"/>
    </row>
    <row r="2142" spans="1:16" ht="17.25" thickBot="1">
      <c r="A2142" s="957"/>
      <c r="B2142" s="946"/>
      <c r="C2142" s="927"/>
      <c r="D2142" s="94"/>
      <c r="E2142" s="96"/>
      <c r="F2142" s="97"/>
      <c r="G2142" s="946"/>
      <c r="H2142" s="930"/>
      <c r="I2142" s="94"/>
      <c r="J2142" s="96"/>
      <c r="K2142" s="97"/>
      <c r="L2142" s="946"/>
      <c r="M2142" s="933"/>
      <c r="N2142" s="94"/>
      <c r="O2142" s="96"/>
      <c r="P2142" s="93"/>
    </row>
    <row r="2143" spans="1:16" ht="17.25" thickTop="1">
      <c r="A2143" s="957"/>
      <c r="B2143" s="960" t="s">
        <v>125</v>
      </c>
      <c r="C2143" s="927"/>
      <c r="D2143" s="94"/>
      <c r="E2143" s="96"/>
      <c r="F2143" s="93"/>
      <c r="G2143" s="960" t="s">
        <v>125</v>
      </c>
      <c r="H2143" s="930"/>
      <c r="I2143" s="94"/>
      <c r="J2143" s="96"/>
      <c r="K2143" s="93"/>
      <c r="L2143" s="960" t="s">
        <v>125</v>
      </c>
      <c r="M2143" s="933"/>
      <c r="N2143" s="94"/>
      <c r="O2143" s="96"/>
      <c r="P2143" s="97"/>
    </row>
    <row r="2144" spans="1:16" ht="17.25" thickBot="1">
      <c r="A2144" s="957"/>
      <c r="B2144" s="943"/>
      <c r="C2144" s="927"/>
      <c r="D2144" s="94"/>
      <c r="E2144" s="96"/>
      <c r="F2144" s="93"/>
      <c r="G2144" s="943"/>
      <c r="H2144" s="930"/>
      <c r="I2144" s="94"/>
      <c r="J2144" s="96"/>
      <c r="K2144" s="93"/>
      <c r="L2144" s="943"/>
      <c r="M2144" s="933"/>
      <c r="N2144" s="94"/>
      <c r="O2144" s="96"/>
      <c r="P2144" s="101"/>
    </row>
    <row r="2145" spans="1:16">
      <c r="A2145" s="957"/>
      <c r="B2145" s="953"/>
      <c r="C2145" s="927"/>
      <c r="D2145" s="94"/>
      <c r="E2145" s="96"/>
      <c r="F2145" s="97"/>
      <c r="G2145" s="953"/>
      <c r="H2145" s="930"/>
      <c r="I2145" s="94"/>
      <c r="J2145" s="96"/>
      <c r="K2145" s="97"/>
      <c r="L2145" s="953"/>
      <c r="M2145" s="933"/>
      <c r="N2145" s="94"/>
      <c r="O2145" s="96"/>
      <c r="P2145" s="103"/>
    </row>
    <row r="2146" spans="1:16" ht="17.25" thickBot="1">
      <c r="A2146" s="957"/>
      <c r="B2146" s="961"/>
      <c r="C2146" s="927"/>
      <c r="D2146" s="94"/>
      <c r="E2146" s="96"/>
      <c r="F2146" s="97"/>
      <c r="G2146" s="961"/>
      <c r="H2146" s="930"/>
      <c r="I2146" s="94"/>
      <c r="J2146" s="96"/>
      <c r="K2146" s="97"/>
      <c r="L2146" s="961"/>
      <c r="M2146" s="933"/>
      <c r="N2146" s="94"/>
      <c r="O2146" s="96"/>
      <c r="P2146" s="104"/>
    </row>
    <row r="2147" spans="1:16">
      <c r="A2147" s="957"/>
      <c r="B2147" s="942" t="s">
        <v>126</v>
      </c>
      <c r="C2147" s="927"/>
      <c r="D2147" s="94"/>
      <c r="E2147" s="96"/>
      <c r="F2147" s="93"/>
      <c r="G2147" s="942" t="s">
        <v>126</v>
      </c>
      <c r="H2147" s="930"/>
      <c r="I2147" s="94"/>
      <c r="J2147" s="96"/>
      <c r="K2147" s="93"/>
      <c r="L2147" s="942" t="s">
        <v>126</v>
      </c>
      <c r="M2147" s="933"/>
      <c r="N2147" s="94"/>
      <c r="O2147" s="96"/>
      <c r="P2147" s="99"/>
    </row>
    <row r="2148" spans="1:16" ht="17.25" thickBot="1">
      <c r="A2148" s="957"/>
      <c r="B2148" s="943"/>
      <c r="C2148" s="927"/>
      <c r="D2148" s="94"/>
      <c r="E2148" s="96"/>
      <c r="F2148" s="101"/>
      <c r="G2148" s="943"/>
      <c r="H2148" s="930"/>
      <c r="I2148" s="94"/>
      <c r="J2148" s="96"/>
      <c r="K2148" s="101"/>
      <c r="L2148" s="943"/>
      <c r="M2148" s="933"/>
      <c r="N2148" s="94"/>
      <c r="O2148" s="96"/>
      <c r="P2148" s="104"/>
    </row>
    <row r="2149" spans="1:16">
      <c r="A2149" s="957"/>
      <c r="B2149" s="953"/>
      <c r="C2149" s="927"/>
      <c r="D2149" s="94"/>
      <c r="E2149" s="96"/>
      <c r="F2149" s="102"/>
      <c r="G2149" s="953"/>
      <c r="H2149" s="930"/>
      <c r="I2149" s="94"/>
      <c r="J2149" s="96"/>
      <c r="K2149" s="103"/>
      <c r="L2149" s="953"/>
      <c r="M2149" s="933"/>
      <c r="N2149" s="94"/>
      <c r="O2149" s="96"/>
      <c r="P2149" s="93"/>
    </row>
    <row r="2150" spans="1:16" ht="17.25" thickBot="1">
      <c r="A2150" s="957"/>
      <c r="B2150" s="954"/>
      <c r="C2150" s="927"/>
      <c r="D2150" s="94"/>
      <c r="E2150" s="96"/>
      <c r="F2150" s="99"/>
      <c r="G2150" s="954"/>
      <c r="H2150" s="930"/>
      <c r="I2150" s="94"/>
      <c r="J2150" s="96"/>
      <c r="K2150" s="104"/>
      <c r="L2150" s="954"/>
      <c r="M2150" s="933"/>
      <c r="N2150" s="94"/>
      <c r="O2150" s="96"/>
      <c r="P2150" s="97"/>
    </row>
    <row r="2151" spans="1:16">
      <c r="A2151" s="957"/>
      <c r="B2151" s="952" t="s">
        <v>127</v>
      </c>
      <c r="C2151" s="927"/>
      <c r="D2151" s="94"/>
      <c r="E2151" s="96"/>
      <c r="F2151" s="103"/>
      <c r="G2151" s="952" t="s">
        <v>127</v>
      </c>
      <c r="H2151" s="930"/>
      <c r="I2151" s="94"/>
      <c r="J2151" s="96"/>
      <c r="K2151" s="104"/>
      <c r="L2151" s="952" t="s">
        <v>127</v>
      </c>
      <c r="M2151" s="933"/>
      <c r="N2151" s="94"/>
      <c r="O2151" s="114"/>
      <c r="P2151" s="97"/>
    </row>
    <row r="2152" spans="1:16" ht="17.25" thickBot="1">
      <c r="A2152" s="957"/>
      <c r="B2152" s="943"/>
      <c r="C2152" s="927"/>
      <c r="D2152" s="94"/>
      <c r="E2152" s="96"/>
      <c r="F2152" s="104"/>
      <c r="G2152" s="943"/>
      <c r="H2152" s="930"/>
      <c r="I2152" s="94"/>
      <c r="J2152" s="96"/>
      <c r="K2152" s="99"/>
      <c r="L2152" s="943"/>
      <c r="M2152" s="933"/>
      <c r="N2152" s="113"/>
      <c r="O2152" s="96"/>
      <c r="P2152" s="112"/>
    </row>
    <row r="2153" spans="1:16">
      <c r="A2153" s="957"/>
      <c r="B2153" s="953"/>
      <c r="C2153" s="927"/>
      <c r="D2153" s="94"/>
      <c r="E2153" s="96"/>
      <c r="F2153" s="104"/>
      <c r="G2153" s="953"/>
      <c r="H2153" s="930"/>
      <c r="I2153" s="94"/>
      <c r="J2153" s="96"/>
      <c r="K2153" s="104"/>
      <c r="L2153" s="953"/>
      <c r="M2153" s="933"/>
      <c r="N2153" s="113"/>
      <c r="O2153" s="114"/>
      <c r="P2153" s="97"/>
    </row>
    <row r="2154" spans="1:16" ht="17.25" thickBot="1">
      <c r="A2154" s="957"/>
      <c r="B2154" s="954"/>
      <c r="C2154" s="927"/>
      <c r="D2154" s="94"/>
      <c r="E2154" s="96"/>
      <c r="F2154" s="99"/>
      <c r="G2154" s="954"/>
      <c r="H2154" s="930"/>
      <c r="I2154" s="94"/>
      <c r="J2154" s="96"/>
      <c r="K2154" s="93"/>
      <c r="L2154" s="954"/>
      <c r="M2154" s="933"/>
      <c r="N2154" s="94"/>
      <c r="O2154" s="114"/>
      <c r="P2154" s="104"/>
    </row>
    <row r="2155" spans="1:16">
      <c r="A2155" s="957"/>
      <c r="B2155" s="952" t="s">
        <v>128</v>
      </c>
      <c r="C2155" s="927"/>
      <c r="D2155" s="94"/>
      <c r="E2155" s="96"/>
      <c r="F2155" s="104"/>
      <c r="G2155" s="952" t="s">
        <v>128</v>
      </c>
      <c r="H2155" s="930"/>
      <c r="I2155" s="94"/>
      <c r="J2155" s="96"/>
      <c r="K2155" s="97"/>
      <c r="L2155" s="952" t="s">
        <v>128</v>
      </c>
      <c r="M2155" s="933"/>
      <c r="N2155" s="94"/>
      <c r="O2155" s="96"/>
      <c r="P2155" s="97"/>
    </row>
    <row r="2156" spans="1:16" ht="17.25" thickBot="1">
      <c r="A2156" s="957"/>
      <c r="B2156" s="943"/>
      <c r="C2156" s="927"/>
      <c r="D2156" s="94"/>
      <c r="E2156" s="96"/>
      <c r="F2156" s="93"/>
      <c r="G2156" s="943"/>
      <c r="H2156" s="930"/>
      <c r="I2156" s="94"/>
      <c r="J2156" s="114"/>
      <c r="K2156" s="97"/>
      <c r="L2156" s="943"/>
      <c r="M2156" s="933"/>
      <c r="N2156" s="113"/>
      <c r="O2156" s="114"/>
      <c r="P2156" s="97"/>
    </row>
    <row r="2157" spans="1:16">
      <c r="A2157" s="957"/>
      <c r="B2157" s="953"/>
      <c r="C2157" s="927"/>
      <c r="D2157" s="94"/>
      <c r="E2157" s="96"/>
      <c r="F2157" s="97"/>
      <c r="G2157" s="953"/>
      <c r="H2157" s="930"/>
      <c r="I2157" s="94"/>
      <c r="J2157" s="96"/>
      <c r="K2157" s="97"/>
      <c r="L2157" s="953"/>
      <c r="M2157" s="933"/>
      <c r="N2157" s="113"/>
      <c r="O2157" s="114"/>
      <c r="P2157" s="97"/>
    </row>
    <row r="2158" spans="1:16" ht="17.25" thickBot="1">
      <c r="A2158" s="957"/>
      <c r="B2158" s="954"/>
      <c r="C2158" s="927"/>
      <c r="D2158" s="94"/>
      <c r="E2158" s="96"/>
      <c r="F2158" s="93"/>
      <c r="G2158" s="954"/>
      <c r="H2158" s="930"/>
      <c r="I2158" s="94"/>
      <c r="J2158" s="114"/>
      <c r="K2158" s="97"/>
      <c r="L2158" s="954"/>
      <c r="M2158" s="933"/>
      <c r="N2158" s="94"/>
      <c r="O2158" s="114"/>
      <c r="P2158" s="97"/>
    </row>
    <row r="2159" spans="1:16">
      <c r="A2159" s="957"/>
      <c r="B2159" s="942" t="s">
        <v>129</v>
      </c>
      <c r="C2159" s="927"/>
      <c r="D2159" s="94"/>
      <c r="E2159" s="96"/>
      <c r="F2159" s="93"/>
      <c r="G2159" s="942" t="s">
        <v>129</v>
      </c>
      <c r="H2159" s="930"/>
      <c r="I2159" s="94"/>
      <c r="J2159" s="114"/>
      <c r="K2159" s="97"/>
      <c r="L2159" s="942" t="s">
        <v>129</v>
      </c>
      <c r="M2159" s="933"/>
      <c r="N2159" s="113"/>
      <c r="O2159" s="114"/>
      <c r="P2159" s="97"/>
    </row>
    <row r="2160" spans="1:16" ht="17.25" thickBot="1">
      <c r="A2160" s="957"/>
      <c r="B2160" s="943"/>
      <c r="C2160" s="927"/>
      <c r="D2160" s="94"/>
      <c r="E2160" s="96"/>
      <c r="F2160" s="93"/>
      <c r="G2160" s="943"/>
      <c r="H2160" s="930"/>
      <c r="I2160" s="94"/>
      <c r="J2160" s="114"/>
      <c r="K2160" s="97"/>
      <c r="L2160" s="943"/>
      <c r="M2160" s="933"/>
      <c r="N2160" s="94"/>
      <c r="O2160" s="114"/>
      <c r="P2160" s="97"/>
    </row>
    <row r="2161" spans="1:16">
      <c r="A2161" s="957"/>
      <c r="B2161" s="106"/>
      <c r="C2161" s="927"/>
      <c r="D2161" s="94"/>
      <c r="E2161" s="96"/>
      <c r="F2161" s="97"/>
      <c r="G2161" s="106"/>
      <c r="H2161" s="930"/>
      <c r="I2161" s="94"/>
      <c r="J2161" s="96"/>
      <c r="K2161" s="112"/>
      <c r="L2161" s="106"/>
      <c r="M2161" s="933"/>
      <c r="N2161" s="113"/>
      <c r="O2161" s="96"/>
      <c r="P2161" s="112"/>
    </row>
    <row r="2162" spans="1:16">
      <c r="A2162" s="957"/>
      <c r="B2162" s="107"/>
      <c r="C2162" s="927"/>
      <c r="D2162" s="94"/>
      <c r="E2162" s="96"/>
      <c r="F2162" s="93"/>
      <c r="G2162" s="107"/>
      <c r="H2162" s="930"/>
      <c r="I2162" s="94"/>
      <c r="J2162" s="96"/>
      <c r="K2162" s="97"/>
      <c r="L2162" s="107"/>
      <c r="M2162" s="933"/>
      <c r="N2162" s="113"/>
      <c r="O2162" s="114"/>
      <c r="P2162" s="97"/>
    </row>
    <row r="2163" spans="1:16">
      <c r="A2163" s="957"/>
      <c r="B2163" s="109"/>
      <c r="C2163" s="927"/>
      <c r="D2163" s="94"/>
      <c r="E2163" s="96"/>
      <c r="F2163" s="93"/>
      <c r="G2163" s="109"/>
      <c r="H2163" s="930"/>
      <c r="I2163" s="113"/>
      <c r="J2163" s="114"/>
      <c r="K2163" s="97"/>
      <c r="L2163" s="109"/>
      <c r="M2163" s="933"/>
      <c r="N2163" s="113"/>
      <c r="O2163" s="114"/>
      <c r="P2163" s="104"/>
    </row>
    <row r="2164" spans="1:16">
      <c r="A2164" s="957"/>
      <c r="B2164" s="110"/>
      <c r="C2164" s="927"/>
      <c r="D2164" s="94"/>
      <c r="E2164" s="96"/>
      <c r="F2164" s="93"/>
      <c r="G2164" s="110"/>
      <c r="H2164" s="930"/>
      <c r="I2164" s="113"/>
      <c r="J2164" s="114"/>
      <c r="K2164" s="104"/>
      <c r="L2164" s="110"/>
      <c r="M2164" s="933"/>
      <c r="N2164" s="111"/>
      <c r="O2164" s="96"/>
      <c r="P2164" s="97"/>
    </row>
    <row r="2165" spans="1:16">
      <c r="A2165" s="957"/>
      <c r="B2165" s="109"/>
      <c r="C2165" s="927"/>
      <c r="D2165" s="111"/>
      <c r="E2165" s="96"/>
      <c r="F2165" s="97"/>
      <c r="G2165" s="109"/>
      <c r="H2165" s="930"/>
      <c r="I2165" s="111"/>
      <c r="J2165" s="96"/>
      <c r="K2165" s="112"/>
      <c r="L2165" s="109"/>
      <c r="M2165" s="933"/>
      <c r="N2165" s="94"/>
      <c r="O2165" s="96"/>
      <c r="P2165" s="112"/>
    </row>
    <row r="2166" spans="1:16">
      <c r="A2166" s="957"/>
      <c r="B2166" s="110"/>
      <c r="C2166" s="927"/>
      <c r="D2166" s="94"/>
      <c r="E2166" s="96"/>
      <c r="F2166" s="108"/>
      <c r="G2166" s="110"/>
      <c r="H2166" s="930"/>
      <c r="I2166" s="94"/>
      <c r="J2166" s="96"/>
      <c r="K2166" s="97"/>
      <c r="L2166" s="110"/>
      <c r="M2166" s="933"/>
      <c r="N2166" s="113"/>
      <c r="O2166" s="114"/>
      <c r="P2166" s="97"/>
    </row>
    <row r="2167" spans="1:16">
      <c r="A2167" s="957"/>
      <c r="B2167" s="109"/>
      <c r="C2167" s="927"/>
      <c r="D2167" s="94"/>
      <c r="E2167" s="96"/>
      <c r="F2167" s="97"/>
      <c r="G2167" s="109"/>
      <c r="H2167" s="930"/>
      <c r="I2167" s="113"/>
      <c r="J2167" s="114"/>
      <c r="K2167" s="97"/>
      <c r="L2167" s="109"/>
      <c r="M2167" s="933"/>
      <c r="N2167" s="113"/>
      <c r="O2167" s="114"/>
      <c r="P2167" s="97"/>
    </row>
    <row r="2168" spans="1:16" ht="17.25" thickBot="1">
      <c r="A2168" s="957"/>
      <c r="B2168" s="110"/>
      <c r="C2168" s="940"/>
      <c r="D2168" s="115"/>
      <c r="E2168" s="116"/>
      <c r="F2168" s="117"/>
      <c r="G2168" s="110"/>
      <c r="H2168" s="930"/>
      <c r="I2168" s="115"/>
      <c r="J2168" s="116"/>
      <c r="K2168" s="117"/>
      <c r="L2168" s="110"/>
      <c r="M2168" s="933"/>
      <c r="N2168" s="115"/>
      <c r="O2168" s="116"/>
      <c r="P2168" s="117"/>
    </row>
    <row r="2169" spans="1:16">
      <c r="A2169" s="944" t="str">
        <f>TEXT(A2123,"AAAA")</f>
        <v>星期日</v>
      </c>
      <c r="B2169" s="109"/>
      <c r="C2169" s="926" t="s">
        <v>665</v>
      </c>
      <c r="D2169" s="118"/>
      <c r="E2169" s="119"/>
      <c r="F2169" s="97"/>
      <c r="G2169" s="109"/>
      <c r="H2169" s="929" t="s">
        <v>130</v>
      </c>
      <c r="I2169" s="118"/>
      <c r="J2169" s="119"/>
      <c r="K2169" s="97"/>
      <c r="L2169" s="109"/>
      <c r="M2169" s="932" t="s">
        <v>130</v>
      </c>
      <c r="N2169" s="118"/>
      <c r="O2169" s="119"/>
      <c r="P2169" s="97"/>
    </row>
    <row r="2170" spans="1:16">
      <c r="A2170" s="944"/>
      <c r="B2170" s="110"/>
      <c r="C2170" s="927"/>
      <c r="D2170" s="120"/>
      <c r="E2170" s="96"/>
      <c r="F2170" s="97"/>
      <c r="G2170" s="110"/>
      <c r="H2170" s="930"/>
      <c r="I2170" s="94"/>
      <c r="J2170" s="96"/>
      <c r="K2170" s="97"/>
      <c r="L2170" s="110"/>
      <c r="M2170" s="933"/>
      <c r="N2170" s="94"/>
      <c r="O2170" s="96"/>
      <c r="P2170" s="97"/>
    </row>
    <row r="2171" spans="1:16">
      <c r="A2171" s="944"/>
      <c r="B2171" s="109"/>
      <c r="C2171" s="927"/>
      <c r="D2171" s="120"/>
      <c r="E2171" s="96"/>
      <c r="F2171" s="97"/>
      <c r="G2171" s="109"/>
      <c r="H2171" s="930"/>
      <c r="I2171" s="94"/>
      <c r="J2171" s="96"/>
      <c r="K2171" s="97"/>
      <c r="L2171" s="109"/>
      <c r="M2171" s="933"/>
      <c r="N2171" s="94"/>
      <c r="O2171" s="96"/>
      <c r="P2171" s="97"/>
    </row>
    <row r="2172" spans="1:16">
      <c r="A2172" s="944"/>
      <c r="B2172" s="110"/>
      <c r="C2172" s="927"/>
      <c r="D2172" s="120"/>
      <c r="E2172" s="96"/>
      <c r="F2172" s="97"/>
      <c r="G2172" s="110"/>
      <c r="H2172" s="930"/>
      <c r="I2172" s="94"/>
      <c r="J2172" s="96"/>
      <c r="K2172" s="97"/>
      <c r="L2172" s="110"/>
      <c r="M2172" s="933"/>
      <c r="N2172" s="94"/>
      <c r="O2172" s="96"/>
      <c r="P2172" s="97"/>
    </row>
    <row r="2173" spans="1:16">
      <c r="A2173" s="944"/>
      <c r="B2173" s="109"/>
      <c r="C2173" s="927"/>
      <c r="D2173" s="120"/>
      <c r="E2173" s="96"/>
      <c r="F2173" s="97"/>
      <c r="G2173" s="109"/>
      <c r="H2173" s="930"/>
      <c r="I2173" s="94"/>
      <c r="J2173" s="96"/>
      <c r="K2173" s="97"/>
      <c r="L2173" s="109"/>
      <c r="M2173" s="933"/>
      <c r="N2173" s="94"/>
      <c r="O2173" s="96"/>
      <c r="P2173" s="97"/>
    </row>
    <row r="2174" spans="1:16">
      <c r="A2174" s="944"/>
      <c r="B2174" s="110"/>
      <c r="C2174" s="927"/>
      <c r="D2174" s="120"/>
      <c r="E2174" s="96"/>
      <c r="F2174" s="97"/>
      <c r="G2174" s="110"/>
      <c r="H2174" s="930"/>
      <c r="I2174" s="94"/>
      <c r="J2174" s="96"/>
      <c r="K2174" s="97"/>
      <c r="L2174" s="110"/>
      <c r="M2174" s="933"/>
      <c r="N2174" s="94"/>
      <c r="O2174" s="96"/>
      <c r="P2174" s="97"/>
    </row>
    <row r="2175" spans="1:16">
      <c r="A2175" s="944"/>
      <c r="B2175" s="109"/>
      <c r="C2175" s="927"/>
      <c r="D2175" s="120"/>
      <c r="E2175" s="96"/>
      <c r="F2175" s="97"/>
      <c r="G2175" s="109"/>
      <c r="H2175" s="930"/>
      <c r="I2175" s="94"/>
      <c r="J2175" s="96"/>
      <c r="K2175" s="97"/>
      <c r="L2175" s="109"/>
      <c r="M2175" s="933"/>
      <c r="N2175" s="94"/>
      <c r="O2175" s="96"/>
      <c r="P2175" s="97"/>
    </row>
    <row r="2176" spans="1:16">
      <c r="A2176" s="944"/>
      <c r="B2176" s="110"/>
      <c r="C2176" s="927"/>
      <c r="D2176" s="94"/>
      <c r="E2176" s="96"/>
      <c r="F2176" s="97"/>
      <c r="G2176" s="110"/>
      <c r="H2176" s="930"/>
      <c r="I2176" s="94"/>
      <c r="J2176" s="96"/>
      <c r="K2176" s="97"/>
      <c r="L2176" s="110"/>
      <c r="M2176" s="933"/>
      <c r="N2176" s="94"/>
      <c r="O2176" s="96"/>
      <c r="P2176" s="97"/>
    </row>
    <row r="2177" spans="1:16">
      <c r="A2177" s="944"/>
      <c r="B2177" s="107"/>
      <c r="C2177" s="927"/>
      <c r="D2177" s="113"/>
      <c r="E2177" s="114"/>
      <c r="F2177" s="104"/>
      <c r="G2177" s="107"/>
      <c r="H2177" s="930"/>
      <c r="I2177" s="113"/>
      <c r="J2177" s="114"/>
      <c r="K2177" s="97"/>
      <c r="L2177" s="107"/>
      <c r="M2177" s="933"/>
      <c r="N2177" s="113"/>
      <c r="O2177" s="114"/>
      <c r="P2177" s="97"/>
    </row>
    <row r="2178" spans="1:16" ht="17.25" thickBot="1">
      <c r="A2178" s="944"/>
      <c r="B2178" s="107"/>
      <c r="C2178" s="940"/>
      <c r="D2178" s="122" t="s">
        <v>132</v>
      </c>
      <c r="E2178" s="123" t="s">
        <v>133</v>
      </c>
      <c r="F2178" s="124"/>
      <c r="G2178" s="107"/>
      <c r="H2178" s="941"/>
      <c r="I2178" s="122" t="s">
        <v>132</v>
      </c>
      <c r="J2178" s="123" t="s">
        <v>133</v>
      </c>
      <c r="K2178" s="97"/>
      <c r="L2178" s="107"/>
      <c r="M2178" s="939"/>
      <c r="N2178" s="122" t="s">
        <v>132</v>
      </c>
      <c r="O2178" s="123" t="s">
        <v>133</v>
      </c>
      <c r="P2178" s="97"/>
    </row>
    <row r="2179" spans="1:16">
      <c r="A2179" s="105"/>
      <c r="B2179" s="109"/>
      <c r="C2179" s="926" t="s">
        <v>666</v>
      </c>
      <c r="D2179" s="118"/>
      <c r="E2179" s="119"/>
      <c r="F2179" s="125"/>
      <c r="G2179" s="109"/>
      <c r="H2179" s="929" t="s">
        <v>134</v>
      </c>
      <c r="I2179" s="118"/>
      <c r="J2179" s="119"/>
      <c r="K2179" s="125"/>
      <c r="L2179" s="109"/>
      <c r="M2179" s="932" t="s">
        <v>134</v>
      </c>
      <c r="N2179" s="118"/>
      <c r="O2179" s="119"/>
      <c r="P2179" s="125"/>
    </row>
    <row r="2180" spans="1:16">
      <c r="A2180" s="105"/>
      <c r="B2180" s="110"/>
      <c r="C2180" s="927"/>
      <c r="D2180" s="94"/>
      <c r="E2180" s="96"/>
      <c r="F2180" s="97"/>
      <c r="G2180" s="110"/>
      <c r="H2180" s="930"/>
      <c r="I2180" s="94"/>
      <c r="J2180" s="96"/>
      <c r="K2180" s="97"/>
      <c r="L2180" s="110"/>
      <c r="M2180" s="933"/>
      <c r="N2180" s="94"/>
      <c r="O2180" s="96"/>
      <c r="P2180" s="97"/>
    </row>
    <row r="2181" spans="1:16">
      <c r="A2181" s="105"/>
      <c r="B2181" s="126"/>
      <c r="C2181" s="927"/>
      <c r="D2181" s="94"/>
      <c r="E2181" s="96"/>
      <c r="F2181" s="97"/>
      <c r="G2181" s="126"/>
      <c r="H2181" s="930"/>
      <c r="I2181" s="94"/>
      <c r="J2181" s="96"/>
      <c r="K2181" s="97"/>
      <c r="L2181" s="126"/>
      <c r="M2181" s="933"/>
      <c r="N2181" s="94"/>
      <c r="O2181" s="96"/>
      <c r="P2181" s="128"/>
    </row>
    <row r="2182" spans="1:16">
      <c r="A2182" s="105"/>
      <c r="B2182" s="107"/>
      <c r="C2182" s="927"/>
      <c r="D2182" s="94"/>
      <c r="E2182" s="96"/>
      <c r="F2182" s="97"/>
      <c r="G2182" s="107"/>
      <c r="H2182" s="930"/>
      <c r="I2182" s="94"/>
      <c r="J2182" s="96"/>
      <c r="K2182" s="97"/>
      <c r="L2182" s="107"/>
      <c r="M2182" s="933"/>
      <c r="N2182" s="94"/>
      <c r="O2182" s="96"/>
      <c r="P2182" s="216"/>
    </row>
    <row r="2183" spans="1:16">
      <c r="A2183" s="105"/>
      <c r="B2183" s="109"/>
      <c r="C2183" s="927"/>
      <c r="D2183" s="94"/>
      <c r="E2183" s="96"/>
      <c r="F2183" s="97"/>
      <c r="G2183" s="109"/>
      <c r="H2183" s="930"/>
      <c r="I2183" s="94"/>
      <c r="J2183" s="96"/>
      <c r="K2183" s="97"/>
      <c r="L2183" s="109"/>
      <c r="M2183" s="933"/>
      <c r="N2183" s="94"/>
      <c r="O2183" s="96"/>
      <c r="P2183" s="97"/>
    </row>
    <row r="2184" spans="1:16">
      <c r="A2184" s="105"/>
      <c r="B2184" s="110"/>
      <c r="C2184" s="927"/>
      <c r="D2184" s="94"/>
      <c r="E2184" s="96"/>
      <c r="F2184" s="127"/>
      <c r="G2184" s="110"/>
      <c r="H2184" s="930"/>
      <c r="I2184" s="94"/>
      <c r="J2184" s="96"/>
      <c r="K2184" s="127"/>
      <c r="L2184" s="110"/>
      <c r="M2184" s="933"/>
      <c r="N2184" s="94"/>
      <c r="O2184" s="96"/>
      <c r="P2184" s="127"/>
    </row>
    <row r="2185" spans="1:16">
      <c r="A2185" s="105"/>
      <c r="B2185" s="109"/>
      <c r="C2185" s="927"/>
      <c r="D2185" s="94"/>
      <c r="E2185" s="96"/>
      <c r="F2185" s="128"/>
      <c r="G2185" s="109"/>
      <c r="H2185" s="930"/>
      <c r="I2185" s="94"/>
      <c r="J2185" s="96"/>
      <c r="K2185" s="128"/>
      <c r="L2185" s="109"/>
      <c r="M2185" s="933"/>
      <c r="N2185" s="94"/>
      <c r="O2185" s="96"/>
      <c r="P2185" s="128"/>
    </row>
    <row r="2186" spans="1:16">
      <c r="A2186" s="105"/>
      <c r="B2186" s="110"/>
      <c r="C2186" s="927"/>
      <c r="D2186" s="217"/>
      <c r="E2186" s="114"/>
      <c r="F2186" s="216"/>
      <c r="G2186" s="110"/>
      <c r="H2186" s="930"/>
      <c r="I2186" s="113"/>
      <c r="J2186" s="114"/>
      <c r="K2186" s="216"/>
      <c r="L2186" s="110"/>
      <c r="M2186" s="933"/>
      <c r="N2186" s="113"/>
      <c r="O2186" s="114"/>
      <c r="P2186" s="216"/>
    </row>
    <row r="2187" spans="1:16">
      <c r="A2187" s="105"/>
      <c r="B2187" s="109"/>
      <c r="C2187" s="927"/>
      <c r="D2187" s="217"/>
      <c r="E2187" s="114"/>
      <c r="F2187" s="216"/>
      <c r="G2187" s="109"/>
      <c r="H2187" s="930"/>
      <c r="I2187" s="113"/>
      <c r="J2187" s="114"/>
      <c r="K2187" s="216"/>
      <c r="L2187" s="109"/>
      <c r="M2187" s="933"/>
      <c r="N2187" s="113"/>
      <c r="O2187" s="114"/>
      <c r="P2187" s="216"/>
    </row>
    <row r="2188" spans="1:16" ht="17.25" thickBot="1">
      <c r="A2188" s="105"/>
      <c r="B2188" s="110"/>
      <c r="C2188" s="940"/>
      <c r="D2188" s="129"/>
      <c r="E2188" s="130"/>
      <c r="F2188" s="104"/>
      <c r="G2188" s="110"/>
      <c r="H2188" s="941"/>
      <c r="I2188" s="113"/>
      <c r="J2188" s="130"/>
      <c r="K2188" s="104"/>
      <c r="L2188" s="110"/>
      <c r="M2188" s="939"/>
      <c r="N2188" s="113"/>
      <c r="O2188" s="131"/>
      <c r="P2188" s="127"/>
    </row>
    <row r="2189" spans="1:16">
      <c r="A2189" s="132"/>
      <c r="B2189" s="109"/>
      <c r="C2189" s="926" t="s">
        <v>667</v>
      </c>
      <c r="D2189" s="118" t="s">
        <v>136</v>
      </c>
      <c r="E2189" s="133" t="s">
        <v>137</v>
      </c>
      <c r="F2189" s="125"/>
      <c r="G2189" s="109"/>
      <c r="H2189" s="929" t="s">
        <v>135</v>
      </c>
      <c r="I2189" s="118" t="s">
        <v>136</v>
      </c>
      <c r="J2189" s="133" t="s">
        <v>137</v>
      </c>
      <c r="K2189" s="125"/>
      <c r="L2189" s="109"/>
      <c r="M2189" s="932" t="s">
        <v>135</v>
      </c>
      <c r="N2189" s="118" t="s">
        <v>136</v>
      </c>
      <c r="O2189" s="133" t="s">
        <v>137</v>
      </c>
      <c r="P2189" s="125"/>
    </row>
    <row r="2190" spans="1:16">
      <c r="A2190" s="132"/>
      <c r="B2190" s="110"/>
      <c r="C2190" s="927"/>
      <c r="D2190" s="94" t="s">
        <v>141</v>
      </c>
      <c r="E2190" s="96" t="s">
        <v>142</v>
      </c>
      <c r="F2190" s="134"/>
      <c r="G2190" s="110"/>
      <c r="H2190" s="930"/>
      <c r="I2190" s="94" t="s">
        <v>141</v>
      </c>
      <c r="J2190" s="96" t="s">
        <v>142</v>
      </c>
      <c r="K2190" s="134"/>
      <c r="L2190" s="110"/>
      <c r="M2190" s="933"/>
      <c r="N2190" s="94" t="s">
        <v>141</v>
      </c>
      <c r="O2190" s="96" t="s">
        <v>142</v>
      </c>
      <c r="P2190" s="134"/>
    </row>
    <row r="2191" spans="1:16">
      <c r="A2191" s="132"/>
      <c r="B2191" s="135"/>
      <c r="C2191" s="927"/>
      <c r="D2191" s="94" t="s">
        <v>145</v>
      </c>
      <c r="E2191" s="96" t="s">
        <v>146</v>
      </c>
      <c r="F2191" s="97"/>
      <c r="G2191" s="135"/>
      <c r="H2191" s="930"/>
      <c r="I2191" s="94" t="s">
        <v>145</v>
      </c>
      <c r="J2191" s="96" t="s">
        <v>146</v>
      </c>
      <c r="K2191" s="97"/>
      <c r="L2191" s="135"/>
      <c r="M2191" s="933"/>
      <c r="N2191" s="94" t="s">
        <v>145</v>
      </c>
      <c r="O2191" s="96" t="s">
        <v>146</v>
      </c>
      <c r="P2191" s="97"/>
    </row>
    <row r="2192" spans="1:16">
      <c r="A2192" s="132"/>
      <c r="B2192" s="110"/>
      <c r="C2192" s="927"/>
      <c r="D2192" s="94" t="s">
        <v>147</v>
      </c>
      <c r="E2192" s="96" t="s">
        <v>148</v>
      </c>
      <c r="F2192" s="104"/>
      <c r="G2192" s="110"/>
      <c r="H2192" s="930"/>
      <c r="I2192" s="94" t="s">
        <v>147</v>
      </c>
      <c r="J2192" s="96" t="s">
        <v>148</v>
      </c>
      <c r="K2192" s="104"/>
      <c r="L2192" s="110"/>
      <c r="M2192" s="933"/>
      <c r="N2192" s="94" t="s">
        <v>147</v>
      </c>
      <c r="O2192" s="96" t="s">
        <v>148</v>
      </c>
      <c r="P2192" s="104"/>
    </row>
    <row r="2193" spans="1:16">
      <c r="A2193" s="132"/>
      <c r="B2193" s="135"/>
      <c r="C2193" s="927"/>
      <c r="D2193" s="94"/>
      <c r="E2193" s="114"/>
      <c r="F2193" s="136"/>
      <c r="G2193" s="135"/>
      <c r="H2193" s="930"/>
      <c r="I2193" s="94"/>
      <c r="J2193" s="114"/>
      <c r="K2193" s="136"/>
      <c r="L2193" s="135"/>
      <c r="M2193" s="933"/>
      <c r="N2193" s="94"/>
      <c r="O2193" s="114"/>
      <c r="P2193" s="136"/>
    </row>
    <row r="2194" spans="1:16">
      <c r="A2194" s="132"/>
      <c r="B2194" s="110"/>
      <c r="C2194" s="927"/>
      <c r="D2194" s="94"/>
      <c r="E2194" s="96"/>
      <c r="F2194" s="97"/>
      <c r="G2194" s="110"/>
      <c r="H2194" s="930"/>
      <c r="I2194" s="94"/>
      <c r="J2194" s="96"/>
      <c r="K2194" s="97"/>
      <c r="L2194" s="110"/>
      <c r="M2194" s="933"/>
      <c r="N2194" s="94"/>
      <c r="O2194" s="96"/>
      <c r="P2194" s="97"/>
    </row>
    <row r="2195" spans="1:16">
      <c r="A2195" s="132"/>
      <c r="B2195" s="135"/>
      <c r="C2195" s="927"/>
      <c r="D2195" s="94"/>
      <c r="E2195" s="114"/>
      <c r="F2195" s="136"/>
      <c r="G2195" s="135"/>
      <c r="H2195" s="930"/>
      <c r="I2195" s="94"/>
      <c r="J2195" s="114"/>
      <c r="K2195" s="136"/>
      <c r="L2195" s="135"/>
      <c r="M2195" s="933"/>
      <c r="N2195" s="94"/>
      <c r="O2195" s="114"/>
      <c r="P2195" s="136"/>
    </row>
    <row r="2196" spans="1:16">
      <c r="A2196" s="132"/>
      <c r="B2196" s="110"/>
      <c r="C2196" s="927"/>
      <c r="D2196" s="94"/>
      <c r="E2196" s="96"/>
      <c r="F2196" s="97"/>
      <c r="G2196" s="110"/>
      <c r="H2196" s="930"/>
      <c r="I2196" s="94"/>
      <c r="J2196" s="96"/>
      <c r="K2196" s="97"/>
      <c r="L2196" s="110"/>
      <c r="M2196" s="933"/>
      <c r="N2196" s="94"/>
      <c r="O2196" s="96"/>
      <c r="P2196" s="97"/>
    </row>
    <row r="2197" spans="1:16">
      <c r="A2197" s="132"/>
      <c r="B2197" s="135"/>
      <c r="C2197" s="927"/>
      <c r="D2197" s="94"/>
      <c r="E2197" s="96"/>
      <c r="F2197" s="97"/>
      <c r="G2197" s="135"/>
      <c r="H2197" s="930"/>
      <c r="I2197" s="94"/>
      <c r="J2197" s="96"/>
      <c r="K2197" s="97"/>
      <c r="L2197" s="135"/>
      <c r="M2197" s="933"/>
      <c r="N2197" s="94"/>
      <c r="O2197" s="96"/>
      <c r="P2197" s="97"/>
    </row>
    <row r="2198" spans="1:16" ht="17.25" thickBot="1">
      <c r="A2198" s="132"/>
      <c r="B2198" s="110"/>
      <c r="C2198" s="940"/>
      <c r="D2198" s="115"/>
      <c r="E2198" s="116"/>
      <c r="F2198" s="117"/>
      <c r="G2198" s="110"/>
      <c r="H2198" s="941"/>
      <c r="I2198" s="115"/>
      <c r="J2198" s="130"/>
      <c r="K2198" s="104"/>
      <c r="L2198" s="110"/>
      <c r="M2198" s="939"/>
      <c r="N2198" s="115"/>
      <c r="O2198" s="130"/>
      <c r="P2198" s="104"/>
    </row>
    <row r="2199" spans="1:16">
      <c r="A2199" s="132"/>
      <c r="B2199" s="135"/>
      <c r="C2199" s="926" t="s">
        <v>668</v>
      </c>
      <c r="D2199" s="137" t="s">
        <v>150</v>
      </c>
      <c r="E2199" s="138"/>
      <c r="F2199" s="139" t="s">
        <v>151</v>
      </c>
      <c r="G2199" s="135"/>
      <c r="H2199" s="929" t="s">
        <v>149</v>
      </c>
      <c r="I2199" s="137" t="s">
        <v>150</v>
      </c>
      <c r="J2199" s="138"/>
      <c r="K2199" s="139" t="s">
        <v>151</v>
      </c>
      <c r="L2199" s="135"/>
      <c r="M2199" s="932" t="s">
        <v>149</v>
      </c>
      <c r="N2199" s="137" t="s">
        <v>150</v>
      </c>
      <c r="O2199" s="138"/>
      <c r="P2199" s="139" t="s">
        <v>151</v>
      </c>
    </row>
    <row r="2200" spans="1:16">
      <c r="A2200" s="132"/>
      <c r="B2200" s="110"/>
      <c r="C2200" s="927"/>
      <c r="D2200" s="120"/>
      <c r="E2200" s="121"/>
      <c r="F2200" s="140"/>
      <c r="G2200" s="110"/>
      <c r="H2200" s="930"/>
      <c r="I2200" s="94"/>
      <c r="J2200" s="96"/>
      <c r="K2200" s="97"/>
      <c r="L2200" s="110"/>
      <c r="M2200" s="933"/>
      <c r="N2200" s="94"/>
      <c r="O2200" s="96"/>
      <c r="P2200" s="97"/>
    </row>
    <row r="2201" spans="1:16">
      <c r="A2201" s="132"/>
      <c r="B2201" s="135"/>
      <c r="C2201" s="927"/>
      <c r="D2201" s="94"/>
      <c r="E2201" s="96"/>
      <c r="F2201" s="97"/>
      <c r="G2201" s="135"/>
      <c r="H2201" s="930"/>
      <c r="I2201" s="94"/>
      <c r="J2201" s="96"/>
      <c r="K2201" s="97"/>
      <c r="L2201" s="135"/>
      <c r="M2201" s="933"/>
      <c r="N2201" s="94"/>
      <c r="O2201" s="96"/>
      <c r="P2201" s="97"/>
    </row>
    <row r="2202" spans="1:16">
      <c r="A2202" s="132"/>
      <c r="B2202" s="110"/>
      <c r="C2202" s="927"/>
      <c r="D2202" s="113"/>
      <c r="E2202" s="114"/>
      <c r="F2202" s="104"/>
      <c r="G2202" s="110"/>
      <c r="H2202" s="930"/>
      <c r="I2202" s="113"/>
      <c r="J2202" s="114"/>
      <c r="K2202" s="104"/>
      <c r="L2202" s="110"/>
      <c r="M2202" s="933"/>
      <c r="N2202" s="113"/>
      <c r="O2202" s="114"/>
      <c r="P2202" s="104"/>
    </row>
    <row r="2203" spans="1:16">
      <c r="A2203" s="935"/>
      <c r="B2203" s="135"/>
      <c r="C2203" s="927"/>
      <c r="D2203" s="94"/>
      <c r="E2203" s="96"/>
      <c r="F2203" s="97"/>
      <c r="G2203" s="135"/>
      <c r="H2203" s="930"/>
      <c r="I2203" s="94"/>
      <c r="J2203" s="96"/>
      <c r="K2203" s="97"/>
      <c r="L2203" s="135"/>
      <c r="M2203" s="933"/>
      <c r="N2203" s="94"/>
      <c r="O2203" s="96"/>
      <c r="P2203" s="97"/>
    </row>
    <row r="2204" spans="1:16">
      <c r="A2204" s="935"/>
      <c r="B2204" s="110"/>
      <c r="C2204" s="927"/>
      <c r="D2204" s="94"/>
      <c r="E2204" s="96"/>
      <c r="F2204" s="97"/>
      <c r="G2204" s="110"/>
      <c r="H2204" s="930"/>
      <c r="I2204" s="94"/>
      <c r="J2204" s="96"/>
      <c r="K2204" s="97"/>
      <c r="L2204" s="110"/>
      <c r="M2204" s="933"/>
      <c r="N2204" s="94"/>
      <c r="O2204" s="96"/>
      <c r="P2204" s="97"/>
    </row>
    <row r="2205" spans="1:16">
      <c r="A2205" s="935"/>
      <c r="B2205" s="135"/>
      <c r="C2205" s="927"/>
      <c r="D2205" s="113"/>
      <c r="E2205" s="114"/>
      <c r="F2205" s="104"/>
      <c r="G2205" s="135"/>
      <c r="H2205" s="930"/>
      <c r="I2205" s="113"/>
      <c r="J2205" s="114"/>
      <c r="K2205" s="104"/>
      <c r="L2205" s="135"/>
      <c r="M2205" s="933"/>
      <c r="N2205" s="113"/>
      <c r="O2205" s="114"/>
      <c r="P2205" s="104"/>
    </row>
    <row r="2206" spans="1:16" ht="17.25" thickBot="1">
      <c r="A2206" s="936"/>
      <c r="B2206" s="141"/>
      <c r="C2206" s="928"/>
      <c r="D2206" s="142"/>
      <c r="E2206" s="143"/>
      <c r="F2206" s="144"/>
      <c r="G2206" s="141"/>
      <c r="H2206" s="931"/>
      <c r="I2206" s="142"/>
      <c r="J2206" s="143"/>
      <c r="K2206" s="144"/>
      <c r="L2206" s="141"/>
      <c r="M2206" s="934"/>
      <c r="N2206" s="142"/>
      <c r="O2206" s="143"/>
      <c r="P2206" s="144"/>
    </row>
    <row r="2207" spans="1:16" s="146" customFormat="1" ht="27" customHeight="1" thickTop="1" thickBot="1">
      <c r="A2207" s="145"/>
      <c r="B2207" s="937" t="s">
        <v>152</v>
      </c>
      <c r="C2207" s="937"/>
      <c r="D2207" s="937"/>
      <c r="E2207" s="937"/>
      <c r="F2207" s="937"/>
      <c r="G2207" s="938" t="s">
        <v>153</v>
      </c>
      <c r="H2207" s="938"/>
      <c r="I2207" s="938"/>
      <c r="J2207" s="938"/>
      <c r="K2207" s="938"/>
      <c r="L2207" s="938"/>
      <c r="M2207" s="938"/>
      <c r="N2207" s="919" t="s">
        <v>154</v>
      </c>
      <c r="O2207" s="919"/>
      <c r="P2207" s="919"/>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20">
        <f>A2123</f>
        <v>46194</v>
      </c>
      <c r="B2209" s="923" t="s">
        <v>669</v>
      </c>
      <c r="C2209" s="160"/>
      <c r="D2209" s="161"/>
      <c r="E2209" s="162"/>
      <c r="F2209" s="163"/>
      <c r="G2209" s="164"/>
      <c r="H2209" s="165"/>
      <c r="I2209" s="166"/>
      <c r="J2209" s="166"/>
      <c r="K2209" s="167"/>
      <c r="L2209" s="168"/>
      <c r="M2209" s="169"/>
      <c r="N2209" s="170"/>
      <c r="O2209" s="166"/>
      <c r="P2209" s="171"/>
    </row>
    <row r="2210" spans="1:16" s="172" customFormat="1">
      <c r="A2210" s="921"/>
      <c r="B2210" s="924"/>
      <c r="C2210" s="173"/>
      <c r="D2210" s="174"/>
      <c r="E2210" s="175"/>
      <c r="F2210" s="176"/>
      <c r="G2210" s="173"/>
      <c r="H2210" s="177"/>
      <c r="I2210" s="175"/>
      <c r="J2210" s="175"/>
      <c r="K2210" s="178"/>
      <c r="L2210" s="179"/>
      <c r="M2210" s="180"/>
      <c r="N2210" s="181"/>
      <c r="O2210" s="175"/>
      <c r="P2210" s="182"/>
    </row>
    <row r="2211" spans="1:16" s="172" customFormat="1">
      <c r="A2211" s="921"/>
      <c r="B2211" s="924"/>
      <c r="C2211" s="173"/>
      <c r="D2211" s="174"/>
      <c r="E2211" s="175"/>
      <c r="F2211" s="176"/>
      <c r="G2211" s="173"/>
      <c r="H2211" s="183"/>
      <c r="I2211" s="175"/>
      <c r="J2211" s="175"/>
      <c r="K2211" s="178"/>
      <c r="L2211" s="184"/>
      <c r="M2211" s="180"/>
      <c r="N2211" s="181"/>
      <c r="O2211" s="175"/>
      <c r="P2211" s="182"/>
    </row>
    <row r="2212" spans="1:16" s="172" customFormat="1">
      <c r="A2212" s="921"/>
      <c r="B2212" s="924"/>
      <c r="C2212" s="173"/>
      <c r="D2212" s="218"/>
      <c r="E2212" s="175"/>
      <c r="F2212" s="176"/>
      <c r="G2212" s="173"/>
      <c r="H2212" s="183"/>
      <c r="I2212" s="175"/>
      <c r="J2212" s="175"/>
      <c r="K2212" s="187"/>
      <c r="L2212" s="184"/>
      <c r="M2212" s="180"/>
      <c r="N2212" s="181"/>
      <c r="O2212" s="175"/>
      <c r="P2212" s="182"/>
    </row>
    <row r="2213" spans="1:16" s="172" customFormat="1">
      <c r="A2213" s="921"/>
      <c r="B2213" s="924"/>
      <c r="C2213" s="173"/>
      <c r="D2213" s="185"/>
      <c r="E2213" s="175"/>
      <c r="F2213" s="182"/>
      <c r="G2213" s="173"/>
      <c r="H2213" s="186"/>
      <c r="I2213" s="175"/>
      <c r="J2213" s="175"/>
      <c r="K2213" s="187"/>
      <c r="L2213" s="184"/>
      <c r="M2213" s="180"/>
      <c r="N2213" s="181"/>
      <c r="O2213" s="175"/>
      <c r="P2213" s="182"/>
    </row>
    <row r="2214" spans="1:16" s="172" customFormat="1">
      <c r="A2214" s="921"/>
      <c r="B2214" s="924"/>
      <c r="C2214" s="173"/>
      <c r="D2214" s="174"/>
      <c r="E2214" s="175"/>
      <c r="F2214" s="188"/>
      <c r="G2214" s="198"/>
      <c r="H2214" s="183"/>
      <c r="I2214" s="191"/>
      <c r="J2214" s="175"/>
      <c r="K2214" s="178"/>
      <c r="L2214" s="189"/>
      <c r="M2214" s="190"/>
      <c r="N2214" s="181"/>
      <c r="O2214" s="175"/>
      <c r="P2214" s="182"/>
    </row>
    <row r="2215" spans="1:16" s="172" customFormat="1">
      <c r="A2215" s="921"/>
      <c r="B2215" s="924"/>
      <c r="C2215" s="173"/>
      <c r="D2215" s="174"/>
      <c r="E2215" s="175"/>
      <c r="F2215" s="182"/>
      <c r="G2215" s="173"/>
      <c r="H2215" s="183"/>
      <c r="I2215" s="191"/>
      <c r="J2215" s="175"/>
      <c r="K2215" s="178"/>
      <c r="L2215" s="184"/>
      <c r="M2215" s="180"/>
      <c r="N2215" s="181"/>
      <c r="O2215" s="175"/>
      <c r="P2215" s="182"/>
    </row>
    <row r="2216" spans="1:16" s="172" customFormat="1">
      <c r="A2216" s="921"/>
      <c r="B2216" s="924"/>
      <c r="C2216" s="173"/>
      <c r="D2216" s="174"/>
      <c r="E2216" s="175"/>
      <c r="F2216" s="182"/>
      <c r="G2216" s="219"/>
      <c r="H2216" s="183"/>
      <c r="I2216" s="175"/>
      <c r="J2216" s="175"/>
      <c r="K2216" s="178"/>
      <c r="L2216" s="184"/>
      <c r="M2216" s="180"/>
      <c r="N2216" s="181"/>
      <c r="O2216" s="175"/>
      <c r="P2216" s="182"/>
    </row>
    <row r="2217" spans="1:16" s="172" customFormat="1">
      <c r="A2217" s="921"/>
      <c r="B2217" s="924"/>
      <c r="C2217" s="173"/>
      <c r="D2217" s="174"/>
      <c r="E2217" s="175"/>
      <c r="F2217" s="188"/>
      <c r="G2217" s="173"/>
      <c r="H2217" s="183"/>
      <c r="I2217" s="191"/>
      <c r="J2217" s="175"/>
      <c r="K2217" s="178"/>
      <c r="L2217" s="184"/>
      <c r="M2217" s="180"/>
      <c r="N2217" s="181"/>
      <c r="O2217" s="175"/>
      <c r="P2217" s="182"/>
    </row>
    <row r="2218" spans="1:16" s="172" customFormat="1">
      <c r="A2218" s="921"/>
      <c r="B2218" s="924"/>
      <c r="C2218" s="173"/>
      <c r="D2218" s="174"/>
      <c r="E2218" s="175"/>
      <c r="F2218" s="182"/>
      <c r="G2218" s="173"/>
      <c r="H2218" s="183"/>
      <c r="I2218" s="191"/>
      <c r="J2218" s="175"/>
      <c r="K2218" s="178"/>
      <c r="L2218" s="184"/>
      <c r="M2218" s="180"/>
      <c r="N2218" s="181"/>
      <c r="O2218" s="175"/>
      <c r="P2218" s="182"/>
    </row>
    <row r="2219" spans="1:16" s="172" customFormat="1">
      <c r="A2219" s="921"/>
      <c r="B2219" s="924"/>
      <c r="C2219" s="192"/>
      <c r="D2219" s="193"/>
      <c r="E2219" s="194"/>
      <c r="F2219" s="195"/>
      <c r="G2219" s="173"/>
      <c r="H2219" s="177"/>
      <c r="I2219" s="175"/>
      <c r="J2219" s="175"/>
      <c r="K2219" s="178"/>
      <c r="L2219" s="184"/>
      <c r="M2219" s="180"/>
      <c r="N2219" s="196"/>
      <c r="O2219" s="194"/>
      <c r="P2219" s="195"/>
    </row>
    <row r="2220" spans="1:16" s="172" customFormat="1">
      <c r="A2220" s="921"/>
      <c r="B2220" s="924"/>
      <c r="C2220" s="192"/>
      <c r="D2220" s="193"/>
      <c r="E2220" s="194"/>
      <c r="F2220" s="195"/>
      <c r="G2220" s="198"/>
      <c r="H2220" s="183"/>
      <c r="I2220" s="191"/>
      <c r="J2220" s="175"/>
      <c r="K2220" s="178"/>
      <c r="L2220" s="184"/>
      <c r="M2220" s="180"/>
      <c r="N2220" s="196"/>
      <c r="O2220" s="194"/>
      <c r="P2220" s="195"/>
    </row>
    <row r="2221" spans="1:16" s="172" customFormat="1">
      <c r="A2221" s="921"/>
      <c r="B2221" s="924"/>
      <c r="C2221" s="192"/>
      <c r="D2221" s="193"/>
      <c r="E2221" s="194"/>
      <c r="F2221" s="195"/>
      <c r="G2221" s="173"/>
      <c r="H2221" s="199"/>
      <c r="I2221" s="191"/>
      <c r="J2221" s="200"/>
      <c r="K2221" s="197"/>
      <c r="L2221" s="184"/>
      <c r="M2221" s="180"/>
      <c r="N2221" s="196"/>
      <c r="O2221" s="194"/>
      <c r="P2221" s="195"/>
    </row>
    <row r="2222" spans="1:16" s="172" customFormat="1">
      <c r="A2222" s="921"/>
      <c r="B2222" s="924"/>
      <c r="C2222" s="192"/>
      <c r="D2222" s="193"/>
      <c r="E2222" s="194"/>
      <c r="F2222" s="195"/>
      <c r="G2222" s="173"/>
      <c r="H2222" s="201"/>
      <c r="I2222" s="175"/>
      <c r="J2222" s="175"/>
      <c r="K2222" s="178"/>
      <c r="L2222" s="184"/>
      <c r="M2222" s="180"/>
      <c r="N2222" s="196"/>
      <c r="O2222" s="194"/>
      <c r="P2222" s="195"/>
    </row>
    <row r="2223" spans="1:16" s="172" customFormat="1">
      <c r="A2223" s="921"/>
      <c r="B2223" s="924"/>
      <c r="C2223" s="192"/>
      <c r="D2223" s="193"/>
      <c r="E2223" s="194"/>
      <c r="F2223" s="195"/>
      <c r="G2223" s="198"/>
      <c r="H2223" s="183"/>
      <c r="I2223" s="200"/>
      <c r="J2223" s="200"/>
      <c r="K2223" s="197"/>
      <c r="L2223" s="184"/>
      <c r="M2223" s="180"/>
      <c r="N2223" s="196"/>
      <c r="O2223" s="194"/>
      <c r="P2223" s="195"/>
    </row>
    <row r="2224" spans="1:16" s="172" customFormat="1">
      <c r="A2224" s="921"/>
      <c r="B2224" s="924"/>
      <c r="C2224" s="192"/>
      <c r="D2224" s="193"/>
      <c r="E2224" s="194"/>
      <c r="F2224" s="195"/>
      <c r="G2224" s="173"/>
      <c r="H2224" s="183"/>
      <c r="I2224" s="200"/>
      <c r="J2224" s="200"/>
      <c r="K2224" s="197"/>
      <c r="L2224" s="179"/>
      <c r="M2224" s="180"/>
      <c r="N2224" s="196"/>
      <c r="O2224" s="194"/>
      <c r="P2224" s="195"/>
    </row>
    <row r="2225" spans="1:16" s="172" customFormat="1">
      <c r="A2225" s="921"/>
      <c r="B2225" s="924"/>
      <c r="C2225" s="192"/>
      <c r="D2225" s="193"/>
      <c r="E2225" s="194"/>
      <c r="F2225" s="195"/>
      <c r="G2225" s="192"/>
      <c r="H2225" s="201"/>
      <c r="I2225" s="202"/>
      <c r="J2225" s="202"/>
      <c r="K2225" s="203"/>
      <c r="L2225" s="204"/>
      <c r="M2225" s="190"/>
      <c r="N2225" s="196"/>
      <c r="O2225" s="194"/>
      <c r="P2225" s="195"/>
    </row>
    <row r="2226" spans="1:16" s="172" customFormat="1">
      <c r="A2226" s="921"/>
      <c r="B2226" s="924"/>
      <c r="C2226" s="192"/>
      <c r="D2226" s="193"/>
      <c r="E2226" s="194"/>
      <c r="F2226" s="195"/>
      <c r="G2226" s="192"/>
      <c r="H2226" s="201"/>
      <c r="I2226" s="202"/>
      <c r="J2226" s="202"/>
      <c r="K2226" s="203"/>
      <c r="L2226" s="204"/>
      <c r="M2226" s="190"/>
      <c r="N2226" s="196"/>
      <c r="O2226" s="194"/>
      <c r="P2226" s="195"/>
    </row>
    <row r="2227" spans="1:16" s="172" customFormat="1">
      <c r="A2227" s="921"/>
      <c r="B2227" s="924"/>
      <c r="C2227" s="192"/>
      <c r="D2227" s="193"/>
      <c r="E2227" s="194"/>
      <c r="F2227" s="195"/>
      <c r="G2227" s="192"/>
      <c r="H2227" s="201"/>
      <c r="I2227" s="202"/>
      <c r="J2227" s="202"/>
      <c r="K2227" s="203"/>
      <c r="L2227" s="204"/>
      <c r="M2227" s="190"/>
      <c r="N2227" s="196"/>
      <c r="O2227" s="194"/>
      <c r="P2227" s="195"/>
    </row>
    <row r="2228" spans="1:16" s="172" customFormat="1" ht="17.25" thickBot="1">
      <c r="A2228" s="922"/>
      <c r="B2228" s="925"/>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56">
        <f>A2123+1</f>
        <v>46195</v>
      </c>
      <c r="B2229" s="90" t="s">
        <v>162</v>
      </c>
      <c r="C2229" s="926" t="s">
        <v>664</v>
      </c>
      <c r="D2229" s="91" t="s">
        <v>114</v>
      </c>
      <c r="E2229" s="92" t="s">
        <v>164</v>
      </c>
      <c r="F2229" s="93"/>
      <c r="G2229" s="90" t="s">
        <v>162</v>
      </c>
      <c r="H2229" s="930" t="s">
        <v>163</v>
      </c>
      <c r="I2229" s="91" t="s">
        <v>114</v>
      </c>
      <c r="J2229" s="92" t="s">
        <v>164</v>
      </c>
      <c r="K2229" s="93"/>
      <c r="L2229" s="90" t="s">
        <v>162</v>
      </c>
      <c r="M2229" s="933" t="s">
        <v>163</v>
      </c>
      <c r="N2229" s="91" t="s">
        <v>114</v>
      </c>
      <c r="O2229" s="92" t="s">
        <v>164</v>
      </c>
      <c r="P2229" s="93"/>
    </row>
    <row r="2230" spans="1:16" ht="18" customHeight="1">
      <c r="A2230" s="957"/>
      <c r="B2230" s="958"/>
      <c r="C2230" s="927"/>
      <c r="D2230" s="94" t="s">
        <v>116</v>
      </c>
      <c r="E2230" s="95" t="s">
        <v>142</v>
      </c>
      <c r="F2230" s="93"/>
      <c r="G2230" s="958"/>
      <c r="H2230" s="930"/>
      <c r="I2230" s="94" t="s">
        <v>116</v>
      </c>
      <c r="J2230" s="95" t="s">
        <v>142</v>
      </c>
      <c r="K2230" s="93"/>
      <c r="L2230" s="958"/>
      <c r="M2230" s="933"/>
      <c r="N2230" s="94" t="s">
        <v>116</v>
      </c>
      <c r="O2230" s="95" t="s">
        <v>142</v>
      </c>
      <c r="P2230" s="93"/>
    </row>
    <row r="2231" spans="1:16" ht="17.25" thickBot="1">
      <c r="A2231" s="957"/>
      <c r="B2231" s="959"/>
      <c r="C2231" s="927"/>
      <c r="D2231" s="94" t="s">
        <v>165</v>
      </c>
      <c r="E2231" s="96" t="s">
        <v>166</v>
      </c>
      <c r="F2231" s="98"/>
      <c r="G2231" s="959"/>
      <c r="H2231" s="930"/>
      <c r="I2231" s="94" t="s">
        <v>165</v>
      </c>
      <c r="J2231" s="96" t="s">
        <v>166</v>
      </c>
      <c r="K2231" s="98"/>
      <c r="L2231" s="959"/>
      <c r="M2231" s="933"/>
      <c r="N2231" s="94" t="s">
        <v>165</v>
      </c>
      <c r="O2231" s="96" t="s">
        <v>166</v>
      </c>
      <c r="P2231" s="98"/>
    </row>
    <row r="2232" spans="1:16" ht="17.25" thickBot="1">
      <c r="A2232" s="957"/>
      <c r="B2232" s="90" t="s">
        <v>167</v>
      </c>
      <c r="C2232" s="927"/>
      <c r="D2232" s="94"/>
      <c r="E2232" s="96"/>
      <c r="F2232" s="97"/>
      <c r="G2232" s="90" t="s">
        <v>167</v>
      </c>
      <c r="H2232" s="930"/>
      <c r="I2232" s="94" t="s">
        <v>120</v>
      </c>
      <c r="J2232" s="96" t="s">
        <v>148</v>
      </c>
      <c r="K2232" s="97"/>
      <c r="L2232" s="90" t="s">
        <v>167</v>
      </c>
      <c r="M2232" s="933"/>
      <c r="N2232" s="94" t="s">
        <v>120</v>
      </c>
      <c r="O2232" s="96" t="s">
        <v>148</v>
      </c>
      <c r="P2232" s="97"/>
    </row>
    <row r="2233" spans="1:16">
      <c r="A2233" s="957"/>
      <c r="B2233" s="955"/>
      <c r="C2233" s="927"/>
      <c r="D2233" s="94"/>
      <c r="E2233" s="96"/>
      <c r="F2233" s="97"/>
      <c r="G2233" s="955"/>
      <c r="H2233" s="930"/>
      <c r="I2233" s="94"/>
      <c r="J2233" s="96"/>
      <c r="K2233" s="97"/>
      <c r="L2233" s="955"/>
      <c r="M2233" s="933"/>
      <c r="N2233" s="94"/>
      <c r="O2233" s="96"/>
      <c r="P2233" s="97"/>
    </row>
    <row r="2234" spans="1:16">
      <c r="A2234" s="957"/>
      <c r="B2234" s="948"/>
      <c r="C2234" s="927"/>
      <c r="D2234" s="94"/>
      <c r="E2234" s="96"/>
      <c r="F2234" s="97"/>
      <c r="G2234" s="948"/>
      <c r="H2234" s="930"/>
      <c r="I2234" s="94"/>
      <c r="J2234" s="96"/>
      <c r="K2234" s="97"/>
      <c r="L2234" s="948"/>
      <c r="M2234" s="933"/>
      <c r="N2234" s="94"/>
      <c r="O2234" s="96"/>
      <c r="P2234" s="97"/>
    </row>
    <row r="2235" spans="1:16">
      <c r="A2235" s="957"/>
      <c r="B2235" s="947"/>
      <c r="C2235" s="927"/>
      <c r="D2235" s="94"/>
      <c r="E2235" s="96"/>
      <c r="F2235" s="93"/>
      <c r="G2235" s="947"/>
      <c r="H2235" s="930"/>
      <c r="I2235" s="94"/>
      <c r="J2235" s="96"/>
      <c r="K2235" s="93"/>
      <c r="L2235" s="947"/>
      <c r="M2235" s="933"/>
      <c r="N2235" s="94"/>
      <c r="O2235" s="96"/>
      <c r="P2235" s="93"/>
    </row>
    <row r="2236" spans="1:16">
      <c r="A2236" s="957"/>
      <c r="B2236" s="948"/>
      <c r="C2236" s="927"/>
      <c r="D2236" s="94"/>
      <c r="E2236" s="96"/>
      <c r="F2236" s="99"/>
      <c r="G2236" s="948"/>
      <c r="H2236" s="930"/>
      <c r="I2236" s="94"/>
      <c r="J2236" s="96"/>
      <c r="K2236" s="99"/>
      <c r="L2236" s="948"/>
      <c r="M2236" s="933"/>
      <c r="N2236" s="94"/>
      <c r="O2236" s="96"/>
      <c r="P2236" s="93"/>
    </row>
    <row r="2237" spans="1:16">
      <c r="A2237" s="957"/>
      <c r="B2237" s="947"/>
      <c r="C2237" s="927"/>
      <c r="D2237" s="94"/>
      <c r="E2237" s="96"/>
      <c r="F2237" s="102"/>
      <c r="G2237" s="947"/>
      <c r="H2237" s="930"/>
      <c r="I2237" s="94"/>
      <c r="J2237" s="96"/>
      <c r="K2237" s="102"/>
      <c r="L2237" s="947"/>
      <c r="M2237" s="933"/>
      <c r="N2237" s="94"/>
      <c r="O2237" s="96"/>
      <c r="P2237" s="99"/>
    </row>
    <row r="2238" spans="1:16" ht="17.25" thickBot="1">
      <c r="A2238" s="957"/>
      <c r="B2238" s="948"/>
      <c r="C2238" s="927"/>
      <c r="D2238" s="94"/>
      <c r="E2238" s="96"/>
      <c r="F2238" s="99"/>
      <c r="G2238" s="948"/>
      <c r="H2238" s="930"/>
      <c r="I2238" s="94"/>
      <c r="J2238" s="96"/>
      <c r="K2238" s="99"/>
      <c r="L2238" s="948"/>
      <c r="M2238" s="933"/>
      <c r="N2238" s="94"/>
      <c r="O2238" s="96"/>
      <c r="P2238" s="99"/>
    </row>
    <row r="2239" spans="1:16" ht="17.25" thickBot="1">
      <c r="A2239" s="957"/>
      <c r="B2239" s="100" t="s">
        <v>168</v>
      </c>
      <c r="C2239" s="927"/>
      <c r="D2239" s="94"/>
      <c r="E2239" s="96"/>
      <c r="F2239" s="99"/>
      <c r="G2239" s="100" t="s">
        <v>168</v>
      </c>
      <c r="H2239" s="930"/>
      <c r="I2239" s="94"/>
      <c r="J2239" s="96"/>
      <c r="K2239" s="99"/>
      <c r="L2239" s="100" t="s">
        <v>168</v>
      </c>
      <c r="M2239" s="933"/>
      <c r="N2239" s="94"/>
      <c r="O2239" s="96"/>
      <c r="P2239" s="99"/>
    </row>
    <row r="2240" spans="1:16">
      <c r="A2240" s="957"/>
      <c r="B2240" s="949"/>
      <c r="C2240" s="927"/>
      <c r="D2240" s="94"/>
      <c r="E2240" s="96"/>
      <c r="F2240" s="99"/>
      <c r="G2240" s="949"/>
      <c r="H2240" s="930"/>
      <c r="I2240" s="94"/>
      <c r="J2240" s="96"/>
      <c r="K2240" s="99"/>
      <c r="L2240" s="949"/>
      <c r="M2240" s="933"/>
      <c r="N2240" s="94"/>
      <c r="O2240" s="96"/>
      <c r="P2240" s="99"/>
    </row>
    <row r="2241" spans="1:16">
      <c r="A2241" s="957"/>
      <c r="B2241" s="950"/>
      <c r="C2241" s="927"/>
      <c r="D2241" s="94"/>
      <c r="E2241" s="96"/>
      <c r="F2241" s="99"/>
      <c r="G2241" s="950"/>
      <c r="H2241" s="930"/>
      <c r="I2241" s="94"/>
      <c r="J2241" s="96"/>
      <c r="K2241" s="99"/>
      <c r="L2241" s="950"/>
      <c r="M2241" s="933"/>
      <c r="N2241" s="94"/>
      <c r="O2241" s="96"/>
      <c r="P2241" s="97"/>
    </row>
    <row r="2242" spans="1:16" ht="17.25" thickBot="1">
      <c r="A2242" s="957"/>
      <c r="B2242" s="951"/>
      <c r="C2242" s="927"/>
      <c r="D2242" s="94"/>
      <c r="E2242" s="96"/>
      <c r="F2242" s="97"/>
      <c r="G2242" s="951"/>
      <c r="H2242" s="930"/>
      <c r="I2242" s="94"/>
      <c r="J2242" s="96"/>
      <c r="K2242" s="97"/>
      <c r="L2242" s="951"/>
      <c r="M2242" s="933"/>
      <c r="N2242" s="94"/>
      <c r="O2242" s="96"/>
      <c r="P2242" s="97"/>
    </row>
    <row r="2243" spans="1:16" ht="17.25" thickBot="1">
      <c r="A2243" s="957"/>
      <c r="B2243" s="100" t="s">
        <v>123</v>
      </c>
      <c r="C2243" s="927"/>
      <c r="D2243" s="94"/>
      <c r="E2243" s="96"/>
      <c r="F2243" s="97"/>
      <c r="G2243" s="100" t="s">
        <v>123</v>
      </c>
      <c r="H2243" s="930"/>
      <c r="I2243" s="94"/>
      <c r="J2243" s="96"/>
      <c r="K2243" s="97"/>
      <c r="L2243" s="100" t="s">
        <v>123</v>
      </c>
      <c r="M2243" s="933"/>
      <c r="N2243" s="94"/>
      <c r="O2243" s="96"/>
      <c r="P2243" s="97"/>
    </row>
    <row r="2244" spans="1:16">
      <c r="A2244" s="957"/>
      <c r="B2244" s="962"/>
      <c r="C2244" s="927"/>
      <c r="D2244" s="94"/>
      <c r="E2244" s="96"/>
      <c r="F2244" s="97"/>
      <c r="G2244" s="962"/>
      <c r="H2244" s="930"/>
      <c r="I2244" s="94"/>
      <c r="J2244" s="96"/>
      <c r="K2244" s="97"/>
      <c r="L2244" s="962"/>
      <c r="M2244" s="933"/>
      <c r="N2244" s="94"/>
      <c r="O2244" s="96"/>
      <c r="P2244" s="97"/>
    </row>
    <row r="2245" spans="1:16">
      <c r="A2245" s="957"/>
      <c r="B2245" s="963"/>
      <c r="C2245" s="927"/>
      <c r="D2245" s="94"/>
      <c r="E2245" s="96"/>
      <c r="F2245" s="97"/>
      <c r="G2245" s="963"/>
      <c r="H2245" s="930"/>
      <c r="I2245" s="94"/>
      <c r="J2245" s="96"/>
      <c r="K2245" s="97"/>
      <c r="L2245" s="963"/>
      <c r="M2245" s="933"/>
      <c r="N2245" s="94"/>
      <c r="O2245" s="96"/>
      <c r="P2245" s="97"/>
    </row>
    <row r="2246" spans="1:16" ht="17.25" thickBot="1">
      <c r="A2246" s="957"/>
      <c r="B2246" s="964"/>
      <c r="C2246" s="927"/>
      <c r="D2246" s="94"/>
      <c r="E2246" s="96"/>
      <c r="F2246" s="97"/>
      <c r="G2246" s="964"/>
      <c r="H2246" s="930"/>
      <c r="I2246" s="94"/>
      <c r="J2246" s="96"/>
      <c r="K2246" s="97"/>
      <c r="L2246" s="964"/>
      <c r="M2246" s="933"/>
      <c r="N2246" s="94"/>
      <c r="O2246" s="96"/>
      <c r="P2246" s="97"/>
    </row>
    <row r="2247" spans="1:16">
      <c r="A2247" s="957"/>
      <c r="B2247" s="945" t="s">
        <v>124</v>
      </c>
      <c r="C2247" s="927"/>
      <c r="D2247" s="94"/>
      <c r="E2247" s="96"/>
      <c r="F2247" s="97"/>
      <c r="G2247" s="945" t="s">
        <v>124</v>
      </c>
      <c r="H2247" s="930"/>
      <c r="I2247" s="94"/>
      <c r="J2247" s="96"/>
      <c r="K2247" s="97"/>
      <c r="L2247" s="945" t="s">
        <v>124</v>
      </c>
      <c r="M2247" s="933"/>
      <c r="N2247" s="94"/>
      <c r="O2247" s="96"/>
      <c r="P2247" s="97"/>
    </row>
    <row r="2248" spans="1:16" ht="17.25" thickBot="1">
      <c r="A2248" s="957"/>
      <c r="B2248" s="946"/>
      <c r="C2248" s="927"/>
      <c r="D2248" s="94"/>
      <c r="E2248" s="96"/>
      <c r="F2248" s="97"/>
      <c r="G2248" s="946"/>
      <c r="H2248" s="930"/>
      <c r="I2248" s="94"/>
      <c r="J2248" s="96"/>
      <c r="K2248" s="97"/>
      <c r="L2248" s="946"/>
      <c r="M2248" s="933"/>
      <c r="N2248" s="94"/>
      <c r="O2248" s="96"/>
      <c r="P2248" s="93"/>
    </row>
    <row r="2249" spans="1:16" ht="17.25" thickTop="1">
      <c r="A2249" s="957"/>
      <c r="B2249" s="960" t="s">
        <v>125</v>
      </c>
      <c r="C2249" s="927"/>
      <c r="D2249" s="94"/>
      <c r="E2249" s="96"/>
      <c r="F2249" s="93"/>
      <c r="G2249" s="960" t="s">
        <v>125</v>
      </c>
      <c r="H2249" s="930"/>
      <c r="I2249" s="94"/>
      <c r="J2249" s="96"/>
      <c r="K2249" s="93"/>
      <c r="L2249" s="960" t="s">
        <v>125</v>
      </c>
      <c r="M2249" s="933"/>
      <c r="N2249" s="94"/>
      <c r="O2249" s="96"/>
      <c r="P2249" s="97"/>
    </row>
    <row r="2250" spans="1:16" ht="17.25" thickBot="1">
      <c r="A2250" s="957"/>
      <c r="B2250" s="943"/>
      <c r="C2250" s="927"/>
      <c r="D2250" s="94"/>
      <c r="E2250" s="96"/>
      <c r="F2250" s="93"/>
      <c r="G2250" s="943"/>
      <c r="H2250" s="930"/>
      <c r="I2250" s="94"/>
      <c r="J2250" s="96"/>
      <c r="K2250" s="93"/>
      <c r="L2250" s="943"/>
      <c r="M2250" s="933"/>
      <c r="N2250" s="94"/>
      <c r="O2250" s="96"/>
      <c r="P2250" s="101"/>
    </row>
    <row r="2251" spans="1:16">
      <c r="A2251" s="957"/>
      <c r="B2251" s="953"/>
      <c r="C2251" s="927"/>
      <c r="D2251" s="94"/>
      <c r="E2251" s="96"/>
      <c r="F2251" s="97"/>
      <c r="G2251" s="953"/>
      <c r="H2251" s="930"/>
      <c r="I2251" s="94"/>
      <c r="J2251" s="96"/>
      <c r="K2251" s="97"/>
      <c r="L2251" s="953"/>
      <c r="M2251" s="933"/>
      <c r="N2251" s="94"/>
      <c r="O2251" s="96"/>
      <c r="P2251" s="103"/>
    </row>
    <row r="2252" spans="1:16" ht="17.25" thickBot="1">
      <c r="A2252" s="957"/>
      <c r="B2252" s="961"/>
      <c r="C2252" s="927"/>
      <c r="D2252" s="94"/>
      <c r="E2252" s="96"/>
      <c r="F2252" s="97"/>
      <c r="G2252" s="961"/>
      <c r="H2252" s="930"/>
      <c r="I2252" s="94"/>
      <c r="J2252" s="96"/>
      <c r="K2252" s="97"/>
      <c r="L2252" s="961"/>
      <c r="M2252" s="933"/>
      <c r="N2252" s="94"/>
      <c r="O2252" s="96"/>
      <c r="P2252" s="104"/>
    </row>
    <row r="2253" spans="1:16">
      <c r="A2253" s="957"/>
      <c r="B2253" s="942" t="s">
        <v>126</v>
      </c>
      <c r="C2253" s="927"/>
      <c r="D2253" s="94"/>
      <c r="E2253" s="96"/>
      <c r="F2253" s="93"/>
      <c r="G2253" s="942" t="s">
        <v>126</v>
      </c>
      <c r="H2253" s="930"/>
      <c r="I2253" s="94"/>
      <c r="J2253" s="96"/>
      <c r="K2253" s="93"/>
      <c r="L2253" s="942" t="s">
        <v>126</v>
      </c>
      <c r="M2253" s="933"/>
      <c r="N2253" s="94"/>
      <c r="O2253" s="96"/>
      <c r="P2253" s="99"/>
    </row>
    <row r="2254" spans="1:16" ht="17.25" thickBot="1">
      <c r="A2254" s="957"/>
      <c r="B2254" s="943"/>
      <c r="C2254" s="927"/>
      <c r="D2254" s="94"/>
      <c r="E2254" s="96"/>
      <c r="F2254" s="101"/>
      <c r="G2254" s="943"/>
      <c r="H2254" s="930"/>
      <c r="I2254" s="94"/>
      <c r="J2254" s="96"/>
      <c r="K2254" s="101"/>
      <c r="L2254" s="943"/>
      <c r="M2254" s="933"/>
      <c r="N2254" s="94"/>
      <c r="O2254" s="96"/>
      <c r="P2254" s="104"/>
    </row>
    <row r="2255" spans="1:16">
      <c r="A2255" s="957"/>
      <c r="B2255" s="953"/>
      <c r="C2255" s="927"/>
      <c r="D2255" s="94"/>
      <c r="E2255" s="96"/>
      <c r="F2255" s="102"/>
      <c r="G2255" s="953"/>
      <c r="H2255" s="930"/>
      <c r="I2255" s="94"/>
      <c r="J2255" s="96"/>
      <c r="K2255" s="103"/>
      <c r="L2255" s="953"/>
      <c r="M2255" s="933"/>
      <c r="N2255" s="94"/>
      <c r="O2255" s="96"/>
      <c r="P2255" s="93"/>
    </row>
    <row r="2256" spans="1:16" ht="17.25" thickBot="1">
      <c r="A2256" s="957"/>
      <c r="B2256" s="954"/>
      <c r="C2256" s="927"/>
      <c r="D2256" s="94"/>
      <c r="E2256" s="96"/>
      <c r="F2256" s="99"/>
      <c r="G2256" s="954"/>
      <c r="H2256" s="930"/>
      <c r="I2256" s="94"/>
      <c r="J2256" s="96"/>
      <c r="K2256" s="104"/>
      <c r="L2256" s="954"/>
      <c r="M2256" s="933"/>
      <c r="N2256" s="94"/>
      <c r="O2256" s="96"/>
      <c r="P2256" s="97"/>
    </row>
    <row r="2257" spans="1:16">
      <c r="A2257" s="957"/>
      <c r="B2257" s="952" t="s">
        <v>127</v>
      </c>
      <c r="C2257" s="927"/>
      <c r="D2257" s="94"/>
      <c r="E2257" s="96"/>
      <c r="F2257" s="103"/>
      <c r="G2257" s="952" t="s">
        <v>127</v>
      </c>
      <c r="H2257" s="930"/>
      <c r="I2257" s="94"/>
      <c r="J2257" s="96"/>
      <c r="K2257" s="104"/>
      <c r="L2257" s="952" t="s">
        <v>127</v>
      </c>
      <c r="M2257" s="933"/>
      <c r="N2257" s="94"/>
      <c r="O2257" s="114"/>
      <c r="P2257" s="97"/>
    </row>
    <row r="2258" spans="1:16" ht="17.25" thickBot="1">
      <c r="A2258" s="957"/>
      <c r="B2258" s="943"/>
      <c r="C2258" s="927"/>
      <c r="D2258" s="94"/>
      <c r="E2258" s="96"/>
      <c r="F2258" s="104"/>
      <c r="G2258" s="943"/>
      <c r="H2258" s="930"/>
      <c r="I2258" s="94"/>
      <c r="J2258" s="96"/>
      <c r="K2258" s="99"/>
      <c r="L2258" s="943"/>
      <c r="M2258" s="933"/>
      <c r="N2258" s="113"/>
      <c r="O2258" s="96"/>
      <c r="P2258" s="112"/>
    </row>
    <row r="2259" spans="1:16">
      <c r="A2259" s="957"/>
      <c r="B2259" s="953"/>
      <c r="C2259" s="927"/>
      <c r="D2259" s="94"/>
      <c r="E2259" s="96"/>
      <c r="F2259" s="104"/>
      <c r="G2259" s="953"/>
      <c r="H2259" s="930"/>
      <c r="I2259" s="94"/>
      <c r="J2259" s="96"/>
      <c r="K2259" s="104"/>
      <c r="L2259" s="953"/>
      <c r="M2259" s="933"/>
      <c r="N2259" s="113"/>
      <c r="O2259" s="114"/>
      <c r="P2259" s="97"/>
    </row>
    <row r="2260" spans="1:16" ht="17.25" thickBot="1">
      <c r="A2260" s="957"/>
      <c r="B2260" s="954"/>
      <c r="C2260" s="927"/>
      <c r="D2260" s="94"/>
      <c r="E2260" s="96"/>
      <c r="F2260" s="99"/>
      <c r="G2260" s="954"/>
      <c r="H2260" s="930"/>
      <c r="I2260" s="94"/>
      <c r="J2260" s="96"/>
      <c r="K2260" s="93"/>
      <c r="L2260" s="954"/>
      <c r="M2260" s="933"/>
      <c r="N2260" s="94"/>
      <c r="O2260" s="114"/>
      <c r="P2260" s="104"/>
    </row>
    <row r="2261" spans="1:16">
      <c r="A2261" s="957"/>
      <c r="B2261" s="952" t="s">
        <v>128</v>
      </c>
      <c r="C2261" s="927"/>
      <c r="D2261" s="94"/>
      <c r="E2261" s="96"/>
      <c r="F2261" s="104"/>
      <c r="G2261" s="952" t="s">
        <v>128</v>
      </c>
      <c r="H2261" s="930"/>
      <c r="I2261" s="94"/>
      <c r="J2261" s="96"/>
      <c r="K2261" s="97"/>
      <c r="L2261" s="952" t="s">
        <v>128</v>
      </c>
      <c r="M2261" s="933"/>
      <c r="N2261" s="94"/>
      <c r="O2261" s="96"/>
      <c r="P2261" s="97"/>
    </row>
    <row r="2262" spans="1:16" ht="17.25" thickBot="1">
      <c r="A2262" s="957"/>
      <c r="B2262" s="943"/>
      <c r="C2262" s="927"/>
      <c r="D2262" s="94"/>
      <c r="E2262" s="96"/>
      <c r="F2262" s="93"/>
      <c r="G2262" s="943"/>
      <c r="H2262" s="930"/>
      <c r="I2262" s="94"/>
      <c r="J2262" s="114"/>
      <c r="K2262" s="97"/>
      <c r="L2262" s="943"/>
      <c r="M2262" s="933"/>
      <c r="N2262" s="113"/>
      <c r="O2262" s="114"/>
      <c r="P2262" s="97"/>
    </row>
    <row r="2263" spans="1:16">
      <c r="A2263" s="957"/>
      <c r="B2263" s="953"/>
      <c r="C2263" s="927"/>
      <c r="D2263" s="94"/>
      <c r="E2263" s="96"/>
      <c r="F2263" s="97"/>
      <c r="G2263" s="953"/>
      <c r="H2263" s="930"/>
      <c r="I2263" s="94"/>
      <c r="J2263" s="96"/>
      <c r="K2263" s="97"/>
      <c r="L2263" s="953"/>
      <c r="M2263" s="933"/>
      <c r="N2263" s="113"/>
      <c r="O2263" s="114"/>
      <c r="P2263" s="97"/>
    </row>
    <row r="2264" spans="1:16" ht="17.25" thickBot="1">
      <c r="A2264" s="957"/>
      <c r="B2264" s="954"/>
      <c r="C2264" s="927"/>
      <c r="D2264" s="94"/>
      <c r="E2264" s="96"/>
      <c r="F2264" s="93"/>
      <c r="G2264" s="954"/>
      <c r="H2264" s="930"/>
      <c r="I2264" s="94"/>
      <c r="J2264" s="114"/>
      <c r="K2264" s="97"/>
      <c r="L2264" s="954"/>
      <c r="M2264" s="933"/>
      <c r="N2264" s="94"/>
      <c r="O2264" s="114"/>
      <c r="P2264" s="97"/>
    </row>
    <row r="2265" spans="1:16">
      <c r="A2265" s="957"/>
      <c r="B2265" s="942" t="s">
        <v>129</v>
      </c>
      <c r="C2265" s="927"/>
      <c r="D2265" s="94"/>
      <c r="E2265" s="96"/>
      <c r="F2265" s="93"/>
      <c r="G2265" s="942" t="s">
        <v>129</v>
      </c>
      <c r="H2265" s="930"/>
      <c r="I2265" s="94"/>
      <c r="J2265" s="114"/>
      <c r="K2265" s="97"/>
      <c r="L2265" s="942" t="s">
        <v>129</v>
      </c>
      <c r="M2265" s="933"/>
      <c r="N2265" s="113"/>
      <c r="O2265" s="114"/>
      <c r="P2265" s="97"/>
    </row>
    <row r="2266" spans="1:16" ht="17.25" thickBot="1">
      <c r="A2266" s="957"/>
      <c r="B2266" s="943"/>
      <c r="C2266" s="927"/>
      <c r="D2266" s="94"/>
      <c r="E2266" s="96"/>
      <c r="F2266" s="93"/>
      <c r="G2266" s="943"/>
      <c r="H2266" s="930"/>
      <c r="I2266" s="94"/>
      <c r="J2266" s="114"/>
      <c r="K2266" s="97"/>
      <c r="L2266" s="943"/>
      <c r="M2266" s="933"/>
      <c r="N2266" s="94"/>
      <c r="O2266" s="114"/>
      <c r="P2266" s="97"/>
    </row>
    <row r="2267" spans="1:16">
      <c r="A2267" s="957"/>
      <c r="B2267" s="106"/>
      <c r="C2267" s="927"/>
      <c r="D2267" s="94"/>
      <c r="E2267" s="96"/>
      <c r="F2267" s="97"/>
      <c r="G2267" s="106"/>
      <c r="H2267" s="930"/>
      <c r="I2267" s="94"/>
      <c r="J2267" s="96"/>
      <c r="K2267" s="112"/>
      <c r="L2267" s="106"/>
      <c r="M2267" s="933"/>
      <c r="N2267" s="113"/>
      <c r="O2267" s="96"/>
      <c r="P2267" s="112"/>
    </row>
    <row r="2268" spans="1:16">
      <c r="A2268" s="957"/>
      <c r="B2268" s="107"/>
      <c r="C2268" s="927"/>
      <c r="D2268" s="94"/>
      <c r="E2268" s="96"/>
      <c r="F2268" s="93"/>
      <c r="G2268" s="107"/>
      <c r="H2268" s="930"/>
      <c r="I2268" s="94"/>
      <c r="J2268" s="96"/>
      <c r="K2268" s="97"/>
      <c r="L2268" s="107"/>
      <c r="M2268" s="933"/>
      <c r="N2268" s="113"/>
      <c r="O2268" s="114"/>
      <c r="P2268" s="97"/>
    </row>
    <row r="2269" spans="1:16">
      <c r="A2269" s="957"/>
      <c r="B2269" s="109"/>
      <c r="C2269" s="927"/>
      <c r="D2269" s="94"/>
      <c r="E2269" s="96"/>
      <c r="F2269" s="93"/>
      <c r="G2269" s="109"/>
      <c r="H2269" s="930"/>
      <c r="I2269" s="113"/>
      <c r="J2269" s="114"/>
      <c r="K2269" s="97"/>
      <c r="L2269" s="109"/>
      <c r="M2269" s="933"/>
      <c r="N2269" s="113"/>
      <c r="O2269" s="114"/>
      <c r="P2269" s="104"/>
    </row>
    <row r="2270" spans="1:16">
      <c r="A2270" s="957"/>
      <c r="B2270" s="110"/>
      <c r="C2270" s="927"/>
      <c r="D2270" s="94"/>
      <c r="E2270" s="96"/>
      <c r="F2270" s="93"/>
      <c r="G2270" s="110"/>
      <c r="H2270" s="930"/>
      <c r="I2270" s="113"/>
      <c r="J2270" s="114"/>
      <c r="K2270" s="104"/>
      <c r="L2270" s="110"/>
      <c r="M2270" s="933"/>
      <c r="N2270" s="111"/>
      <c r="O2270" s="96"/>
      <c r="P2270" s="97"/>
    </row>
    <row r="2271" spans="1:16">
      <c r="A2271" s="957"/>
      <c r="B2271" s="109"/>
      <c r="C2271" s="927"/>
      <c r="D2271" s="111"/>
      <c r="E2271" s="96"/>
      <c r="F2271" s="97"/>
      <c r="G2271" s="109"/>
      <c r="H2271" s="930"/>
      <c r="I2271" s="111"/>
      <c r="J2271" s="96"/>
      <c r="K2271" s="112"/>
      <c r="L2271" s="109"/>
      <c r="M2271" s="933"/>
      <c r="N2271" s="94"/>
      <c r="O2271" s="96"/>
      <c r="P2271" s="112"/>
    </row>
    <row r="2272" spans="1:16">
      <c r="A2272" s="957"/>
      <c r="B2272" s="110"/>
      <c r="C2272" s="927"/>
      <c r="D2272" s="94"/>
      <c r="E2272" s="96"/>
      <c r="F2272" s="108"/>
      <c r="G2272" s="110"/>
      <c r="H2272" s="930"/>
      <c r="I2272" s="94"/>
      <c r="J2272" s="96"/>
      <c r="K2272" s="97"/>
      <c r="L2272" s="110"/>
      <c r="M2272" s="933"/>
      <c r="N2272" s="113"/>
      <c r="O2272" s="114"/>
      <c r="P2272" s="97"/>
    </row>
    <row r="2273" spans="1:16">
      <c r="A2273" s="957"/>
      <c r="B2273" s="109"/>
      <c r="C2273" s="927"/>
      <c r="D2273" s="94"/>
      <c r="E2273" s="96"/>
      <c r="F2273" s="97"/>
      <c r="G2273" s="109"/>
      <c r="H2273" s="930"/>
      <c r="I2273" s="113"/>
      <c r="J2273" s="114"/>
      <c r="K2273" s="97"/>
      <c r="L2273" s="109"/>
      <c r="M2273" s="933"/>
      <c r="N2273" s="113"/>
      <c r="O2273" s="114"/>
      <c r="P2273" s="97"/>
    </row>
    <row r="2274" spans="1:16" ht="17.25" thickBot="1">
      <c r="A2274" s="957"/>
      <c r="B2274" s="110"/>
      <c r="C2274" s="940"/>
      <c r="D2274" s="115"/>
      <c r="E2274" s="116"/>
      <c r="F2274" s="117"/>
      <c r="G2274" s="110"/>
      <c r="H2274" s="930"/>
      <c r="I2274" s="115"/>
      <c r="J2274" s="116"/>
      <c r="K2274" s="117"/>
      <c r="L2274" s="110"/>
      <c r="M2274" s="933"/>
      <c r="N2274" s="115"/>
      <c r="O2274" s="116"/>
      <c r="P2274" s="117"/>
    </row>
    <row r="2275" spans="1:16">
      <c r="A2275" s="944" t="str">
        <f>TEXT(A2229,"AAAA")</f>
        <v>星期一</v>
      </c>
      <c r="B2275" s="109"/>
      <c r="C2275" s="926" t="s">
        <v>665</v>
      </c>
      <c r="D2275" s="118"/>
      <c r="E2275" s="119"/>
      <c r="F2275" s="97"/>
      <c r="G2275" s="109"/>
      <c r="H2275" s="929" t="s">
        <v>130</v>
      </c>
      <c r="I2275" s="118"/>
      <c r="J2275" s="119"/>
      <c r="K2275" s="97"/>
      <c r="L2275" s="109"/>
      <c r="M2275" s="932" t="s">
        <v>130</v>
      </c>
      <c r="N2275" s="118"/>
      <c r="O2275" s="119"/>
      <c r="P2275" s="97"/>
    </row>
    <row r="2276" spans="1:16">
      <c r="A2276" s="944"/>
      <c r="B2276" s="110"/>
      <c r="C2276" s="927"/>
      <c r="D2276" s="120"/>
      <c r="E2276" s="96"/>
      <c r="F2276" s="97"/>
      <c r="G2276" s="110"/>
      <c r="H2276" s="930"/>
      <c r="I2276" s="94"/>
      <c r="J2276" s="96"/>
      <c r="K2276" s="97"/>
      <c r="L2276" s="110"/>
      <c r="M2276" s="933"/>
      <c r="N2276" s="94"/>
      <c r="O2276" s="96"/>
      <c r="P2276" s="97"/>
    </row>
    <row r="2277" spans="1:16">
      <c r="A2277" s="944"/>
      <c r="B2277" s="109"/>
      <c r="C2277" s="927"/>
      <c r="D2277" s="120"/>
      <c r="E2277" s="96"/>
      <c r="F2277" s="97"/>
      <c r="G2277" s="109"/>
      <c r="H2277" s="930"/>
      <c r="I2277" s="94"/>
      <c r="J2277" s="96"/>
      <c r="K2277" s="97"/>
      <c r="L2277" s="109"/>
      <c r="M2277" s="933"/>
      <c r="N2277" s="94"/>
      <c r="O2277" s="96"/>
      <c r="P2277" s="97"/>
    </row>
    <row r="2278" spans="1:16">
      <c r="A2278" s="944"/>
      <c r="B2278" s="110"/>
      <c r="C2278" s="927"/>
      <c r="D2278" s="120"/>
      <c r="E2278" s="96"/>
      <c r="F2278" s="97"/>
      <c r="G2278" s="110"/>
      <c r="H2278" s="930"/>
      <c r="I2278" s="94"/>
      <c r="J2278" s="96"/>
      <c r="K2278" s="97"/>
      <c r="L2278" s="110"/>
      <c r="M2278" s="933"/>
      <c r="N2278" s="94"/>
      <c r="O2278" s="96"/>
      <c r="P2278" s="97"/>
    </row>
    <row r="2279" spans="1:16">
      <c r="A2279" s="944"/>
      <c r="B2279" s="109"/>
      <c r="C2279" s="927"/>
      <c r="D2279" s="120"/>
      <c r="E2279" s="96"/>
      <c r="F2279" s="97"/>
      <c r="G2279" s="109"/>
      <c r="H2279" s="930"/>
      <c r="I2279" s="94"/>
      <c r="J2279" s="96"/>
      <c r="K2279" s="97"/>
      <c r="L2279" s="109"/>
      <c r="M2279" s="933"/>
      <c r="N2279" s="94"/>
      <c r="O2279" s="96"/>
      <c r="P2279" s="97"/>
    </row>
    <row r="2280" spans="1:16">
      <c r="A2280" s="944"/>
      <c r="B2280" s="110"/>
      <c r="C2280" s="927"/>
      <c r="D2280" s="120"/>
      <c r="E2280" s="96"/>
      <c r="F2280" s="97"/>
      <c r="G2280" s="110"/>
      <c r="H2280" s="930"/>
      <c r="I2280" s="94"/>
      <c r="J2280" s="96"/>
      <c r="K2280" s="97"/>
      <c r="L2280" s="110"/>
      <c r="M2280" s="933"/>
      <c r="N2280" s="94"/>
      <c r="O2280" s="96"/>
      <c r="P2280" s="97"/>
    </row>
    <row r="2281" spans="1:16">
      <c r="A2281" s="944"/>
      <c r="B2281" s="109"/>
      <c r="C2281" s="927"/>
      <c r="D2281" s="120"/>
      <c r="E2281" s="96"/>
      <c r="F2281" s="97"/>
      <c r="G2281" s="109"/>
      <c r="H2281" s="930"/>
      <c r="I2281" s="94"/>
      <c r="J2281" s="96"/>
      <c r="K2281" s="97"/>
      <c r="L2281" s="109"/>
      <c r="M2281" s="933"/>
      <c r="N2281" s="94"/>
      <c r="O2281" s="96"/>
      <c r="P2281" s="97"/>
    </row>
    <row r="2282" spans="1:16">
      <c r="A2282" s="944"/>
      <c r="B2282" s="110"/>
      <c r="C2282" s="927"/>
      <c r="D2282" s="94"/>
      <c r="E2282" s="96"/>
      <c r="F2282" s="97"/>
      <c r="G2282" s="110"/>
      <c r="H2282" s="930"/>
      <c r="I2282" s="94"/>
      <c r="J2282" s="96"/>
      <c r="K2282" s="97"/>
      <c r="L2282" s="110"/>
      <c r="M2282" s="933"/>
      <c r="N2282" s="94"/>
      <c r="O2282" s="96"/>
      <c r="P2282" s="97"/>
    </row>
    <row r="2283" spans="1:16">
      <c r="A2283" s="944"/>
      <c r="B2283" s="107"/>
      <c r="C2283" s="927"/>
      <c r="D2283" s="113"/>
      <c r="E2283" s="114"/>
      <c r="F2283" s="104"/>
      <c r="G2283" s="107"/>
      <c r="H2283" s="930"/>
      <c r="I2283" s="113"/>
      <c r="J2283" s="114"/>
      <c r="K2283" s="97"/>
      <c r="L2283" s="107"/>
      <c r="M2283" s="933"/>
      <c r="N2283" s="113"/>
      <c r="O2283" s="114"/>
      <c r="P2283" s="97"/>
    </row>
    <row r="2284" spans="1:16" ht="17.25" thickBot="1">
      <c r="A2284" s="944"/>
      <c r="B2284" s="107"/>
      <c r="C2284" s="940"/>
      <c r="D2284" s="122" t="s">
        <v>132</v>
      </c>
      <c r="E2284" s="123" t="s">
        <v>133</v>
      </c>
      <c r="F2284" s="124"/>
      <c r="G2284" s="107"/>
      <c r="H2284" s="941"/>
      <c r="I2284" s="122" t="s">
        <v>132</v>
      </c>
      <c r="J2284" s="123" t="s">
        <v>133</v>
      </c>
      <c r="K2284" s="97"/>
      <c r="L2284" s="107"/>
      <c r="M2284" s="939"/>
      <c r="N2284" s="122" t="s">
        <v>132</v>
      </c>
      <c r="O2284" s="123" t="s">
        <v>133</v>
      </c>
      <c r="P2284" s="97"/>
    </row>
    <row r="2285" spans="1:16">
      <c r="A2285" s="105"/>
      <c r="B2285" s="109"/>
      <c r="C2285" s="926" t="s">
        <v>666</v>
      </c>
      <c r="D2285" s="118"/>
      <c r="E2285" s="119"/>
      <c r="F2285" s="125"/>
      <c r="G2285" s="109"/>
      <c r="H2285" s="929" t="s">
        <v>134</v>
      </c>
      <c r="I2285" s="118"/>
      <c r="J2285" s="119"/>
      <c r="K2285" s="125"/>
      <c r="L2285" s="109"/>
      <c r="M2285" s="932" t="s">
        <v>134</v>
      </c>
      <c r="N2285" s="118"/>
      <c r="O2285" s="119"/>
      <c r="P2285" s="125"/>
    </row>
    <row r="2286" spans="1:16">
      <c r="A2286" s="105"/>
      <c r="B2286" s="110"/>
      <c r="C2286" s="927"/>
      <c r="D2286" s="94"/>
      <c r="E2286" s="96"/>
      <c r="F2286" s="97"/>
      <c r="G2286" s="110"/>
      <c r="H2286" s="930"/>
      <c r="I2286" s="94"/>
      <c r="J2286" s="96"/>
      <c r="K2286" s="97"/>
      <c r="L2286" s="110"/>
      <c r="M2286" s="933"/>
      <c r="N2286" s="94"/>
      <c r="O2286" s="96"/>
      <c r="P2286" s="97"/>
    </row>
    <row r="2287" spans="1:16">
      <c r="A2287" s="105"/>
      <c r="B2287" s="126"/>
      <c r="C2287" s="927"/>
      <c r="D2287" s="94"/>
      <c r="E2287" s="96"/>
      <c r="F2287" s="97"/>
      <c r="G2287" s="126"/>
      <c r="H2287" s="930"/>
      <c r="I2287" s="94"/>
      <c r="J2287" s="96"/>
      <c r="K2287" s="97"/>
      <c r="L2287" s="126"/>
      <c r="M2287" s="933"/>
      <c r="N2287" s="94"/>
      <c r="O2287" s="96"/>
      <c r="P2287" s="128"/>
    </row>
    <row r="2288" spans="1:16">
      <c r="A2288" s="105"/>
      <c r="B2288" s="107"/>
      <c r="C2288" s="927"/>
      <c r="D2288" s="94"/>
      <c r="E2288" s="96"/>
      <c r="F2288" s="97"/>
      <c r="G2288" s="107"/>
      <c r="H2288" s="930"/>
      <c r="I2288" s="94"/>
      <c r="J2288" s="96"/>
      <c r="K2288" s="97"/>
      <c r="L2288" s="107"/>
      <c r="M2288" s="933"/>
      <c r="N2288" s="94"/>
      <c r="O2288" s="96"/>
      <c r="P2288" s="216"/>
    </row>
    <row r="2289" spans="1:16">
      <c r="A2289" s="105"/>
      <c r="B2289" s="109"/>
      <c r="C2289" s="927"/>
      <c r="D2289" s="94"/>
      <c r="E2289" s="96"/>
      <c r="F2289" s="97"/>
      <c r="G2289" s="109"/>
      <c r="H2289" s="930"/>
      <c r="I2289" s="94"/>
      <c r="J2289" s="96"/>
      <c r="K2289" s="97"/>
      <c r="L2289" s="109"/>
      <c r="M2289" s="933"/>
      <c r="N2289" s="94"/>
      <c r="O2289" s="96"/>
      <c r="P2289" s="97"/>
    </row>
    <row r="2290" spans="1:16">
      <c r="A2290" s="105"/>
      <c r="B2290" s="110"/>
      <c r="C2290" s="927"/>
      <c r="D2290" s="94"/>
      <c r="E2290" s="96"/>
      <c r="F2290" s="127"/>
      <c r="G2290" s="110"/>
      <c r="H2290" s="930"/>
      <c r="I2290" s="94"/>
      <c r="J2290" s="96"/>
      <c r="K2290" s="127"/>
      <c r="L2290" s="110"/>
      <c r="M2290" s="933"/>
      <c r="N2290" s="94"/>
      <c r="O2290" s="96"/>
      <c r="P2290" s="127"/>
    </row>
    <row r="2291" spans="1:16">
      <c r="A2291" s="105"/>
      <c r="B2291" s="109"/>
      <c r="C2291" s="927"/>
      <c r="D2291" s="94"/>
      <c r="E2291" s="96"/>
      <c r="F2291" s="128"/>
      <c r="G2291" s="109"/>
      <c r="H2291" s="930"/>
      <c r="I2291" s="94"/>
      <c r="J2291" s="96"/>
      <c r="K2291" s="128"/>
      <c r="L2291" s="109"/>
      <c r="M2291" s="933"/>
      <c r="N2291" s="94"/>
      <c r="O2291" s="96"/>
      <c r="P2291" s="128"/>
    </row>
    <row r="2292" spans="1:16">
      <c r="A2292" s="105"/>
      <c r="B2292" s="110"/>
      <c r="C2292" s="927"/>
      <c r="D2292" s="217"/>
      <c r="E2292" s="114"/>
      <c r="F2292" s="216"/>
      <c r="G2292" s="110"/>
      <c r="H2292" s="930"/>
      <c r="I2292" s="113"/>
      <c r="J2292" s="114"/>
      <c r="K2292" s="216"/>
      <c r="L2292" s="110"/>
      <c r="M2292" s="933"/>
      <c r="N2292" s="113"/>
      <c r="O2292" s="114"/>
      <c r="P2292" s="216"/>
    </row>
    <row r="2293" spans="1:16">
      <c r="A2293" s="105"/>
      <c r="B2293" s="109"/>
      <c r="C2293" s="927"/>
      <c r="D2293" s="217"/>
      <c r="E2293" s="114"/>
      <c r="F2293" s="216"/>
      <c r="G2293" s="109"/>
      <c r="H2293" s="930"/>
      <c r="I2293" s="113"/>
      <c r="J2293" s="114"/>
      <c r="K2293" s="216"/>
      <c r="L2293" s="109"/>
      <c r="M2293" s="933"/>
      <c r="N2293" s="113"/>
      <c r="O2293" s="114"/>
      <c r="P2293" s="216"/>
    </row>
    <row r="2294" spans="1:16" ht="17.25" thickBot="1">
      <c r="A2294" s="105"/>
      <c r="B2294" s="110"/>
      <c r="C2294" s="940"/>
      <c r="D2294" s="129"/>
      <c r="E2294" s="130"/>
      <c r="F2294" s="104"/>
      <c r="G2294" s="110"/>
      <c r="H2294" s="941"/>
      <c r="I2294" s="113"/>
      <c r="J2294" s="130"/>
      <c r="K2294" s="104"/>
      <c r="L2294" s="110"/>
      <c r="M2294" s="939"/>
      <c r="N2294" s="113"/>
      <c r="O2294" s="131"/>
      <c r="P2294" s="127"/>
    </row>
    <row r="2295" spans="1:16">
      <c r="A2295" s="132"/>
      <c r="B2295" s="109"/>
      <c r="C2295" s="926" t="s">
        <v>667</v>
      </c>
      <c r="D2295" s="118" t="s">
        <v>136</v>
      </c>
      <c r="E2295" s="133" t="s">
        <v>137</v>
      </c>
      <c r="F2295" s="125"/>
      <c r="G2295" s="109"/>
      <c r="H2295" s="929" t="s">
        <v>135</v>
      </c>
      <c r="I2295" s="118" t="s">
        <v>136</v>
      </c>
      <c r="J2295" s="133" t="s">
        <v>137</v>
      </c>
      <c r="K2295" s="125"/>
      <c r="L2295" s="109"/>
      <c r="M2295" s="932" t="s">
        <v>135</v>
      </c>
      <c r="N2295" s="118" t="s">
        <v>136</v>
      </c>
      <c r="O2295" s="133" t="s">
        <v>137</v>
      </c>
      <c r="P2295" s="125"/>
    </row>
    <row r="2296" spans="1:16">
      <c r="A2296" s="132"/>
      <c r="B2296" s="110"/>
      <c r="C2296" s="927"/>
      <c r="D2296" s="94" t="s">
        <v>141</v>
      </c>
      <c r="E2296" s="96" t="s">
        <v>142</v>
      </c>
      <c r="F2296" s="134"/>
      <c r="G2296" s="110"/>
      <c r="H2296" s="930"/>
      <c r="I2296" s="94" t="s">
        <v>141</v>
      </c>
      <c r="J2296" s="96" t="s">
        <v>142</v>
      </c>
      <c r="K2296" s="134"/>
      <c r="L2296" s="110"/>
      <c r="M2296" s="933"/>
      <c r="N2296" s="94" t="s">
        <v>141</v>
      </c>
      <c r="O2296" s="96" t="s">
        <v>142</v>
      </c>
      <c r="P2296" s="134"/>
    </row>
    <row r="2297" spans="1:16">
      <c r="A2297" s="132"/>
      <c r="B2297" s="135"/>
      <c r="C2297" s="927"/>
      <c r="D2297" s="94" t="s">
        <v>145</v>
      </c>
      <c r="E2297" s="96" t="s">
        <v>146</v>
      </c>
      <c r="F2297" s="97"/>
      <c r="G2297" s="135"/>
      <c r="H2297" s="930"/>
      <c r="I2297" s="94" t="s">
        <v>145</v>
      </c>
      <c r="J2297" s="96" t="s">
        <v>146</v>
      </c>
      <c r="K2297" s="97"/>
      <c r="L2297" s="135"/>
      <c r="M2297" s="933"/>
      <c r="N2297" s="94" t="s">
        <v>145</v>
      </c>
      <c r="O2297" s="96" t="s">
        <v>146</v>
      </c>
      <c r="P2297" s="97"/>
    </row>
    <row r="2298" spans="1:16">
      <c r="A2298" s="132"/>
      <c r="B2298" s="110"/>
      <c r="C2298" s="927"/>
      <c r="D2298" s="94" t="s">
        <v>147</v>
      </c>
      <c r="E2298" s="96" t="s">
        <v>148</v>
      </c>
      <c r="F2298" s="104"/>
      <c r="G2298" s="110"/>
      <c r="H2298" s="930"/>
      <c r="I2298" s="94" t="s">
        <v>147</v>
      </c>
      <c r="J2298" s="96" t="s">
        <v>148</v>
      </c>
      <c r="K2298" s="104"/>
      <c r="L2298" s="110"/>
      <c r="M2298" s="933"/>
      <c r="N2298" s="94" t="s">
        <v>147</v>
      </c>
      <c r="O2298" s="96" t="s">
        <v>148</v>
      </c>
      <c r="P2298" s="104"/>
    </row>
    <row r="2299" spans="1:16">
      <c r="A2299" s="132"/>
      <c r="B2299" s="135"/>
      <c r="C2299" s="927"/>
      <c r="D2299" s="94"/>
      <c r="E2299" s="114"/>
      <c r="F2299" s="136"/>
      <c r="G2299" s="135"/>
      <c r="H2299" s="930"/>
      <c r="I2299" s="94"/>
      <c r="J2299" s="114"/>
      <c r="K2299" s="136"/>
      <c r="L2299" s="135"/>
      <c r="M2299" s="933"/>
      <c r="N2299" s="94"/>
      <c r="O2299" s="114"/>
      <c r="P2299" s="136"/>
    </row>
    <row r="2300" spans="1:16">
      <c r="A2300" s="132"/>
      <c r="B2300" s="110"/>
      <c r="C2300" s="927"/>
      <c r="D2300" s="94"/>
      <c r="E2300" s="96"/>
      <c r="F2300" s="97"/>
      <c r="G2300" s="110"/>
      <c r="H2300" s="930"/>
      <c r="I2300" s="94"/>
      <c r="J2300" s="96"/>
      <c r="K2300" s="97"/>
      <c r="L2300" s="110"/>
      <c r="M2300" s="933"/>
      <c r="N2300" s="94"/>
      <c r="O2300" s="96"/>
      <c r="P2300" s="97"/>
    </row>
    <row r="2301" spans="1:16">
      <c r="A2301" s="132"/>
      <c r="B2301" s="135"/>
      <c r="C2301" s="927"/>
      <c r="D2301" s="94"/>
      <c r="E2301" s="114"/>
      <c r="F2301" s="136"/>
      <c r="G2301" s="135"/>
      <c r="H2301" s="930"/>
      <c r="I2301" s="94"/>
      <c r="J2301" s="114"/>
      <c r="K2301" s="136"/>
      <c r="L2301" s="135"/>
      <c r="M2301" s="933"/>
      <c r="N2301" s="94"/>
      <c r="O2301" s="114"/>
      <c r="P2301" s="136"/>
    </row>
    <row r="2302" spans="1:16">
      <c r="A2302" s="132"/>
      <c r="B2302" s="110"/>
      <c r="C2302" s="927"/>
      <c r="D2302" s="94"/>
      <c r="E2302" s="96"/>
      <c r="F2302" s="97"/>
      <c r="G2302" s="110"/>
      <c r="H2302" s="930"/>
      <c r="I2302" s="94"/>
      <c r="J2302" s="96"/>
      <c r="K2302" s="97"/>
      <c r="L2302" s="110"/>
      <c r="M2302" s="933"/>
      <c r="N2302" s="94"/>
      <c r="O2302" s="96"/>
      <c r="P2302" s="97"/>
    </row>
    <row r="2303" spans="1:16">
      <c r="A2303" s="132"/>
      <c r="B2303" s="135"/>
      <c r="C2303" s="927"/>
      <c r="D2303" s="94"/>
      <c r="E2303" s="96"/>
      <c r="F2303" s="97"/>
      <c r="G2303" s="135"/>
      <c r="H2303" s="930"/>
      <c r="I2303" s="94"/>
      <c r="J2303" s="96"/>
      <c r="K2303" s="97"/>
      <c r="L2303" s="135"/>
      <c r="M2303" s="933"/>
      <c r="N2303" s="94"/>
      <c r="O2303" s="96"/>
      <c r="P2303" s="97"/>
    </row>
    <row r="2304" spans="1:16" ht="17.25" thickBot="1">
      <c r="A2304" s="132"/>
      <c r="B2304" s="110"/>
      <c r="C2304" s="940"/>
      <c r="D2304" s="115"/>
      <c r="E2304" s="116"/>
      <c r="F2304" s="117"/>
      <c r="G2304" s="110"/>
      <c r="H2304" s="941"/>
      <c r="I2304" s="115"/>
      <c r="J2304" s="130"/>
      <c r="K2304" s="104"/>
      <c r="L2304" s="110"/>
      <c r="M2304" s="939"/>
      <c r="N2304" s="115"/>
      <c r="O2304" s="130"/>
      <c r="P2304" s="104"/>
    </row>
    <row r="2305" spans="1:16">
      <c r="A2305" s="132"/>
      <c r="B2305" s="135"/>
      <c r="C2305" s="926" t="s">
        <v>668</v>
      </c>
      <c r="D2305" s="137" t="s">
        <v>150</v>
      </c>
      <c r="E2305" s="138"/>
      <c r="F2305" s="139" t="s">
        <v>151</v>
      </c>
      <c r="G2305" s="135"/>
      <c r="H2305" s="929" t="s">
        <v>149</v>
      </c>
      <c r="I2305" s="137" t="s">
        <v>150</v>
      </c>
      <c r="J2305" s="138"/>
      <c r="K2305" s="139" t="s">
        <v>151</v>
      </c>
      <c r="L2305" s="135"/>
      <c r="M2305" s="932" t="s">
        <v>149</v>
      </c>
      <c r="N2305" s="137" t="s">
        <v>150</v>
      </c>
      <c r="O2305" s="138"/>
      <c r="P2305" s="139" t="s">
        <v>151</v>
      </c>
    </row>
    <row r="2306" spans="1:16">
      <c r="A2306" s="132"/>
      <c r="B2306" s="110"/>
      <c r="C2306" s="927"/>
      <c r="D2306" s="120"/>
      <c r="E2306" s="121"/>
      <c r="F2306" s="140"/>
      <c r="G2306" s="110"/>
      <c r="H2306" s="930"/>
      <c r="I2306" s="94"/>
      <c r="J2306" s="96"/>
      <c r="K2306" s="97"/>
      <c r="L2306" s="110"/>
      <c r="M2306" s="933"/>
      <c r="N2306" s="94"/>
      <c r="O2306" s="96"/>
      <c r="P2306" s="97"/>
    </row>
    <row r="2307" spans="1:16">
      <c r="A2307" s="132"/>
      <c r="B2307" s="135"/>
      <c r="C2307" s="927"/>
      <c r="D2307" s="94"/>
      <c r="E2307" s="96"/>
      <c r="F2307" s="97"/>
      <c r="G2307" s="135"/>
      <c r="H2307" s="930"/>
      <c r="I2307" s="94"/>
      <c r="J2307" s="96"/>
      <c r="K2307" s="97"/>
      <c r="L2307" s="135"/>
      <c r="M2307" s="933"/>
      <c r="N2307" s="94"/>
      <c r="O2307" s="96"/>
      <c r="P2307" s="97"/>
    </row>
    <row r="2308" spans="1:16">
      <c r="A2308" s="132"/>
      <c r="B2308" s="110"/>
      <c r="C2308" s="927"/>
      <c r="D2308" s="113"/>
      <c r="E2308" s="114"/>
      <c r="F2308" s="104"/>
      <c r="G2308" s="110"/>
      <c r="H2308" s="930"/>
      <c r="I2308" s="113"/>
      <c r="J2308" s="114"/>
      <c r="K2308" s="104"/>
      <c r="L2308" s="110"/>
      <c r="M2308" s="933"/>
      <c r="N2308" s="113"/>
      <c r="O2308" s="114"/>
      <c r="P2308" s="104"/>
    </row>
    <row r="2309" spans="1:16">
      <c r="A2309" s="935"/>
      <c r="B2309" s="135"/>
      <c r="C2309" s="927"/>
      <c r="D2309" s="94"/>
      <c r="E2309" s="96"/>
      <c r="F2309" s="97"/>
      <c r="G2309" s="135"/>
      <c r="H2309" s="930"/>
      <c r="I2309" s="94"/>
      <c r="J2309" s="96"/>
      <c r="K2309" s="97"/>
      <c r="L2309" s="135"/>
      <c r="M2309" s="933"/>
      <c r="N2309" s="94"/>
      <c r="O2309" s="96"/>
      <c r="P2309" s="97"/>
    </row>
    <row r="2310" spans="1:16">
      <c r="A2310" s="935"/>
      <c r="B2310" s="110"/>
      <c r="C2310" s="927"/>
      <c r="D2310" s="94"/>
      <c r="E2310" s="96"/>
      <c r="F2310" s="97"/>
      <c r="G2310" s="110"/>
      <c r="H2310" s="930"/>
      <c r="I2310" s="94"/>
      <c r="J2310" s="96"/>
      <c r="K2310" s="97"/>
      <c r="L2310" s="110"/>
      <c r="M2310" s="933"/>
      <c r="N2310" s="94"/>
      <c r="O2310" s="96"/>
      <c r="P2310" s="97"/>
    </row>
    <row r="2311" spans="1:16">
      <c r="A2311" s="935"/>
      <c r="B2311" s="135"/>
      <c r="C2311" s="927"/>
      <c r="D2311" s="113"/>
      <c r="E2311" s="114"/>
      <c r="F2311" s="104"/>
      <c r="G2311" s="135"/>
      <c r="H2311" s="930"/>
      <c r="I2311" s="113"/>
      <c r="J2311" s="114"/>
      <c r="K2311" s="104"/>
      <c r="L2311" s="135"/>
      <c r="M2311" s="933"/>
      <c r="N2311" s="113"/>
      <c r="O2311" s="114"/>
      <c r="P2311" s="104"/>
    </row>
    <row r="2312" spans="1:16" ht="17.25" thickBot="1">
      <c r="A2312" s="936"/>
      <c r="B2312" s="141"/>
      <c r="C2312" s="928"/>
      <c r="D2312" s="142"/>
      <c r="E2312" s="143"/>
      <c r="F2312" s="144"/>
      <c r="G2312" s="141"/>
      <c r="H2312" s="931"/>
      <c r="I2312" s="142"/>
      <c r="J2312" s="143"/>
      <c r="K2312" s="144"/>
      <c r="L2312" s="141"/>
      <c r="M2312" s="934"/>
      <c r="N2312" s="142"/>
      <c r="O2312" s="143"/>
      <c r="P2312" s="144"/>
    </row>
    <row r="2313" spans="1:16" s="146" customFormat="1" ht="27" customHeight="1" thickTop="1" thickBot="1">
      <c r="A2313" s="145"/>
      <c r="B2313" s="937" t="s">
        <v>152</v>
      </c>
      <c r="C2313" s="937"/>
      <c r="D2313" s="937"/>
      <c r="E2313" s="937"/>
      <c r="F2313" s="937"/>
      <c r="G2313" s="938" t="s">
        <v>153</v>
      </c>
      <c r="H2313" s="938"/>
      <c r="I2313" s="938"/>
      <c r="J2313" s="938"/>
      <c r="K2313" s="938"/>
      <c r="L2313" s="938"/>
      <c r="M2313" s="938"/>
      <c r="N2313" s="919" t="s">
        <v>154</v>
      </c>
      <c r="O2313" s="919"/>
      <c r="P2313" s="919"/>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20">
        <f>A2229</f>
        <v>46195</v>
      </c>
      <c r="B2315" s="923" t="s">
        <v>669</v>
      </c>
      <c r="C2315" s="160"/>
      <c r="D2315" s="161"/>
      <c r="E2315" s="162"/>
      <c r="F2315" s="163"/>
      <c r="G2315" s="164"/>
      <c r="H2315" s="165"/>
      <c r="I2315" s="166"/>
      <c r="J2315" s="166"/>
      <c r="K2315" s="167"/>
      <c r="L2315" s="168"/>
      <c r="M2315" s="169"/>
      <c r="N2315" s="170"/>
      <c r="O2315" s="166"/>
      <c r="P2315" s="171"/>
    </row>
    <row r="2316" spans="1:16" s="172" customFormat="1">
      <c r="A2316" s="921"/>
      <c r="B2316" s="924"/>
      <c r="C2316" s="173"/>
      <c r="D2316" s="174"/>
      <c r="E2316" s="175"/>
      <c r="F2316" s="176"/>
      <c r="G2316" s="173"/>
      <c r="H2316" s="177"/>
      <c r="I2316" s="175"/>
      <c r="J2316" s="175"/>
      <c r="K2316" s="178"/>
      <c r="L2316" s="179"/>
      <c r="M2316" s="180"/>
      <c r="N2316" s="181"/>
      <c r="O2316" s="175"/>
      <c r="P2316" s="182"/>
    </row>
    <row r="2317" spans="1:16" s="172" customFormat="1">
      <c r="A2317" s="921"/>
      <c r="B2317" s="924"/>
      <c r="C2317" s="173"/>
      <c r="D2317" s="174"/>
      <c r="E2317" s="175"/>
      <c r="F2317" s="176"/>
      <c r="G2317" s="173"/>
      <c r="H2317" s="183"/>
      <c r="I2317" s="175"/>
      <c r="J2317" s="175"/>
      <c r="K2317" s="178"/>
      <c r="L2317" s="184"/>
      <c r="M2317" s="180"/>
      <c r="N2317" s="181"/>
      <c r="O2317" s="175"/>
      <c r="P2317" s="182"/>
    </row>
    <row r="2318" spans="1:16" s="172" customFormat="1">
      <c r="A2318" s="921"/>
      <c r="B2318" s="924"/>
      <c r="C2318" s="173"/>
      <c r="D2318" s="218"/>
      <c r="E2318" s="175"/>
      <c r="F2318" s="176"/>
      <c r="G2318" s="173"/>
      <c r="H2318" s="183"/>
      <c r="I2318" s="175"/>
      <c r="J2318" s="175"/>
      <c r="K2318" s="187"/>
      <c r="L2318" s="184"/>
      <c r="M2318" s="180"/>
      <c r="N2318" s="181"/>
      <c r="O2318" s="175"/>
      <c r="P2318" s="182"/>
    </row>
    <row r="2319" spans="1:16" s="172" customFormat="1">
      <c r="A2319" s="921"/>
      <c r="B2319" s="924"/>
      <c r="C2319" s="173"/>
      <c r="D2319" s="185"/>
      <c r="E2319" s="175"/>
      <c r="F2319" s="182"/>
      <c r="G2319" s="173"/>
      <c r="H2319" s="186"/>
      <c r="I2319" s="175"/>
      <c r="J2319" s="175"/>
      <c r="K2319" s="187"/>
      <c r="L2319" s="184"/>
      <c r="M2319" s="180"/>
      <c r="N2319" s="181"/>
      <c r="O2319" s="175"/>
      <c r="P2319" s="182"/>
    </row>
    <row r="2320" spans="1:16" s="172" customFormat="1">
      <c r="A2320" s="921"/>
      <c r="B2320" s="924"/>
      <c r="C2320" s="173"/>
      <c r="D2320" s="174"/>
      <c r="E2320" s="175"/>
      <c r="F2320" s="188"/>
      <c r="G2320" s="198"/>
      <c r="H2320" s="183"/>
      <c r="I2320" s="191"/>
      <c r="J2320" s="175"/>
      <c r="K2320" s="178"/>
      <c r="L2320" s="189"/>
      <c r="M2320" s="190"/>
      <c r="N2320" s="181"/>
      <c r="O2320" s="175"/>
      <c r="P2320" s="182"/>
    </row>
    <row r="2321" spans="1:16" s="172" customFormat="1">
      <c r="A2321" s="921"/>
      <c r="B2321" s="924"/>
      <c r="C2321" s="173"/>
      <c r="D2321" s="174"/>
      <c r="E2321" s="175"/>
      <c r="F2321" s="182"/>
      <c r="G2321" s="173"/>
      <c r="H2321" s="183"/>
      <c r="I2321" s="191"/>
      <c r="J2321" s="175"/>
      <c r="K2321" s="178"/>
      <c r="L2321" s="184"/>
      <c r="M2321" s="180"/>
      <c r="N2321" s="181"/>
      <c r="O2321" s="175"/>
      <c r="P2321" s="182"/>
    </row>
    <row r="2322" spans="1:16" s="172" customFormat="1">
      <c r="A2322" s="921"/>
      <c r="B2322" s="924"/>
      <c r="C2322" s="173"/>
      <c r="D2322" s="174"/>
      <c r="E2322" s="175"/>
      <c r="F2322" s="182"/>
      <c r="G2322" s="219"/>
      <c r="H2322" s="183"/>
      <c r="I2322" s="175"/>
      <c r="J2322" s="175"/>
      <c r="K2322" s="178"/>
      <c r="L2322" s="184"/>
      <c r="M2322" s="180"/>
      <c r="N2322" s="181"/>
      <c r="O2322" s="175"/>
      <c r="P2322" s="182"/>
    </row>
    <row r="2323" spans="1:16" s="172" customFormat="1">
      <c r="A2323" s="921"/>
      <c r="B2323" s="924"/>
      <c r="C2323" s="173"/>
      <c r="D2323" s="174"/>
      <c r="E2323" s="175"/>
      <c r="F2323" s="188"/>
      <c r="G2323" s="173"/>
      <c r="H2323" s="183"/>
      <c r="I2323" s="191"/>
      <c r="J2323" s="175"/>
      <c r="K2323" s="178"/>
      <c r="L2323" s="184"/>
      <c r="M2323" s="180"/>
      <c r="N2323" s="181"/>
      <c r="O2323" s="175"/>
      <c r="P2323" s="182"/>
    </row>
    <row r="2324" spans="1:16" s="172" customFormat="1">
      <c r="A2324" s="921"/>
      <c r="B2324" s="924"/>
      <c r="C2324" s="173"/>
      <c r="D2324" s="174"/>
      <c r="E2324" s="175"/>
      <c r="F2324" s="182"/>
      <c r="G2324" s="173"/>
      <c r="H2324" s="183"/>
      <c r="I2324" s="191"/>
      <c r="J2324" s="175"/>
      <c r="K2324" s="178"/>
      <c r="L2324" s="184"/>
      <c r="M2324" s="180"/>
      <c r="N2324" s="181"/>
      <c r="O2324" s="175"/>
      <c r="P2324" s="182"/>
    </row>
    <row r="2325" spans="1:16" s="172" customFormat="1">
      <c r="A2325" s="921"/>
      <c r="B2325" s="924"/>
      <c r="C2325" s="192"/>
      <c r="D2325" s="193"/>
      <c r="E2325" s="194"/>
      <c r="F2325" s="195"/>
      <c r="G2325" s="173"/>
      <c r="H2325" s="177"/>
      <c r="I2325" s="175"/>
      <c r="J2325" s="175"/>
      <c r="K2325" s="178"/>
      <c r="L2325" s="184"/>
      <c r="M2325" s="180"/>
      <c r="N2325" s="196"/>
      <c r="O2325" s="194"/>
      <c r="P2325" s="195"/>
    </row>
    <row r="2326" spans="1:16" s="172" customFormat="1">
      <c r="A2326" s="921"/>
      <c r="B2326" s="924"/>
      <c r="C2326" s="192"/>
      <c r="D2326" s="193"/>
      <c r="E2326" s="194"/>
      <c r="F2326" s="195"/>
      <c r="G2326" s="198"/>
      <c r="H2326" s="183"/>
      <c r="I2326" s="191"/>
      <c r="J2326" s="175"/>
      <c r="K2326" s="178"/>
      <c r="L2326" s="184"/>
      <c r="M2326" s="180"/>
      <c r="N2326" s="196"/>
      <c r="O2326" s="194"/>
      <c r="P2326" s="195"/>
    </row>
    <row r="2327" spans="1:16" s="172" customFormat="1">
      <c r="A2327" s="921"/>
      <c r="B2327" s="924"/>
      <c r="C2327" s="192"/>
      <c r="D2327" s="193"/>
      <c r="E2327" s="194"/>
      <c r="F2327" s="195"/>
      <c r="G2327" s="173"/>
      <c r="H2327" s="199"/>
      <c r="I2327" s="191"/>
      <c r="J2327" s="200"/>
      <c r="K2327" s="197"/>
      <c r="L2327" s="184"/>
      <c r="M2327" s="180"/>
      <c r="N2327" s="196"/>
      <c r="O2327" s="194"/>
      <c r="P2327" s="195"/>
    </row>
    <row r="2328" spans="1:16" s="172" customFormat="1">
      <c r="A2328" s="921"/>
      <c r="B2328" s="924"/>
      <c r="C2328" s="192"/>
      <c r="D2328" s="193"/>
      <c r="E2328" s="194"/>
      <c r="F2328" s="195"/>
      <c r="G2328" s="173"/>
      <c r="H2328" s="201"/>
      <c r="I2328" s="175"/>
      <c r="J2328" s="175"/>
      <c r="K2328" s="178"/>
      <c r="L2328" s="184"/>
      <c r="M2328" s="180"/>
      <c r="N2328" s="196"/>
      <c r="O2328" s="194"/>
      <c r="P2328" s="195"/>
    </row>
    <row r="2329" spans="1:16" s="172" customFormat="1">
      <c r="A2329" s="921"/>
      <c r="B2329" s="924"/>
      <c r="C2329" s="192"/>
      <c r="D2329" s="193"/>
      <c r="E2329" s="194"/>
      <c r="F2329" s="195"/>
      <c r="G2329" s="198"/>
      <c r="H2329" s="183"/>
      <c r="I2329" s="200"/>
      <c r="J2329" s="200"/>
      <c r="K2329" s="197"/>
      <c r="L2329" s="184"/>
      <c r="M2329" s="180"/>
      <c r="N2329" s="196"/>
      <c r="O2329" s="194"/>
      <c r="P2329" s="195"/>
    </row>
    <row r="2330" spans="1:16" s="172" customFormat="1">
      <c r="A2330" s="921"/>
      <c r="B2330" s="924"/>
      <c r="C2330" s="192"/>
      <c r="D2330" s="193"/>
      <c r="E2330" s="194"/>
      <c r="F2330" s="195"/>
      <c r="G2330" s="173"/>
      <c r="H2330" s="183"/>
      <c r="I2330" s="200"/>
      <c r="J2330" s="200"/>
      <c r="K2330" s="197"/>
      <c r="L2330" s="179"/>
      <c r="M2330" s="180"/>
      <c r="N2330" s="196"/>
      <c r="O2330" s="194"/>
      <c r="P2330" s="195"/>
    </row>
    <row r="2331" spans="1:16" s="172" customFormat="1">
      <c r="A2331" s="921"/>
      <c r="B2331" s="924"/>
      <c r="C2331" s="192"/>
      <c r="D2331" s="193"/>
      <c r="E2331" s="194"/>
      <c r="F2331" s="195"/>
      <c r="G2331" s="192"/>
      <c r="H2331" s="201"/>
      <c r="I2331" s="202"/>
      <c r="J2331" s="202"/>
      <c r="K2331" s="203"/>
      <c r="L2331" s="204"/>
      <c r="M2331" s="190"/>
      <c r="N2331" s="196"/>
      <c r="O2331" s="194"/>
      <c r="P2331" s="195"/>
    </row>
    <row r="2332" spans="1:16" s="172" customFormat="1">
      <c r="A2332" s="921"/>
      <c r="B2332" s="924"/>
      <c r="C2332" s="192"/>
      <c r="D2332" s="193"/>
      <c r="E2332" s="194"/>
      <c r="F2332" s="195"/>
      <c r="G2332" s="192"/>
      <c r="H2332" s="201"/>
      <c r="I2332" s="202"/>
      <c r="J2332" s="202"/>
      <c r="K2332" s="203"/>
      <c r="L2332" s="204"/>
      <c r="M2332" s="190"/>
      <c r="N2332" s="196"/>
      <c r="O2332" s="194"/>
      <c r="P2332" s="195"/>
    </row>
    <row r="2333" spans="1:16" s="172" customFormat="1">
      <c r="A2333" s="921"/>
      <c r="B2333" s="924"/>
      <c r="C2333" s="192"/>
      <c r="D2333" s="193"/>
      <c r="E2333" s="194"/>
      <c r="F2333" s="195"/>
      <c r="G2333" s="192"/>
      <c r="H2333" s="201"/>
      <c r="I2333" s="202"/>
      <c r="J2333" s="202"/>
      <c r="K2333" s="203"/>
      <c r="L2333" s="204"/>
      <c r="M2333" s="190"/>
      <c r="N2333" s="196"/>
      <c r="O2333" s="194"/>
      <c r="P2333" s="195"/>
    </row>
    <row r="2334" spans="1:16" s="172" customFormat="1" ht="17.25" thickBot="1">
      <c r="A2334" s="922"/>
      <c r="B2334" s="925"/>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56">
        <f>A2229+1</f>
        <v>46196</v>
      </c>
      <c r="B2335" s="90" t="s">
        <v>162</v>
      </c>
      <c r="C2335" s="926" t="s">
        <v>664</v>
      </c>
      <c r="D2335" s="91" t="s">
        <v>114</v>
      </c>
      <c r="E2335" s="92" t="s">
        <v>164</v>
      </c>
      <c r="F2335" s="93"/>
      <c r="G2335" s="90" t="s">
        <v>162</v>
      </c>
      <c r="H2335" s="930" t="s">
        <v>163</v>
      </c>
      <c r="I2335" s="91" t="s">
        <v>114</v>
      </c>
      <c r="J2335" s="92" t="s">
        <v>164</v>
      </c>
      <c r="K2335" s="93"/>
      <c r="L2335" s="90" t="s">
        <v>162</v>
      </c>
      <c r="M2335" s="933" t="s">
        <v>163</v>
      </c>
      <c r="N2335" s="91" t="s">
        <v>114</v>
      </c>
      <c r="O2335" s="92" t="s">
        <v>164</v>
      </c>
      <c r="P2335" s="93"/>
    </row>
    <row r="2336" spans="1:16" ht="18" customHeight="1">
      <c r="A2336" s="957"/>
      <c r="B2336" s="958"/>
      <c r="C2336" s="927"/>
      <c r="D2336" s="94" t="s">
        <v>116</v>
      </c>
      <c r="E2336" s="95" t="s">
        <v>142</v>
      </c>
      <c r="F2336" s="93"/>
      <c r="G2336" s="958"/>
      <c r="H2336" s="930"/>
      <c r="I2336" s="94" t="s">
        <v>116</v>
      </c>
      <c r="J2336" s="95" t="s">
        <v>142</v>
      </c>
      <c r="K2336" s="93"/>
      <c r="L2336" s="958"/>
      <c r="M2336" s="933"/>
      <c r="N2336" s="94" t="s">
        <v>116</v>
      </c>
      <c r="O2336" s="95" t="s">
        <v>142</v>
      </c>
      <c r="P2336" s="93"/>
    </row>
    <row r="2337" spans="1:16" ht="17.25" thickBot="1">
      <c r="A2337" s="957"/>
      <c r="B2337" s="959"/>
      <c r="C2337" s="927"/>
      <c r="D2337" s="94" t="s">
        <v>165</v>
      </c>
      <c r="E2337" s="96" t="s">
        <v>166</v>
      </c>
      <c r="F2337" s="98"/>
      <c r="G2337" s="959"/>
      <c r="H2337" s="930"/>
      <c r="I2337" s="94" t="s">
        <v>165</v>
      </c>
      <c r="J2337" s="96" t="s">
        <v>166</v>
      </c>
      <c r="K2337" s="98"/>
      <c r="L2337" s="959"/>
      <c r="M2337" s="933"/>
      <c r="N2337" s="94" t="s">
        <v>165</v>
      </c>
      <c r="O2337" s="96" t="s">
        <v>166</v>
      </c>
      <c r="P2337" s="98"/>
    </row>
    <row r="2338" spans="1:16" ht="17.25" thickBot="1">
      <c r="A2338" s="957"/>
      <c r="B2338" s="90" t="s">
        <v>167</v>
      </c>
      <c r="C2338" s="927"/>
      <c r="D2338" s="94"/>
      <c r="E2338" s="96"/>
      <c r="F2338" s="97"/>
      <c r="G2338" s="90" t="s">
        <v>167</v>
      </c>
      <c r="H2338" s="930"/>
      <c r="I2338" s="94" t="s">
        <v>120</v>
      </c>
      <c r="J2338" s="96" t="s">
        <v>148</v>
      </c>
      <c r="K2338" s="97"/>
      <c r="L2338" s="90" t="s">
        <v>167</v>
      </c>
      <c r="M2338" s="933"/>
      <c r="N2338" s="94" t="s">
        <v>120</v>
      </c>
      <c r="O2338" s="96" t="s">
        <v>148</v>
      </c>
      <c r="P2338" s="97"/>
    </row>
    <row r="2339" spans="1:16">
      <c r="A2339" s="957"/>
      <c r="B2339" s="955"/>
      <c r="C2339" s="927"/>
      <c r="D2339" s="94"/>
      <c r="E2339" s="96"/>
      <c r="F2339" s="97"/>
      <c r="G2339" s="955"/>
      <c r="H2339" s="930"/>
      <c r="I2339" s="94"/>
      <c r="J2339" s="96"/>
      <c r="K2339" s="97"/>
      <c r="L2339" s="955"/>
      <c r="M2339" s="933"/>
      <c r="N2339" s="94"/>
      <c r="O2339" s="96"/>
      <c r="P2339" s="97"/>
    </row>
    <row r="2340" spans="1:16">
      <c r="A2340" s="957"/>
      <c r="B2340" s="948"/>
      <c r="C2340" s="927"/>
      <c r="D2340" s="94"/>
      <c r="E2340" s="96"/>
      <c r="F2340" s="97"/>
      <c r="G2340" s="948"/>
      <c r="H2340" s="930"/>
      <c r="I2340" s="94"/>
      <c r="J2340" s="96"/>
      <c r="K2340" s="97"/>
      <c r="L2340" s="948"/>
      <c r="M2340" s="933"/>
      <c r="N2340" s="94"/>
      <c r="O2340" s="96"/>
      <c r="P2340" s="97"/>
    </row>
    <row r="2341" spans="1:16">
      <c r="A2341" s="957"/>
      <c r="B2341" s="947"/>
      <c r="C2341" s="927"/>
      <c r="D2341" s="94"/>
      <c r="E2341" s="96"/>
      <c r="F2341" s="93"/>
      <c r="G2341" s="947"/>
      <c r="H2341" s="930"/>
      <c r="I2341" s="94"/>
      <c r="J2341" s="96"/>
      <c r="K2341" s="93"/>
      <c r="L2341" s="947"/>
      <c r="M2341" s="933"/>
      <c r="N2341" s="94"/>
      <c r="O2341" s="96"/>
      <c r="P2341" s="93"/>
    </row>
    <row r="2342" spans="1:16">
      <c r="A2342" s="957"/>
      <c r="B2342" s="948"/>
      <c r="C2342" s="927"/>
      <c r="D2342" s="94"/>
      <c r="E2342" s="96"/>
      <c r="F2342" s="99"/>
      <c r="G2342" s="948"/>
      <c r="H2342" s="930"/>
      <c r="I2342" s="94"/>
      <c r="J2342" s="96"/>
      <c r="K2342" s="99"/>
      <c r="L2342" s="948"/>
      <c r="M2342" s="933"/>
      <c r="N2342" s="94"/>
      <c r="O2342" s="96"/>
      <c r="P2342" s="93"/>
    </row>
    <row r="2343" spans="1:16">
      <c r="A2343" s="957"/>
      <c r="B2343" s="947"/>
      <c r="C2343" s="927"/>
      <c r="D2343" s="94"/>
      <c r="E2343" s="96"/>
      <c r="F2343" s="102"/>
      <c r="G2343" s="947"/>
      <c r="H2343" s="930"/>
      <c r="I2343" s="94"/>
      <c r="J2343" s="96"/>
      <c r="K2343" s="102"/>
      <c r="L2343" s="947"/>
      <c r="M2343" s="933"/>
      <c r="N2343" s="94"/>
      <c r="O2343" s="96"/>
      <c r="P2343" s="99"/>
    </row>
    <row r="2344" spans="1:16" ht="17.25" thickBot="1">
      <c r="A2344" s="957"/>
      <c r="B2344" s="948"/>
      <c r="C2344" s="927"/>
      <c r="D2344" s="94"/>
      <c r="E2344" s="96"/>
      <c r="F2344" s="99"/>
      <c r="G2344" s="948"/>
      <c r="H2344" s="930"/>
      <c r="I2344" s="94"/>
      <c r="J2344" s="96"/>
      <c r="K2344" s="99"/>
      <c r="L2344" s="948"/>
      <c r="M2344" s="933"/>
      <c r="N2344" s="94"/>
      <c r="O2344" s="96"/>
      <c r="P2344" s="99"/>
    </row>
    <row r="2345" spans="1:16" ht="17.25" thickBot="1">
      <c r="A2345" s="957"/>
      <c r="B2345" s="100" t="s">
        <v>168</v>
      </c>
      <c r="C2345" s="927"/>
      <c r="D2345" s="94"/>
      <c r="E2345" s="96"/>
      <c r="F2345" s="99"/>
      <c r="G2345" s="100" t="s">
        <v>168</v>
      </c>
      <c r="H2345" s="930"/>
      <c r="I2345" s="94"/>
      <c r="J2345" s="96"/>
      <c r="K2345" s="99"/>
      <c r="L2345" s="100" t="s">
        <v>168</v>
      </c>
      <c r="M2345" s="933"/>
      <c r="N2345" s="94"/>
      <c r="O2345" s="96"/>
      <c r="P2345" s="99"/>
    </row>
    <row r="2346" spans="1:16">
      <c r="A2346" s="957"/>
      <c r="B2346" s="949"/>
      <c r="C2346" s="927"/>
      <c r="D2346" s="94"/>
      <c r="E2346" s="96"/>
      <c r="F2346" s="99"/>
      <c r="G2346" s="949"/>
      <c r="H2346" s="930"/>
      <c r="I2346" s="94"/>
      <c r="J2346" s="96"/>
      <c r="K2346" s="99"/>
      <c r="L2346" s="949"/>
      <c r="M2346" s="933"/>
      <c r="N2346" s="94"/>
      <c r="O2346" s="96"/>
      <c r="P2346" s="99"/>
    </row>
    <row r="2347" spans="1:16">
      <c r="A2347" s="957"/>
      <c r="B2347" s="950"/>
      <c r="C2347" s="927"/>
      <c r="D2347" s="94"/>
      <c r="E2347" s="96"/>
      <c r="F2347" s="99"/>
      <c r="G2347" s="950"/>
      <c r="H2347" s="930"/>
      <c r="I2347" s="94"/>
      <c r="J2347" s="96"/>
      <c r="K2347" s="99"/>
      <c r="L2347" s="950"/>
      <c r="M2347" s="933"/>
      <c r="N2347" s="94"/>
      <c r="O2347" s="96"/>
      <c r="P2347" s="97"/>
    </row>
    <row r="2348" spans="1:16" ht="17.25" thickBot="1">
      <c r="A2348" s="957"/>
      <c r="B2348" s="951"/>
      <c r="C2348" s="927"/>
      <c r="D2348" s="94"/>
      <c r="E2348" s="96"/>
      <c r="F2348" s="97"/>
      <c r="G2348" s="951"/>
      <c r="H2348" s="930"/>
      <c r="I2348" s="94"/>
      <c r="J2348" s="96"/>
      <c r="K2348" s="97"/>
      <c r="L2348" s="951"/>
      <c r="M2348" s="933"/>
      <c r="N2348" s="94"/>
      <c r="O2348" s="96"/>
      <c r="P2348" s="97"/>
    </row>
    <row r="2349" spans="1:16" ht="17.25" thickBot="1">
      <c r="A2349" s="957"/>
      <c r="B2349" s="100" t="s">
        <v>123</v>
      </c>
      <c r="C2349" s="927"/>
      <c r="D2349" s="94"/>
      <c r="E2349" s="96"/>
      <c r="F2349" s="97"/>
      <c r="G2349" s="100" t="s">
        <v>123</v>
      </c>
      <c r="H2349" s="930"/>
      <c r="I2349" s="94"/>
      <c r="J2349" s="96"/>
      <c r="K2349" s="97"/>
      <c r="L2349" s="100" t="s">
        <v>123</v>
      </c>
      <c r="M2349" s="933"/>
      <c r="N2349" s="94"/>
      <c r="O2349" s="96"/>
      <c r="P2349" s="97"/>
    </row>
    <row r="2350" spans="1:16">
      <c r="A2350" s="957"/>
      <c r="B2350" s="962"/>
      <c r="C2350" s="927"/>
      <c r="D2350" s="94"/>
      <c r="E2350" s="96"/>
      <c r="F2350" s="97"/>
      <c r="G2350" s="962"/>
      <c r="H2350" s="930"/>
      <c r="I2350" s="94"/>
      <c r="J2350" s="96"/>
      <c r="K2350" s="97"/>
      <c r="L2350" s="962"/>
      <c r="M2350" s="933"/>
      <c r="N2350" s="94"/>
      <c r="O2350" s="96"/>
      <c r="P2350" s="97"/>
    </row>
    <row r="2351" spans="1:16">
      <c r="A2351" s="957"/>
      <c r="B2351" s="963"/>
      <c r="C2351" s="927"/>
      <c r="D2351" s="94"/>
      <c r="E2351" s="96"/>
      <c r="F2351" s="97"/>
      <c r="G2351" s="963"/>
      <c r="H2351" s="930"/>
      <c r="I2351" s="94"/>
      <c r="J2351" s="96"/>
      <c r="K2351" s="97"/>
      <c r="L2351" s="963"/>
      <c r="M2351" s="933"/>
      <c r="N2351" s="94"/>
      <c r="O2351" s="96"/>
      <c r="P2351" s="97"/>
    </row>
    <row r="2352" spans="1:16" ht="17.25" thickBot="1">
      <c r="A2352" s="957"/>
      <c r="B2352" s="964"/>
      <c r="C2352" s="927"/>
      <c r="D2352" s="94"/>
      <c r="E2352" s="96"/>
      <c r="F2352" s="97"/>
      <c r="G2352" s="964"/>
      <c r="H2352" s="930"/>
      <c r="I2352" s="94"/>
      <c r="J2352" s="96"/>
      <c r="K2352" s="97"/>
      <c r="L2352" s="964"/>
      <c r="M2352" s="933"/>
      <c r="N2352" s="94"/>
      <c r="O2352" s="96"/>
      <c r="P2352" s="97"/>
    </row>
    <row r="2353" spans="1:16">
      <c r="A2353" s="957"/>
      <c r="B2353" s="945" t="s">
        <v>124</v>
      </c>
      <c r="C2353" s="927"/>
      <c r="D2353" s="94"/>
      <c r="E2353" s="96"/>
      <c r="F2353" s="97"/>
      <c r="G2353" s="945" t="s">
        <v>124</v>
      </c>
      <c r="H2353" s="930"/>
      <c r="I2353" s="94"/>
      <c r="J2353" s="96"/>
      <c r="K2353" s="97"/>
      <c r="L2353" s="945" t="s">
        <v>124</v>
      </c>
      <c r="M2353" s="933"/>
      <c r="N2353" s="94"/>
      <c r="O2353" s="96"/>
      <c r="P2353" s="97"/>
    </row>
    <row r="2354" spans="1:16" ht="17.25" thickBot="1">
      <c r="A2354" s="957"/>
      <c r="B2354" s="946"/>
      <c r="C2354" s="927"/>
      <c r="D2354" s="94"/>
      <c r="E2354" s="96"/>
      <c r="F2354" s="97"/>
      <c r="G2354" s="946"/>
      <c r="H2354" s="930"/>
      <c r="I2354" s="94"/>
      <c r="J2354" s="96"/>
      <c r="K2354" s="97"/>
      <c r="L2354" s="946"/>
      <c r="M2354" s="933"/>
      <c r="N2354" s="94"/>
      <c r="O2354" s="96"/>
      <c r="P2354" s="93"/>
    </row>
    <row r="2355" spans="1:16" ht="17.25" thickTop="1">
      <c r="A2355" s="957"/>
      <c r="B2355" s="960" t="s">
        <v>125</v>
      </c>
      <c r="C2355" s="927"/>
      <c r="D2355" s="94"/>
      <c r="E2355" s="96"/>
      <c r="F2355" s="93"/>
      <c r="G2355" s="960" t="s">
        <v>125</v>
      </c>
      <c r="H2355" s="930"/>
      <c r="I2355" s="94"/>
      <c r="J2355" s="96"/>
      <c r="K2355" s="93"/>
      <c r="L2355" s="960" t="s">
        <v>125</v>
      </c>
      <c r="M2355" s="933"/>
      <c r="N2355" s="94"/>
      <c r="O2355" s="96"/>
      <c r="P2355" s="97"/>
    </row>
    <row r="2356" spans="1:16" ht="17.25" thickBot="1">
      <c r="A2356" s="957"/>
      <c r="B2356" s="943"/>
      <c r="C2356" s="927"/>
      <c r="D2356" s="94"/>
      <c r="E2356" s="96"/>
      <c r="F2356" s="93"/>
      <c r="G2356" s="943"/>
      <c r="H2356" s="930"/>
      <c r="I2356" s="94"/>
      <c r="J2356" s="96"/>
      <c r="K2356" s="93"/>
      <c r="L2356" s="943"/>
      <c r="M2356" s="933"/>
      <c r="N2356" s="94"/>
      <c r="O2356" s="96"/>
      <c r="P2356" s="101"/>
    </row>
    <row r="2357" spans="1:16">
      <c r="A2357" s="957"/>
      <c r="B2357" s="953"/>
      <c r="C2357" s="927"/>
      <c r="D2357" s="94"/>
      <c r="E2357" s="96"/>
      <c r="F2357" s="97"/>
      <c r="G2357" s="953"/>
      <c r="H2357" s="930"/>
      <c r="I2357" s="94"/>
      <c r="J2357" s="96"/>
      <c r="K2357" s="97"/>
      <c r="L2357" s="953"/>
      <c r="M2357" s="933"/>
      <c r="N2357" s="94"/>
      <c r="O2357" s="96"/>
      <c r="P2357" s="103"/>
    </row>
    <row r="2358" spans="1:16" ht="17.25" thickBot="1">
      <c r="A2358" s="957"/>
      <c r="B2358" s="961"/>
      <c r="C2358" s="927"/>
      <c r="D2358" s="94"/>
      <c r="E2358" s="96"/>
      <c r="F2358" s="97"/>
      <c r="G2358" s="961"/>
      <c r="H2358" s="930"/>
      <c r="I2358" s="94"/>
      <c r="J2358" s="96"/>
      <c r="K2358" s="97"/>
      <c r="L2358" s="961"/>
      <c r="M2358" s="933"/>
      <c r="N2358" s="94"/>
      <c r="O2358" s="96"/>
      <c r="P2358" s="104"/>
    </row>
    <row r="2359" spans="1:16">
      <c r="A2359" s="957"/>
      <c r="B2359" s="942" t="s">
        <v>126</v>
      </c>
      <c r="C2359" s="927"/>
      <c r="D2359" s="94"/>
      <c r="E2359" s="96"/>
      <c r="F2359" s="93"/>
      <c r="G2359" s="942" t="s">
        <v>126</v>
      </c>
      <c r="H2359" s="930"/>
      <c r="I2359" s="94"/>
      <c r="J2359" s="96"/>
      <c r="K2359" s="93"/>
      <c r="L2359" s="942" t="s">
        <v>126</v>
      </c>
      <c r="M2359" s="933"/>
      <c r="N2359" s="94"/>
      <c r="O2359" s="96"/>
      <c r="P2359" s="99"/>
    </row>
    <row r="2360" spans="1:16" ht="17.25" thickBot="1">
      <c r="A2360" s="957"/>
      <c r="B2360" s="943"/>
      <c r="C2360" s="927"/>
      <c r="D2360" s="94"/>
      <c r="E2360" s="96"/>
      <c r="F2360" s="101"/>
      <c r="G2360" s="943"/>
      <c r="H2360" s="930"/>
      <c r="I2360" s="94"/>
      <c r="J2360" s="96"/>
      <c r="K2360" s="101"/>
      <c r="L2360" s="943"/>
      <c r="M2360" s="933"/>
      <c r="N2360" s="94"/>
      <c r="O2360" s="96"/>
      <c r="P2360" s="104"/>
    </row>
    <row r="2361" spans="1:16">
      <c r="A2361" s="957"/>
      <c r="B2361" s="953"/>
      <c r="C2361" s="927"/>
      <c r="D2361" s="94"/>
      <c r="E2361" s="96"/>
      <c r="F2361" s="102"/>
      <c r="G2361" s="953"/>
      <c r="H2361" s="930"/>
      <c r="I2361" s="94"/>
      <c r="J2361" s="96"/>
      <c r="K2361" s="103"/>
      <c r="L2361" s="953"/>
      <c r="M2361" s="933"/>
      <c r="N2361" s="94"/>
      <c r="O2361" s="96"/>
      <c r="P2361" s="93"/>
    </row>
    <row r="2362" spans="1:16" ht="17.25" thickBot="1">
      <c r="A2362" s="957"/>
      <c r="B2362" s="954"/>
      <c r="C2362" s="927"/>
      <c r="D2362" s="94"/>
      <c r="E2362" s="96"/>
      <c r="F2362" s="99"/>
      <c r="G2362" s="954"/>
      <c r="H2362" s="930"/>
      <c r="I2362" s="94"/>
      <c r="J2362" s="96"/>
      <c r="K2362" s="104"/>
      <c r="L2362" s="954"/>
      <c r="M2362" s="933"/>
      <c r="N2362" s="94"/>
      <c r="O2362" s="96"/>
      <c r="P2362" s="97"/>
    </row>
    <row r="2363" spans="1:16">
      <c r="A2363" s="957"/>
      <c r="B2363" s="952" t="s">
        <v>127</v>
      </c>
      <c r="C2363" s="927"/>
      <c r="D2363" s="94"/>
      <c r="E2363" s="96"/>
      <c r="F2363" s="103"/>
      <c r="G2363" s="952" t="s">
        <v>127</v>
      </c>
      <c r="H2363" s="930"/>
      <c r="I2363" s="94"/>
      <c r="J2363" s="96"/>
      <c r="K2363" s="104"/>
      <c r="L2363" s="952" t="s">
        <v>127</v>
      </c>
      <c r="M2363" s="933"/>
      <c r="N2363" s="94"/>
      <c r="O2363" s="114"/>
      <c r="P2363" s="97"/>
    </row>
    <row r="2364" spans="1:16" ht="17.25" thickBot="1">
      <c r="A2364" s="957"/>
      <c r="B2364" s="943"/>
      <c r="C2364" s="927"/>
      <c r="D2364" s="94"/>
      <c r="E2364" s="96"/>
      <c r="F2364" s="104"/>
      <c r="G2364" s="943"/>
      <c r="H2364" s="930"/>
      <c r="I2364" s="94"/>
      <c r="J2364" s="96"/>
      <c r="K2364" s="99"/>
      <c r="L2364" s="943"/>
      <c r="M2364" s="933"/>
      <c r="N2364" s="113"/>
      <c r="O2364" s="96"/>
      <c r="P2364" s="112"/>
    </row>
    <row r="2365" spans="1:16">
      <c r="A2365" s="957"/>
      <c r="B2365" s="953"/>
      <c r="C2365" s="927"/>
      <c r="D2365" s="94"/>
      <c r="E2365" s="96"/>
      <c r="F2365" s="104"/>
      <c r="G2365" s="953"/>
      <c r="H2365" s="930"/>
      <c r="I2365" s="94"/>
      <c r="J2365" s="96"/>
      <c r="K2365" s="104"/>
      <c r="L2365" s="953"/>
      <c r="M2365" s="933"/>
      <c r="N2365" s="113"/>
      <c r="O2365" s="114"/>
      <c r="P2365" s="97"/>
    </row>
    <row r="2366" spans="1:16" ht="17.25" thickBot="1">
      <c r="A2366" s="957"/>
      <c r="B2366" s="954"/>
      <c r="C2366" s="927"/>
      <c r="D2366" s="94"/>
      <c r="E2366" s="96"/>
      <c r="F2366" s="99"/>
      <c r="G2366" s="954"/>
      <c r="H2366" s="930"/>
      <c r="I2366" s="94"/>
      <c r="J2366" s="96"/>
      <c r="K2366" s="93"/>
      <c r="L2366" s="954"/>
      <c r="M2366" s="933"/>
      <c r="N2366" s="94"/>
      <c r="O2366" s="114"/>
      <c r="P2366" s="104"/>
    </row>
    <row r="2367" spans="1:16">
      <c r="A2367" s="957"/>
      <c r="B2367" s="952" t="s">
        <v>128</v>
      </c>
      <c r="C2367" s="927"/>
      <c r="D2367" s="94"/>
      <c r="E2367" s="96"/>
      <c r="F2367" s="104"/>
      <c r="G2367" s="952" t="s">
        <v>128</v>
      </c>
      <c r="H2367" s="930"/>
      <c r="I2367" s="94"/>
      <c r="J2367" s="96"/>
      <c r="K2367" s="97"/>
      <c r="L2367" s="952" t="s">
        <v>128</v>
      </c>
      <c r="M2367" s="933"/>
      <c r="N2367" s="94"/>
      <c r="O2367" s="96"/>
      <c r="P2367" s="97"/>
    </row>
    <row r="2368" spans="1:16" ht="17.25" thickBot="1">
      <c r="A2368" s="957"/>
      <c r="B2368" s="943"/>
      <c r="C2368" s="927"/>
      <c r="D2368" s="94"/>
      <c r="E2368" s="96"/>
      <c r="F2368" s="93"/>
      <c r="G2368" s="943"/>
      <c r="H2368" s="930"/>
      <c r="I2368" s="94"/>
      <c r="J2368" s="114"/>
      <c r="K2368" s="97"/>
      <c r="L2368" s="943"/>
      <c r="M2368" s="933"/>
      <c r="N2368" s="113"/>
      <c r="O2368" s="114"/>
      <c r="P2368" s="97"/>
    </row>
    <row r="2369" spans="1:16">
      <c r="A2369" s="957"/>
      <c r="B2369" s="953"/>
      <c r="C2369" s="927"/>
      <c r="D2369" s="94"/>
      <c r="E2369" s="96"/>
      <c r="F2369" s="97"/>
      <c r="G2369" s="953"/>
      <c r="H2369" s="930"/>
      <c r="I2369" s="94"/>
      <c r="J2369" s="96"/>
      <c r="K2369" s="97"/>
      <c r="L2369" s="953"/>
      <c r="M2369" s="933"/>
      <c r="N2369" s="113"/>
      <c r="O2369" s="114"/>
      <c r="P2369" s="97"/>
    </row>
    <row r="2370" spans="1:16" ht="17.25" thickBot="1">
      <c r="A2370" s="957"/>
      <c r="B2370" s="954"/>
      <c r="C2370" s="927"/>
      <c r="D2370" s="94"/>
      <c r="E2370" s="96"/>
      <c r="F2370" s="93"/>
      <c r="G2370" s="954"/>
      <c r="H2370" s="930"/>
      <c r="I2370" s="94"/>
      <c r="J2370" s="114"/>
      <c r="K2370" s="97"/>
      <c r="L2370" s="954"/>
      <c r="M2370" s="933"/>
      <c r="N2370" s="94"/>
      <c r="O2370" s="114"/>
      <c r="P2370" s="97"/>
    </row>
    <row r="2371" spans="1:16">
      <c r="A2371" s="957"/>
      <c r="B2371" s="942" t="s">
        <v>129</v>
      </c>
      <c r="C2371" s="927"/>
      <c r="D2371" s="94"/>
      <c r="E2371" s="96"/>
      <c r="F2371" s="93"/>
      <c r="G2371" s="942" t="s">
        <v>129</v>
      </c>
      <c r="H2371" s="930"/>
      <c r="I2371" s="94"/>
      <c r="J2371" s="114"/>
      <c r="K2371" s="97"/>
      <c r="L2371" s="942" t="s">
        <v>129</v>
      </c>
      <c r="M2371" s="933"/>
      <c r="N2371" s="113"/>
      <c r="O2371" s="114"/>
      <c r="P2371" s="97"/>
    </row>
    <row r="2372" spans="1:16" ht="17.25" thickBot="1">
      <c r="A2372" s="957"/>
      <c r="B2372" s="943"/>
      <c r="C2372" s="927"/>
      <c r="D2372" s="94"/>
      <c r="E2372" s="96"/>
      <c r="F2372" s="93"/>
      <c r="G2372" s="943"/>
      <c r="H2372" s="930"/>
      <c r="I2372" s="94"/>
      <c r="J2372" s="114"/>
      <c r="K2372" s="97"/>
      <c r="L2372" s="943"/>
      <c r="M2372" s="933"/>
      <c r="N2372" s="94"/>
      <c r="O2372" s="114"/>
      <c r="P2372" s="97"/>
    </row>
    <row r="2373" spans="1:16">
      <c r="A2373" s="957"/>
      <c r="B2373" s="106"/>
      <c r="C2373" s="927"/>
      <c r="D2373" s="94"/>
      <c r="E2373" s="96"/>
      <c r="F2373" s="97"/>
      <c r="G2373" s="106"/>
      <c r="H2373" s="930"/>
      <c r="I2373" s="94"/>
      <c r="J2373" s="96"/>
      <c r="K2373" s="112"/>
      <c r="L2373" s="106"/>
      <c r="M2373" s="933"/>
      <c r="N2373" s="113"/>
      <c r="O2373" s="96"/>
      <c r="P2373" s="112"/>
    </row>
    <row r="2374" spans="1:16">
      <c r="A2374" s="957"/>
      <c r="B2374" s="107"/>
      <c r="C2374" s="927"/>
      <c r="D2374" s="94"/>
      <c r="E2374" s="96"/>
      <c r="F2374" s="93"/>
      <c r="G2374" s="107"/>
      <c r="H2374" s="930"/>
      <c r="I2374" s="94"/>
      <c r="J2374" s="96"/>
      <c r="K2374" s="97"/>
      <c r="L2374" s="107"/>
      <c r="M2374" s="933"/>
      <c r="N2374" s="113"/>
      <c r="O2374" s="114"/>
      <c r="P2374" s="97"/>
    </row>
    <row r="2375" spans="1:16">
      <c r="A2375" s="957"/>
      <c r="B2375" s="109"/>
      <c r="C2375" s="927"/>
      <c r="D2375" s="94"/>
      <c r="E2375" s="96"/>
      <c r="F2375" s="93"/>
      <c r="G2375" s="109"/>
      <c r="H2375" s="930"/>
      <c r="I2375" s="113"/>
      <c r="J2375" s="114"/>
      <c r="K2375" s="97"/>
      <c r="L2375" s="109"/>
      <c r="M2375" s="933"/>
      <c r="N2375" s="113"/>
      <c r="O2375" s="114"/>
      <c r="P2375" s="104"/>
    </row>
    <row r="2376" spans="1:16">
      <c r="A2376" s="957"/>
      <c r="B2376" s="110"/>
      <c r="C2376" s="927"/>
      <c r="D2376" s="94"/>
      <c r="E2376" s="96"/>
      <c r="F2376" s="93"/>
      <c r="G2376" s="110"/>
      <c r="H2376" s="930"/>
      <c r="I2376" s="113"/>
      <c r="J2376" s="114"/>
      <c r="K2376" s="104"/>
      <c r="L2376" s="110"/>
      <c r="M2376" s="933"/>
      <c r="N2376" s="111"/>
      <c r="O2376" s="96"/>
      <c r="P2376" s="97"/>
    </row>
    <row r="2377" spans="1:16">
      <c r="A2377" s="957"/>
      <c r="B2377" s="109"/>
      <c r="C2377" s="927"/>
      <c r="D2377" s="111"/>
      <c r="E2377" s="96"/>
      <c r="F2377" s="97"/>
      <c r="G2377" s="109"/>
      <c r="H2377" s="930"/>
      <c r="I2377" s="111"/>
      <c r="J2377" s="96"/>
      <c r="K2377" s="112"/>
      <c r="L2377" s="109"/>
      <c r="M2377" s="933"/>
      <c r="N2377" s="94"/>
      <c r="O2377" s="96"/>
      <c r="P2377" s="112"/>
    </row>
    <row r="2378" spans="1:16">
      <c r="A2378" s="957"/>
      <c r="B2378" s="110"/>
      <c r="C2378" s="927"/>
      <c r="D2378" s="94"/>
      <c r="E2378" s="96"/>
      <c r="F2378" s="108"/>
      <c r="G2378" s="110"/>
      <c r="H2378" s="930"/>
      <c r="I2378" s="94"/>
      <c r="J2378" s="96"/>
      <c r="K2378" s="97"/>
      <c r="L2378" s="110"/>
      <c r="M2378" s="933"/>
      <c r="N2378" s="113"/>
      <c r="O2378" s="114"/>
      <c r="P2378" s="97"/>
    </row>
    <row r="2379" spans="1:16">
      <c r="A2379" s="957"/>
      <c r="B2379" s="109"/>
      <c r="C2379" s="927"/>
      <c r="D2379" s="94"/>
      <c r="E2379" s="96"/>
      <c r="F2379" s="97"/>
      <c r="G2379" s="109"/>
      <c r="H2379" s="930"/>
      <c r="I2379" s="113"/>
      <c r="J2379" s="114"/>
      <c r="K2379" s="97"/>
      <c r="L2379" s="109"/>
      <c r="M2379" s="933"/>
      <c r="N2379" s="113"/>
      <c r="O2379" s="114"/>
      <c r="P2379" s="97"/>
    </row>
    <row r="2380" spans="1:16" ht="17.25" thickBot="1">
      <c r="A2380" s="957"/>
      <c r="B2380" s="110"/>
      <c r="C2380" s="940"/>
      <c r="D2380" s="115"/>
      <c r="E2380" s="116"/>
      <c r="F2380" s="117"/>
      <c r="G2380" s="110"/>
      <c r="H2380" s="930"/>
      <c r="I2380" s="115"/>
      <c r="J2380" s="116"/>
      <c r="K2380" s="117"/>
      <c r="L2380" s="110"/>
      <c r="M2380" s="933"/>
      <c r="N2380" s="115"/>
      <c r="O2380" s="116"/>
      <c r="P2380" s="117"/>
    </row>
    <row r="2381" spans="1:16">
      <c r="A2381" s="944" t="str">
        <f>TEXT(A2335,"AAAA")</f>
        <v>星期二</v>
      </c>
      <c r="B2381" s="109"/>
      <c r="C2381" s="926" t="s">
        <v>665</v>
      </c>
      <c r="D2381" s="118"/>
      <c r="E2381" s="119"/>
      <c r="F2381" s="97"/>
      <c r="G2381" s="109"/>
      <c r="H2381" s="929" t="s">
        <v>130</v>
      </c>
      <c r="I2381" s="118"/>
      <c r="J2381" s="119"/>
      <c r="K2381" s="97"/>
      <c r="L2381" s="109"/>
      <c r="M2381" s="932" t="s">
        <v>130</v>
      </c>
      <c r="N2381" s="118"/>
      <c r="O2381" s="119"/>
      <c r="P2381" s="97"/>
    </row>
    <row r="2382" spans="1:16">
      <c r="A2382" s="944"/>
      <c r="B2382" s="110"/>
      <c r="C2382" s="927"/>
      <c r="D2382" s="120"/>
      <c r="E2382" s="96"/>
      <c r="F2382" s="97"/>
      <c r="G2382" s="110"/>
      <c r="H2382" s="930"/>
      <c r="I2382" s="94"/>
      <c r="J2382" s="96"/>
      <c r="K2382" s="97"/>
      <c r="L2382" s="110"/>
      <c r="M2382" s="933"/>
      <c r="N2382" s="94"/>
      <c r="O2382" s="96"/>
      <c r="P2382" s="97"/>
    </row>
    <row r="2383" spans="1:16">
      <c r="A2383" s="944"/>
      <c r="B2383" s="109"/>
      <c r="C2383" s="927"/>
      <c r="D2383" s="120"/>
      <c r="E2383" s="96"/>
      <c r="F2383" s="97"/>
      <c r="G2383" s="109"/>
      <c r="H2383" s="930"/>
      <c r="I2383" s="94"/>
      <c r="J2383" s="96"/>
      <c r="K2383" s="97"/>
      <c r="L2383" s="109"/>
      <c r="M2383" s="933"/>
      <c r="N2383" s="94"/>
      <c r="O2383" s="96"/>
      <c r="P2383" s="97"/>
    </row>
    <row r="2384" spans="1:16">
      <c r="A2384" s="944"/>
      <c r="B2384" s="110"/>
      <c r="C2384" s="927"/>
      <c r="D2384" s="120"/>
      <c r="E2384" s="96"/>
      <c r="F2384" s="97"/>
      <c r="G2384" s="110"/>
      <c r="H2384" s="930"/>
      <c r="I2384" s="94"/>
      <c r="J2384" s="96"/>
      <c r="K2384" s="97"/>
      <c r="L2384" s="110"/>
      <c r="M2384" s="933"/>
      <c r="N2384" s="94"/>
      <c r="O2384" s="96"/>
      <c r="P2384" s="97"/>
    </row>
    <row r="2385" spans="1:16">
      <c r="A2385" s="944"/>
      <c r="B2385" s="109"/>
      <c r="C2385" s="927"/>
      <c r="D2385" s="120"/>
      <c r="E2385" s="96"/>
      <c r="F2385" s="97"/>
      <c r="G2385" s="109"/>
      <c r="H2385" s="930"/>
      <c r="I2385" s="94"/>
      <c r="J2385" s="96"/>
      <c r="K2385" s="97"/>
      <c r="L2385" s="109"/>
      <c r="M2385" s="933"/>
      <c r="N2385" s="94"/>
      <c r="O2385" s="96"/>
      <c r="P2385" s="97"/>
    </row>
    <row r="2386" spans="1:16">
      <c r="A2386" s="944"/>
      <c r="B2386" s="110"/>
      <c r="C2386" s="927"/>
      <c r="D2386" s="120"/>
      <c r="E2386" s="96"/>
      <c r="F2386" s="97"/>
      <c r="G2386" s="110"/>
      <c r="H2386" s="930"/>
      <c r="I2386" s="94"/>
      <c r="J2386" s="96"/>
      <c r="K2386" s="97"/>
      <c r="L2386" s="110"/>
      <c r="M2386" s="933"/>
      <c r="N2386" s="94"/>
      <c r="O2386" s="96"/>
      <c r="P2386" s="97"/>
    </row>
    <row r="2387" spans="1:16">
      <c r="A2387" s="944"/>
      <c r="B2387" s="109"/>
      <c r="C2387" s="927"/>
      <c r="D2387" s="120"/>
      <c r="E2387" s="96"/>
      <c r="F2387" s="97"/>
      <c r="G2387" s="109"/>
      <c r="H2387" s="930"/>
      <c r="I2387" s="94"/>
      <c r="J2387" s="96"/>
      <c r="K2387" s="97"/>
      <c r="L2387" s="109"/>
      <c r="M2387" s="933"/>
      <c r="N2387" s="94"/>
      <c r="O2387" s="96"/>
      <c r="P2387" s="97"/>
    </row>
    <row r="2388" spans="1:16">
      <c r="A2388" s="944"/>
      <c r="B2388" s="110"/>
      <c r="C2388" s="927"/>
      <c r="D2388" s="94"/>
      <c r="E2388" s="96"/>
      <c r="F2388" s="97"/>
      <c r="G2388" s="110"/>
      <c r="H2388" s="930"/>
      <c r="I2388" s="94"/>
      <c r="J2388" s="96"/>
      <c r="K2388" s="97"/>
      <c r="L2388" s="110"/>
      <c r="M2388" s="933"/>
      <c r="N2388" s="94"/>
      <c r="O2388" s="96"/>
      <c r="P2388" s="97"/>
    </row>
    <row r="2389" spans="1:16">
      <c r="A2389" s="944"/>
      <c r="B2389" s="107"/>
      <c r="C2389" s="927"/>
      <c r="D2389" s="113"/>
      <c r="E2389" s="114"/>
      <c r="F2389" s="104"/>
      <c r="G2389" s="107"/>
      <c r="H2389" s="930"/>
      <c r="I2389" s="113"/>
      <c r="J2389" s="114"/>
      <c r="K2389" s="97"/>
      <c r="L2389" s="107"/>
      <c r="M2389" s="933"/>
      <c r="N2389" s="113"/>
      <c r="O2389" s="114"/>
      <c r="P2389" s="97"/>
    </row>
    <row r="2390" spans="1:16" ht="17.25" thickBot="1">
      <c r="A2390" s="944"/>
      <c r="B2390" s="107"/>
      <c r="C2390" s="940"/>
      <c r="D2390" s="122" t="s">
        <v>132</v>
      </c>
      <c r="E2390" s="123" t="s">
        <v>133</v>
      </c>
      <c r="F2390" s="124"/>
      <c r="G2390" s="107"/>
      <c r="H2390" s="941"/>
      <c r="I2390" s="122" t="s">
        <v>132</v>
      </c>
      <c r="J2390" s="123" t="s">
        <v>133</v>
      </c>
      <c r="K2390" s="97"/>
      <c r="L2390" s="107"/>
      <c r="M2390" s="939"/>
      <c r="N2390" s="122" t="s">
        <v>132</v>
      </c>
      <c r="O2390" s="123" t="s">
        <v>133</v>
      </c>
      <c r="P2390" s="97"/>
    </row>
    <row r="2391" spans="1:16">
      <c r="A2391" s="105"/>
      <c r="B2391" s="109"/>
      <c r="C2391" s="926" t="s">
        <v>666</v>
      </c>
      <c r="D2391" s="118"/>
      <c r="E2391" s="119"/>
      <c r="F2391" s="125"/>
      <c r="G2391" s="109"/>
      <c r="H2391" s="929" t="s">
        <v>134</v>
      </c>
      <c r="I2391" s="118"/>
      <c r="J2391" s="119"/>
      <c r="K2391" s="125"/>
      <c r="L2391" s="109"/>
      <c r="M2391" s="932" t="s">
        <v>134</v>
      </c>
      <c r="N2391" s="118"/>
      <c r="O2391" s="119"/>
      <c r="P2391" s="125"/>
    </row>
    <row r="2392" spans="1:16">
      <c r="A2392" s="105"/>
      <c r="B2392" s="110"/>
      <c r="C2392" s="927"/>
      <c r="D2392" s="94"/>
      <c r="E2392" s="96"/>
      <c r="F2392" s="97"/>
      <c r="G2392" s="110"/>
      <c r="H2392" s="930"/>
      <c r="I2392" s="94"/>
      <c r="J2392" s="96"/>
      <c r="K2392" s="97"/>
      <c r="L2392" s="110"/>
      <c r="M2392" s="933"/>
      <c r="N2392" s="94"/>
      <c r="O2392" s="96"/>
      <c r="P2392" s="97"/>
    </row>
    <row r="2393" spans="1:16">
      <c r="A2393" s="105"/>
      <c r="B2393" s="126"/>
      <c r="C2393" s="927"/>
      <c r="D2393" s="94"/>
      <c r="E2393" s="96"/>
      <c r="F2393" s="97"/>
      <c r="G2393" s="126"/>
      <c r="H2393" s="930"/>
      <c r="I2393" s="94"/>
      <c r="J2393" s="96"/>
      <c r="K2393" s="97"/>
      <c r="L2393" s="126"/>
      <c r="M2393" s="933"/>
      <c r="N2393" s="94"/>
      <c r="O2393" s="96"/>
      <c r="P2393" s="128"/>
    </row>
    <row r="2394" spans="1:16">
      <c r="A2394" s="105"/>
      <c r="B2394" s="107"/>
      <c r="C2394" s="927"/>
      <c r="D2394" s="94"/>
      <c r="E2394" s="96"/>
      <c r="F2394" s="97"/>
      <c r="G2394" s="107"/>
      <c r="H2394" s="930"/>
      <c r="I2394" s="94"/>
      <c r="J2394" s="96"/>
      <c r="K2394" s="97"/>
      <c r="L2394" s="107"/>
      <c r="M2394" s="933"/>
      <c r="N2394" s="94"/>
      <c r="O2394" s="96"/>
      <c r="P2394" s="216"/>
    </row>
    <row r="2395" spans="1:16">
      <c r="A2395" s="105"/>
      <c r="B2395" s="109"/>
      <c r="C2395" s="927"/>
      <c r="D2395" s="94"/>
      <c r="E2395" s="96"/>
      <c r="F2395" s="97"/>
      <c r="G2395" s="109"/>
      <c r="H2395" s="930"/>
      <c r="I2395" s="94"/>
      <c r="J2395" s="96"/>
      <c r="K2395" s="97"/>
      <c r="L2395" s="109"/>
      <c r="M2395" s="933"/>
      <c r="N2395" s="94"/>
      <c r="O2395" s="96"/>
      <c r="P2395" s="97"/>
    </row>
    <row r="2396" spans="1:16">
      <c r="A2396" s="105"/>
      <c r="B2396" s="110"/>
      <c r="C2396" s="927"/>
      <c r="D2396" s="94"/>
      <c r="E2396" s="96"/>
      <c r="F2396" s="127"/>
      <c r="G2396" s="110"/>
      <c r="H2396" s="930"/>
      <c r="I2396" s="94"/>
      <c r="J2396" s="96"/>
      <c r="K2396" s="127"/>
      <c r="L2396" s="110"/>
      <c r="M2396" s="933"/>
      <c r="N2396" s="94"/>
      <c r="O2396" s="96"/>
      <c r="P2396" s="127"/>
    </row>
    <row r="2397" spans="1:16">
      <c r="A2397" s="105"/>
      <c r="B2397" s="109"/>
      <c r="C2397" s="927"/>
      <c r="D2397" s="94"/>
      <c r="E2397" s="96"/>
      <c r="F2397" s="128"/>
      <c r="G2397" s="109"/>
      <c r="H2397" s="930"/>
      <c r="I2397" s="94"/>
      <c r="J2397" s="96"/>
      <c r="K2397" s="128"/>
      <c r="L2397" s="109"/>
      <c r="M2397" s="933"/>
      <c r="N2397" s="94"/>
      <c r="O2397" s="96"/>
      <c r="P2397" s="128"/>
    </row>
    <row r="2398" spans="1:16">
      <c r="A2398" s="105"/>
      <c r="B2398" s="110"/>
      <c r="C2398" s="927"/>
      <c r="D2398" s="217"/>
      <c r="E2398" s="114"/>
      <c r="F2398" s="216"/>
      <c r="G2398" s="110"/>
      <c r="H2398" s="930"/>
      <c r="I2398" s="113"/>
      <c r="J2398" s="114"/>
      <c r="K2398" s="216"/>
      <c r="L2398" s="110"/>
      <c r="M2398" s="933"/>
      <c r="N2398" s="113"/>
      <c r="O2398" s="114"/>
      <c r="P2398" s="216"/>
    </row>
    <row r="2399" spans="1:16">
      <c r="A2399" s="105"/>
      <c r="B2399" s="109"/>
      <c r="C2399" s="927"/>
      <c r="D2399" s="217"/>
      <c r="E2399" s="114"/>
      <c r="F2399" s="216"/>
      <c r="G2399" s="109"/>
      <c r="H2399" s="930"/>
      <c r="I2399" s="113"/>
      <c r="J2399" s="114"/>
      <c r="K2399" s="216"/>
      <c r="L2399" s="109"/>
      <c r="M2399" s="933"/>
      <c r="N2399" s="113"/>
      <c r="O2399" s="114"/>
      <c r="P2399" s="216"/>
    </row>
    <row r="2400" spans="1:16" ht="17.25" thickBot="1">
      <c r="A2400" s="105"/>
      <c r="B2400" s="110"/>
      <c r="C2400" s="940"/>
      <c r="D2400" s="129"/>
      <c r="E2400" s="130"/>
      <c r="F2400" s="104"/>
      <c r="G2400" s="110"/>
      <c r="H2400" s="941"/>
      <c r="I2400" s="113"/>
      <c r="J2400" s="130"/>
      <c r="K2400" s="104"/>
      <c r="L2400" s="110"/>
      <c r="M2400" s="939"/>
      <c r="N2400" s="113"/>
      <c r="O2400" s="131"/>
      <c r="P2400" s="127"/>
    </row>
    <row r="2401" spans="1:16">
      <c r="A2401" s="132"/>
      <c r="B2401" s="109"/>
      <c r="C2401" s="926" t="s">
        <v>667</v>
      </c>
      <c r="D2401" s="118" t="s">
        <v>136</v>
      </c>
      <c r="E2401" s="133" t="s">
        <v>137</v>
      </c>
      <c r="F2401" s="125"/>
      <c r="G2401" s="109"/>
      <c r="H2401" s="929" t="s">
        <v>135</v>
      </c>
      <c r="I2401" s="118" t="s">
        <v>136</v>
      </c>
      <c r="J2401" s="133" t="s">
        <v>137</v>
      </c>
      <c r="K2401" s="125"/>
      <c r="L2401" s="109"/>
      <c r="M2401" s="932" t="s">
        <v>135</v>
      </c>
      <c r="N2401" s="118" t="s">
        <v>136</v>
      </c>
      <c r="O2401" s="133" t="s">
        <v>137</v>
      </c>
      <c r="P2401" s="125"/>
    </row>
    <row r="2402" spans="1:16">
      <c r="A2402" s="132"/>
      <c r="B2402" s="110"/>
      <c r="C2402" s="927"/>
      <c r="D2402" s="94" t="s">
        <v>141</v>
      </c>
      <c r="E2402" s="96" t="s">
        <v>142</v>
      </c>
      <c r="F2402" s="134"/>
      <c r="G2402" s="110"/>
      <c r="H2402" s="930"/>
      <c r="I2402" s="94" t="s">
        <v>141</v>
      </c>
      <c r="J2402" s="96" t="s">
        <v>142</v>
      </c>
      <c r="K2402" s="134"/>
      <c r="L2402" s="110"/>
      <c r="M2402" s="933"/>
      <c r="N2402" s="94" t="s">
        <v>141</v>
      </c>
      <c r="O2402" s="96" t="s">
        <v>142</v>
      </c>
      <c r="P2402" s="134"/>
    </row>
    <row r="2403" spans="1:16">
      <c r="A2403" s="132"/>
      <c r="B2403" s="135"/>
      <c r="C2403" s="927"/>
      <c r="D2403" s="94" t="s">
        <v>145</v>
      </c>
      <c r="E2403" s="96" t="s">
        <v>146</v>
      </c>
      <c r="F2403" s="97"/>
      <c r="G2403" s="135"/>
      <c r="H2403" s="930"/>
      <c r="I2403" s="94" t="s">
        <v>145</v>
      </c>
      <c r="J2403" s="96" t="s">
        <v>146</v>
      </c>
      <c r="K2403" s="97"/>
      <c r="L2403" s="135"/>
      <c r="M2403" s="933"/>
      <c r="N2403" s="94" t="s">
        <v>145</v>
      </c>
      <c r="O2403" s="96" t="s">
        <v>146</v>
      </c>
      <c r="P2403" s="97"/>
    </row>
    <row r="2404" spans="1:16">
      <c r="A2404" s="132"/>
      <c r="B2404" s="110"/>
      <c r="C2404" s="927"/>
      <c r="D2404" s="94" t="s">
        <v>147</v>
      </c>
      <c r="E2404" s="96" t="s">
        <v>148</v>
      </c>
      <c r="F2404" s="104"/>
      <c r="G2404" s="110"/>
      <c r="H2404" s="930"/>
      <c r="I2404" s="94" t="s">
        <v>147</v>
      </c>
      <c r="J2404" s="96" t="s">
        <v>148</v>
      </c>
      <c r="K2404" s="104"/>
      <c r="L2404" s="110"/>
      <c r="M2404" s="933"/>
      <c r="N2404" s="94" t="s">
        <v>147</v>
      </c>
      <c r="O2404" s="96" t="s">
        <v>148</v>
      </c>
      <c r="P2404" s="104"/>
    </row>
    <row r="2405" spans="1:16">
      <c r="A2405" s="132"/>
      <c r="B2405" s="135"/>
      <c r="C2405" s="927"/>
      <c r="D2405" s="94"/>
      <c r="E2405" s="114"/>
      <c r="F2405" s="136"/>
      <c r="G2405" s="135"/>
      <c r="H2405" s="930"/>
      <c r="I2405" s="94"/>
      <c r="J2405" s="114"/>
      <c r="K2405" s="136"/>
      <c r="L2405" s="135"/>
      <c r="M2405" s="933"/>
      <c r="N2405" s="94"/>
      <c r="O2405" s="114"/>
      <c r="P2405" s="136"/>
    </row>
    <row r="2406" spans="1:16">
      <c r="A2406" s="132"/>
      <c r="B2406" s="110"/>
      <c r="C2406" s="927"/>
      <c r="D2406" s="94"/>
      <c r="E2406" s="96"/>
      <c r="F2406" s="97"/>
      <c r="G2406" s="110"/>
      <c r="H2406" s="930"/>
      <c r="I2406" s="94"/>
      <c r="J2406" s="96"/>
      <c r="K2406" s="97"/>
      <c r="L2406" s="110"/>
      <c r="M2406" s="933"/>
      <c r="N2406" s="94"/>
      <c r="O2406" s="96"/>
      <c r="P2406" s="97"/>
    </row>
    <row r="2407" spans="1:16">
      <c r="A2407" s="132"/>
      <c r="B2407" s="135"/>
      <c r="C2407" s="927"/>
      <c r="D2407" s="94"/>
      <c r="E2407" s="114"/>
      <c r="F2407" s="136"/>
      <c r="G2407" s="135"/>
      <c r="H2407" s="930"/>
      <c r="I2407" s="94"/>
      <c r="J2407" s="114"/>
      <c r="K2407" s="136"/>
      <c r="L2407" s="135"/>
      <c r="M2407" s="933"/>
      <c r="N2407" s="94"/>
      <c r="O2407" s="114"/>
      <c r="P2407" s="136"/>
    </row>
    <row r="2408" spans="1:16">
      <c r="A2408" s="132"/>
      <c r="B2408" s="110"/>
      <c r="C2408" s="927"/>
      <c r="D2408" s="94"/>
      <c r="E2408" s="96"/>
      <c r="F2408" s="97"/>
      <c r="G2408" s="110"/>
      <c r="H2408" s="930"/>
      <c r="I2408" s="94"/>
      <c r="J2408" s="96"/>
      <c r="K2408" s="97"/>
      <c r="L2408" s="110"/>
      <c r="M2408" s="933"/>
      <c r="N2408" s="94"/>
      <c r="O2408" s="96"/>
      <c r="P2408" s="97"/>
    </row>
    <row r="2409" spans="1:16">
      <c r="A2409" s="132"/>
      <c r="B2409" s="135"/>
      <c r="C2409" s="927"/>
      <c r="D2409" s="94"/>
      <c r="E2409" s="96"/>
      <c r="F2409" s="97"/>
      <c r="G2409" s="135"/>
      <c r="H2409" s="930"/>
      <c r="I2409" s="94"/>
      <c r="J2409" s="96"/>
      <c r="K2409" s="97"/>
      <c r="L2409" s="135"/>
      <c r="M2409" s="933"/>
      <c r="N2409" s="94"/>
      <c r="O2409" s="96"/>
      <c r="P2409" s="97"/>
    </row>
    <row r="2410" spans="1:16" ht="17.25" thickBot="1">
      <c r="A2410" s="132"/>
      <c r="B2410" s="110"/>
      <c r="C2410" s="940"/>
      <c r="D2410" s="115"/>
      <c r="E2410" s="116"/>
      <c r="F2410" s="117"/>
      <c r="G2410" s="110"/>
      <c r="H2410" s="941"/>
      <c r="I2410" s="115"/>
      <c r="J2410" s="130"/>
      <c r="K2410" s="104"/>
      <c r="L2410" s="110"/>
      <c r="M2410" s="939"/>
      <c r="N2410" s="115"/>
      <c r="O2410" s="130"/>
      <c r="P2410" s="104"/>
    </row>
    <row r="2411" spans="1:16">
      <c r="A2411" s="132"/>
      <c r="B2411" s="135"/>
      <c r="C2411" s="926" t="s">
        <v>668</v>
      </c>
      <c r="D2411" s="137" t="s">
        <v>150</v>
      </c>
      <c r="E2411" s="138"/>
      <c r="F2411" s="139" t="s">
        <v>151</v>
      </c>
      <c r="G2411" s="135"/>
      <c r="H2411" s="929" t="s">
        <v>149</v>
      </c>
      <c r="I2411" s="137" t="s">
        <v>150</v>
      </c>
      <c r="J2411" s="138"/>
      <c r="K2411" s="139" t="s">
        <v>151</v>
      </c>
      <c r="L2411" s="135"/>
      <c r="M2411" s="932" t="s">
        <v>149</v>
      </c>
      <c r="N2411" s="137" t="s">
        <v>150</v>
      </c>
      <c r="O2411" s="138"/>
      <c r="P2411" s="139" t="s">
        <v>151</v>
      </c>
    </row>
    <row r="2412" spans="1:16">
      <c r="A2412" s="132"/>
      <c r="B2412" s="110"/>
      <c r="C2412" s="927"/>
      <c r="D2412" s="120"/>
      <c r="E2412" s="121"/>
      <c r="F2412" s="140"/>
      <c r="G2412" s="110"/>
      <c r="H2412" s="930"/>
      <c r="I2412" s="94"/>
      <c r="J2412" s="96"/>
      <c r="K2412" s="97"/>
      <c r="L2412" s="110"/>
      <c r="M2412" s="933"/>
      <c r="N2412" s="94"/>
      <c r="O2412" s="96"/>
      <c r="P2412" s="97"/>
    </row>
    <row r="2413" spans="1:16">
      <c r="A2413" s="132"/>
      <c r="B2413" s="135"/>
      <c r="C2413" s="927"/>
      <c r="D2413" s="94"/>
      <c r="E2413" s="96"/>
      <c r="F2413" s="97"/>
      <c r="G2413" s="135"/>
      <c r="H2413" s="930"/>
      <c r="I2413" s="94"/>
      <c r="J2413" s="96"/>
      <c r="K2413" s="97"/>
      <c r="L2413" s="135"/>
      <c r="M2413" s="933"/>
      <c r="N2413" s="94"/>
      <c r="O2413" s="96"/>
      <c r="P2413" s="97"/>
    </row>
    <row r="2414" spans="1:16">
      <c r="A2414" s="132"/>
      <c r="B2414" s="110"/>
      <c r="C2414" s="927"/>
      <c r="D2414" s="113"/>
      <c r="E2414" s="114"/>
      <c r="F2414" s="104"/>
      <c r="G2414" s="110"/>
      <c r="H2414" s="930"/>
      <c r="I2414" s="113"/>
      <c r="J2414" s="114"/>
      <c r="K2414" s="104"/>
      <c r="L2414" s="110"/>
      <c r="M2414" s="933"/>
      <c r="N2414" s="113"/>
      <c r="O2414" s="114"/>
      <c r="P2414" s="104"/>
    </row>
    <row r="2415" spans="1:16">
      <c r="A2415" s="935"/>
      <c r="B2415" s="135"/>
      <c r="C2415" s="927"/>
      <c r="D2415" s="94"/>
      <c r="E2415" s="96"/>
      <c r="F2415" s="97"/>
      <c r="G2415" s="135"/>
      <c r="H2415" s="930"/>
      <c r="I2415" s="94"/>
      <c r="J2415" s="96"/>
      <c r="K2415" s="97"/>
      <c r="L2415" s="135"/>
      <c r="M2415" s="933"/>
      <c r="N2415" s="94"/>
      <c r="O2415" s="96"/>
      <c r="P2415" s="97"/>
    </row>
    <row r="2416" spans="1:16">
      <c r="A2416" s="935"/>
      <c r="B2416" s="110"/>
      <c r="C2416" s="927"/>
      <c r="D2416" s="94"/>
      <c r="E2416" s="96"/>
      <c r="F2416" s="97"/>
      <c r="G2416" s="110"/>
      <c r="H2416" s="930"/>
      <c r="I2416" s="94"/>
      <c r="J2416" s="96"/>
      <c r="K2416" s="97"/>
      <c r="L2416" s="110"/>
      <c r="M2416" s="933"/>
      <c r="N2416" s="94"/>
      <c r="O2416" s="96"/>
      <c r="P2416" s="97"/>
    </row>
    <row r="2417" spans="1:16">
      <c r="A2417" s="935"/>
      <c r="B2417" s="135"/>
      <c r="C2417" s="927"/>
      <c r="D2417" s="113"/>
      <c r="E2417" s="114"/>
      <c r="F2417" s="104"/>
      <c r="G2417" s="135"/>
      <c r="H2417" s="930"/>
      <c r="I2417" s="113"/>
      <c r="J2417" s="114"/>
      <c r="K2417" s="104"/>
      <c r="L2417" s="135"/>
      <c r="M2417" s="933"/>
      <c r="N2417" s="113"/>
      <c r="O2417" s="114"/>
      <c r="P2417" s="104"/>
    </row>
    <row r="2418" spans="1:16" ht="17.25" thickBot="1">
      <c r="A2418" s="936"/>
      <c r="B2418" s="141"/>
      <c r="C2418" s="928"/>
      <c r="D2418" s="142"/>
      <c r="E2418" s="143"/>
      <c r="F2418" s="144"/>
      <c r="G2418" s="141"/>
      <c r="H2418" s="931"/>
      <c r="I2418" s="142"/>
      <c r="J2418" s="143"/>
      <c r="K2418" s="144"/>
      <c r="L2418" s="141"/>
      <c r="M2418" s="934"/>
      <c r="N2418" s="142"/>
      <c r="O2418" s="143"/>
      <c r="P2418" s="144"/>
    </row>
    <row r="2419" spans="1:16" s="146" customFormat="1" ht="27" customHeight="1" thickTop="1" thickBot="1">
      <c r="A2419" s="145"/>
      <c r="B2419" s="937" t="s">
        <v>152</v>
      </c>
      <c r="C2419" s="937"/>
      <c r="D2419" s="937"/>
      <c r="E2419" s="937"/>
      <c r="F2419" s="937"/>
      <c r="G2419" s="938" t="s">
        <v>153</v>
      </c>
      <c r="H2419" s="938"/>
      <c r="I2419" s="938"/>
      <c r="J2419" s="938"/>
      <c r="K2419" s="938"/>
      <c r="L2419" s="938"/>
      <c r="M2419" s="938"/>
      <c r="N2419" s="919" t="s">
        <v>154</v>
      </c>
      <c r="O2419" s="919"/>
      <c r="P2419" s="919"/>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20">
        <f>A2335</f>
        <v>46196</v>
      </c>
      <c r="B2421" s="923" t="s">
        <v>669</v>
      </c>
      <c r="C2421" s="160"/>
      <c r="D2421" s="161"/>
      <c r="E2421" s="162"/>
      <c r="F2421" s="163"/>
      <c r="G2421" s="164"/>
      <c r="H2421" s="165"/>
      <c r="I2421" s="166"/>
      <c r="J2421" s="166"/>
      <c r="K2421" s="167"/>
      <c r="L2421" s="168"/>
      <c r="M2421" s="169"/>
      <c r="N2421" s="170"/>
      <c r="O2421" s="166"/>
      <c r="P2421" s="171"/>
    </row>
    <row r="2422" spans="1:16" s="172" customFormat="1">
      <c r="A2422" s="921"/>
      <c r="B2422" s="924"/>
      <c r="C2422" s="173"/>
      <c r="D2422" s="174"/>
      <c r="E2422" s="175"/>
      <c r="F2422" s="176"/>
      <c r="G2422" s="173"/>
      <c r="H2422" s="177"/>
      <c r="I2422" s="175"/>
      <c r="J2422" s="175"/>
      <c r="K2422" s="178"/>
      <c r="L2422" s="179"/>
      <c r="M2422" s="180"/>
      <c r="N2422" s="181"/>
      <c r="O2422" s="175"/>
      <c r="P2422" s="182"/>
    </row>
    <row r="2423" spans="1:16" s="172" customFormat="1">
      <c r="A2423" s="921"/>
      <c r="B2423" s="924"/>
      <c r="C2423" s="173"/>
      <c r="D2423" s="174"/>
      <c r="E2423" s="175"/>
      <c r="F2423" s="176"/>
      <c r="G2423" s="173"/>
      <c r="H2423" s="183"/>
      <c r="I2423" s="175"/>
      <c r="J2423" s="175"/>
      <c r="K2423" s="178"/>
      <c r="L2423" s="184"/>
      <c r="M2423" s="180"/>
      <c r="N2423" s="181"/>
      <c r="O2423" s="175"/>
      <c r="P2423" s="182"/>
    </row>
    <row r="2424" spans="1:16" s="172" customFormat="1">
      <c r="A2424" s="921"/>
      <c r="B2424" s="924"/>
      <c r="C2424" s="173"/>
      <c r="D2424" s="218"/>
      <c r="E2424" s="175"/>
      <c r="F2424" s="176"/>
      <c r="G2424" s="173"/>
      <c r="H2424" s="183"/>
      <c r="I2424" s="175"/>
      <c r="J2424" s="175"/>
      <c r="K2424" s="187"/>
      <c r="L2424" s="184"/>
      <c r="M2424" s="180"/>
      <c r="N2424" s="181"/>
      <c r="O2424" s="175"/>
      <c r="P2424" s="182"/>
    </row>
    <row r="2425" spans="1:16" s="172" customFormat="1">
      <c r="A2425" s="921"/>
      <c r="B2425" s="924"/>
      <c r="C2425" s="173"/>
      <c r="D2425" s="185"/>
      <c r="E2425" s="175"/>
      <c r="F2425" s="182"/>
      <c r="G2425" s="173"/>
      <c r="H2425" s="186"/>
      <c r="I2425" s="175"/>
      <c r="J2425" s="175"/>
      <c r="K2425" s="187"/>
      <c r="L2425" s="184"/>
      <c r="M2425" s="180"/>
      <c r="N2425" s="181"/>
      <c r="O2425" s="175"/>
      <c r="P2425" s="182"/>
    </row>
    <row r="2426" spans="1:16" s="172" customFormat="1">
      <c r="A2426" s="921"/>
      <c r="B2426" s="924"/>
      <c r="C2426" s="173"/>
      <c r="D2426" s="174"/>
      <c r="E2426" s="175"/>
      <c r="F2426" s="188"/>
      <c r="G2426" s="198"/>
      <c r="H2426" s="183"/>
      <c r="I2426" s="191"/>
      <c r="J2426" s="175"/>
      <c r="K2426" s="178"/>
      <c r="L2426" s="189"/>
      <c r="M2426" s="190"/>
      <c r="N2426" s="181"/>
      <c r="O2426" s="175"/>
      <c r="P2426" s="182"/>
    </row>
    <row r="2427" spans="1:16" s="172" customFormat="1">
      <c r="A2427" s="921"/>
      <c r="B2427" s="924"/>
      <c r="C2427" s="173"/>
      <c r="D2427" s="174"/>
      <c r="E2427" s="175"/>
      <c r="F2427" s="182"/>
      <c r="G2427" s="173"/>
      <c r="H2427" s="183"/>
      <c r="I2427" s="191"/>
      <c r="J2427" s="175"/>
      <c r="K2427" s="178"/>
      <c r="L2427" s="184"/>
      <c r="M2427" s="180"/>
      <c r="N2427" s="181"/>
      <c r="O2427" s="175"/>
      <c r="P2427" s="182"/>
    </row>
    <row r="2428" spans="1:16" s="172" customFormat="1">
      <c r="A2428" s="921"/>
      <c r="B2428" s="924"/>
      <c r="C2428" s="173"/>
      <c r="D2428" s="174"/>
      <c r="E2428" s="175"/>
      <c r="F2428" s="182"/>
      <c r="G2428" s="219"/>
      <c r="H2428" s="183"/>
      <c r="I2428" s="175"/>
      <c r="J2428" s="175"/>
      <c r="K2428" s="178"/>
      <c r="L2428" s="184"/>
      <c r="M2428" s="180"/>
      <c r="N2428" s="181"/>
      <c r="O2428" s="175"/>
      <c r="P2428" s="182"/>
    </row>
    <row r="2429" spans="1:16" s="172" customFormat="1">
      <c r="A2429" s="921"/>
      <c r="B2429" s="924"/>
      <c r="C2429" s="173"/>
      <c r="D2429" s="174"/>
      <c r="E2429" s="175"/>
      <c r="F2429" s="188"/>
      <c r="G2429" s="173"/>
      <c r="H2429" s="183"/>
      <c r="I2429" s="191"/>
      <c r="J2429" s="175"/>
      <c r="K2429" s="178"/>
      <c r="L2429" s="184"/>
      <c r="M2429" s="180"/>
      <c r="N2429" s="181"/>
      <c r="O2429" s="175"/>
      <c r="P2429" s="182"/>
    </row>
    <row r="2430" spans="1:16" s="172" customFormat="1">
      <c r="A2430" s="921"/>
      <c r="B2430" s="924"/>
      <c r="C2430" s="173"/>
      <c r="D2430" s="174"/>
      <c r="E2430" s="175"/>
      <c r="F2430" s="182"/>
      <c r="G2430" s="173"/>
      <c r="H2430" s="183"/>
      <c r="I2430" s="191"/>
      <c r="J2430" s="175"/>
      <c r="K2430" s="178"/>
      <c r="L2430" s="184"/>
      <c r="M2430" s="180"/>
      <c r="N2430" s="181"/>
      <c r="O2430" s="175"/>
      <c r="P2430" s="182"/>
    </row>
    <row r="2431" spans="1:16" s="172" customFormat="1">
      <c r="A2431" s="921"/>
      <c r="B2431" s="924"/>
      <c r="C2431" s="192"/>
      <c r="D2431" s="193"/>
      <c r="E2431" s="194"/>
      <c r="F2431" s="195"/>
      <c r="G2431" s="173"/>
      <c r="H2431" s="177"/>
      <c r="I2431" s="175"/>
      <c r="J2431" s="175"/>
      <c r="K2431" s="178"/>
      <c r="L2431" s="184"/>
      <c r="M2431" s="180"/>
      <c r="N2431" s="196"/>
      <c r="O2431" s="194"/>
      <c r="P2431" s="195"/>
    </row>
    <row r="2432" spans="1:16" s="172" customFormat="1">
      <c r="A2432" s="921"/>
      <c r="B2432" s="924"/>
      <c r="C2432" s="192"/>
      <c r="D2432" s="193"/>
      <c r="E2432" s="194"/>
      <c r="F2432" s="195"/>
      <c r="G2432" s="198"/>
      <c r="H2432" s="183"/>
      <c r="I2432" s="191"/>
      <c r="J2432" s="175"/>
      <c r="K2432" s="178"/>
      <c r="L2432" s="184"/>
      <c r="M2432" s="180"/>
      <c r="N2432" s="196"/>
      <c r="O2432" s="194"/>
      <c r="P2432" s="195"/>
    </row>
    <row r="2433" spans="1:16" s="172" customFormat="1">
      <c r="A2433" s="921"/>
      <c r="B2433" s="924"/>
      <c r="C2433" s="192"/>
      <c r="D2433" s="193"/>
      <c r="E2433" s="194"/>
      <c r="F2433" s="195"/>
      <c r="G2433" s="173"/>
      <c r="H2433" s="199"/>
      <c r="I2433" s="191"/>
      <c r="J2433" s="200"/>
      <c r="K2433" s="197"/>
      <c r="L2433" s="184"/>
      <c r="M2433" s="180"/>
      <c r="N2433" s="196"/>
      <c r="O2433" s="194"/>
      <c r="P2433" s="195"/>
    </row>
    <row r="2434" spans="1:16" s="172" customFormat="1">
      <c r="A2434" s="921"/>
      <c r="B2434" s="924"/>
      <c r="C2434" s="192"/>
      <c r="D2434" s="193"/>
      <c r="E2434" s="194"/>
      <c r="F2434" s="195"/>
      <c r="G2434" s="173"/>
      <c r="H2434" s="201"/>
      <c r="I2434" s="175"/>
      <c r="J2434" s="175"/>
      <c r="K2434" s="178"/>
      <c r="L2434" s="184"/>
      <c r="M2434" s="180"/>
      <c r="N2434" s="196"/>
      <c r="O2434" s="194"/>
      <c r="P2434" s="195"/>
    </row>
    <row r="2435" spans="1:16" s="172" customFormat="1">
      <c r="A2435" s="921"/>
      <c r="B2435" s="924"/>
      <c r="C2435" s="192"/>
      <c r="D2435" s="193"/>
      <c r="E2435" s="194"/>
      <c r="F2435" s="195"/>
      <c r="G2435" s="198"/>
      <c r="H2435" s="183"/>
      <c r="I2435" s="200"/>
      <c r="J2435" s="200"/>
      <c r="K2435" s="197"/>
      <c r="L2435" s="184"/>
      <c r="M2435" s="180"/>
      <c r="N2435" s="196"/>
      <c r="O2435" s="194"/>
      <c r="P2435" s="195"/>
    </row>
    <row r="2436" spans="1:16" s="172" customFormat="1">
      <c r="A2436" s="921"/>
      <c r="B2436" s="924"/>
      <c r="C2436" s="192"/>
      <c r="D2436" s="193"/>
      <c r="E2436" s="194"/>
      <c r="F2436" s="195"/>
      <c r="G2436" s="173"/>
      <c r="H2436" s="183"/>
      <c r="I2436" s="200"/>
      <c r="J2436" s="200"/>
      <c r="K2436" s="197"/>
      <c r="L2436" s="179"/>
      <c r="M2436" s="180"/>
      <c r="N2436" s="196"/>
      <c r="O2436" s="194"/>
      <c r="P2436" s="195"/>
    </row>
    <row r="2437" spans="1:16" s="172" customFormat="1">
      <c r="A2437" s="921"/>
      <c r="B2437" s="924"/>
      <c r="C2437" s="192"/>
      <c r="D2437" s="193"/>
      <c r="E2437" s="194"/>
      <c r="F2437" s="195"/>
      <c r="G2437" s="192"/>
      <c r="H2437" s="201"/>
      <c r="I2437" s="202"/>
      <c r="J2437" s="202"/>
      <c r="K2437" s="203"/>
      <c r="L2437" s="204"/>
      <c r="M2437" s="190"/>
      <c r="N2437" s="196"/>
      <c r="O2437" s="194"/>
      <c r="P2437" s="195"/>
    </row>
    <row r="2438" spans="1:16" s="172" customFormat="1">
      <c r="A2438" s="921"/>
      <c r="B2438" s="924"/>
      <c r="C2438" s="192"/>
      <c r="D2438" s="193"/>
      <c r="E2438" s="194"/>
      <c r="F2438" s="195"/>
      <c r="G2438" s="192"/>
      <c r="H2438" s="201"/>
      <c r="I2438" s="202"/>
      <c r="J2438" s="202"/>
      <c r="K2438" s="203"/>
      <c r="L2438" s="204"/>
      <c r="M2438" s="190"/>
      <c r="N2438" s="196"/>
      <c r="O2438" s="194"/>
      <c r="P2438" s="195"/>
    </row>
    <row r="2439" spans="1:16" s="172" customFormat="1">
      <c r="A2439" s="921"/>
      <c r="B2439" s="924"/>
      <c r="C2439" s="192"/>
      <c r="D2439" s="193"/>
      <c r="E2439" s="194"/>
      <c r="F2439" s="195"/>
      <c r="G2439" s="192"/>
      <c r="H2439" s="201"/>
      <c r="I2439" s="202"/>
      <c r="J2439" s="202"/>
      <c r="K2439" s="203"/>
      <c r="L2439" s="204"/>
      <c r="M2439" s="190"/>
      <c r="N2439" s="196"/>
      <c r="O2439" s="194"/>
      <c r="P2439" s="195"/>
    </row>
    <row r="2440" spans="1:16" s="172" customFormat="1" ht="17.25" thickBot="1">
      <c r="A2440" s="922"/>
      <c r="B2440" s="925"/>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56">
        <f>A2335+1</f>
        <v>46197</v>
      </c>
      <c r="B2441" s="90" t="s">
        <v>162</v>
      </c>
      <c r="C2441" s="926" t="s">
        <v>664</v>
      </c>
      <c r="D2441" s="91" t="s">
        <v>114</v>
      </c>
      <c r="E2441" s="92" t="s">
        <v>164</v>
      </c>
      <c r="F2441" s="93"/>
      <c r="G2441" s="90" t="s">
        <v>162</v>
      </c>
      <c r="H2441" s="930" t="s">
        <v>163</v>
      </c>
      <c r="I2441" s="91" t="s">
        <v>114</v>
      </c>
      <c r="J2441" s="92" t="s">
        <v>164</v>
      </c>
      <c r="K2441" s="93"/>
      <c r="L2441" s="90" t="s">
        <v>162</v>
      </c>
      <c r="M2441" s="933" t="s">
        <v>163</v>
      </c>
      <c r="N2441" s="91" t="s">
        <v>114</v>
      </c>
      <c r="O2441" s="92" t="s">
        <v>164</v>
      </c>
      <c r="P2441" s="93"/>
    </row>
    <row r="2442" spans="1:16" ht="18" customHeight="1">
      <c r="A2442" s="957"/>
      <c r="B2442" s="958"/>
      <c r="C2442" s="927"/>
      <c r="D2442" s="94" t="s">
        <v>116</v>
      </c>
      <c r="E2442" s="95" t="s">
        <v>142</v>
      </c>
      <c r="F2442" s="93"/>
      <c r="G2442" s="958"/>
      <c r="H2442" s="930"/>
      <c r="I2442" s="94" t="s">
        <v>116</v>
      </c>
      <c r="J2442" s="95" t="s">
        <v>142</v>
      </c>
      <c r="K2442" s="93"/>
      <c r="L2442" s="958"/>
      <c r="M2442" s="933"/>
      <c r="N2442" s="94" t="s">
        <v>116</v>
      </c>
      <c r="O2442" s="95" t="s">
        <v>142</v>
      </c>
      <c r="P2442" s="93"/>
    </row>
    <row r="2443" spans="1:16" ht="17.25" thickBot="1">
      <c r="A2443" s="957"/>
      <c r="B2443" s="959"/>
      <c r="C2443" s="927"/>
      <c r="D2443" s="94" t="s">
        <v>165</v>
      </c>
      <c r="E2443" s="96" t="s">
        <v>166</v>
      </c>
      <c r="F2443" s="98"/>
      <c r="G2443" s="959"/>
      <c r="H2443" s="930"/>
      <c r="I2443" s="94" t="s">
        <v>165</v>
      </c>
      <c r="J2443" s="96" t="s">
        <v>166</v>
      </c>
      <c r="K2443" s="98"/>
      <c r="L2443" s="959"/>
      <c r="M2443" s="933"/>
      <c r="N2443" s="94" t="s">
        <v>165</v>
      </c>
      <c r="O2443" s="96" t="s">
        <v>166</v>
      </c>
      <c r="P2443" s="98"/>
    </row>
    <row r="2444" spans="1:16" ht="17.25" thickBot="1">
      <c r="A2444" s="957"/>
      <c r="B2444" s="90" t="s">
        <v>167</v>
      </c>
      <c r="C2444" s="927"/>
      <c r="D2444" s="94"/>
      <c r="E2444" s="96"/>
      <c r="F2444" s="97"/>
      <c r="G2444" s="90" t="s">
        <v>167</v>
      </c>
      <c r="H2444" s="930"/>
      <c r="I2444" s="94" t="s">
        <v>120</v>
      </c>
      <c r="J2444" s="96" t="s">
        <v>148</v>
      </c>
      <c r="K2444" s="97"/>
      <c r="L2444" s="90" t="s">
        <v>167</v>
      </c>
      <c r="M2444" s="933"/>
      <c r="N2444" s="94" t="s">
        <v>120</v>
      </c>
      <c r="O2444" s="96" t="s">
        <v>148</v>
      </c>
      <c r="P2444" s="97"/>
    </row>
    <row r="2445" spans="1:16">
      <c r="A2445" s="957"/>
      <c r="B2445" s="955"/>
      <c r="C2445" s="927"/>
      <c r="D2445" s="94"/>
      <c r="E2445" s="96"/>
      <c r="F2445" s="97"/>
      <c r="G2445" s="955"/>
      <c r="H2445" s="930"/>
      <c r="I2445" s="94"/>
      <c r="J2445" s="96"/>
      <c r="K2445" s="97"/>
      <c r="L2445" s="955"/>
      <c r="M2445" s="933"/>
      <c r="N2445" s="94"/>
      <c r="O2445" s="96"/>
      <c r="P2445" s="97"/>
    </row>
    <row r="2446" spans="1:16">
      <c r="A2446" s="957"/>
      <c r="B2446" s="948"/>
      <c r="C2446" s="927"/>
      <c r="D2446" s="94"/>
      <c r="E2446" s="96"/>
      <c r="F2446" s="97"/>
      <c r="G2446" s="948"/>
      <c r="H2446" s="930"/>
      <c r="I2446" s="94"/>
      <c r="J2446" s="96"/>
      <c r="K2446" s="97"/>
      <c r="L2446" s="948"/>
      <c r="M2446" s="933"/>
      <c r="N2446" s="94"/>
      <c r="O2446" s="96"/>
      <c r="P2446" s="97"/>
    </row>
    <row r="2447" spans="1:16">
      <c r="A2447" s="957"/>
      <c r="B2447" s="947"/>
      <c r="C2447" s="927"/>
      <c r="D2447" s="94"/>
      <c r="E2447" s="96"/>
      <c r="F2447" s="93"/>
      <c r="G2447" s="947"/>
      <c r="H2447" s="930"/>
      <c r="I2447" s="94"/>
      <c r="J2447" s="96"/>
      <c r="K2447" s="93"/>
      <c r="L2447" s="947"/>
      <c r="M2447" s="933"/>
      <c r="N2447" s="94"/>
      <c r="O2447" s="96"/>
      <c r="P2447" s="93"/>
    </row>
    <row r="2448" spans="1:16">
      <c r="A2448" s="957"/>
      <c r="B2448" s="948"/>
      <c r="C2448" s="927"/>
      <c r="D2448" s="94"/>
      <c r="E2448" s="96"/>
      <c r="F2448" s="99"/>
      <c r="G2448" s="948"/>
      <c r="H2448" s="930"/>
      <c r="I2448" s="94"/>
      <c r="J2448" s="96"/>
      <c r="K2448" s="99"/>
      <c r="L2448" s="948"/>
      <c r="M2448" s="933"/>
      <c r="N2448" s="94"/>
      <c r="O2448" s="96"/>
      <c r="P2448" s="93"/>
    </row>
    <row r="2449" spans="1:16">
      <c r="A2449" s="957"/>
      <c r="B2449" s="947"/>
      <c r="C2449" s="927"/>
      <c r="D2449" s="94"/>
      <c r="E2449" s="96"/>
      <c r="F2449" s="102"/>
      <c r="G2449" s="947"/>
      <c r="H2449" s="930"/>
      <c r="I2449" s="94"/>
      <c r="J2449" s="96"/>
      <c r="K2449" s="102"/>
      <c r="L2449" s="947"/>
      <c r="M2449" s="933"/>
      <c r="N2449" s="94"/>
      <c r="O2449" s="96"/>
      <c r="P2449" s="99"/>
    </row>
    <row r="2450" spans="1:16" ht="17.25" thickBot="1">
      <c r="A2450" s="957"/>
      <c r="B2450" s="948"/>
      <c r="C2450" s="927"/>
      <c r="D2450" s="94"/>
      <c r="E2450" s="96"/>
      <c r="F2450" s="99"/>
      <c r="G2450" s="948"/>
      <c r="H2450" s="930"/>
      <c r="I2450" s="94"/>
      <c r="J2450" s="96"/>
      <c r="K2450" s="99"/>
      <c r="L2450" s="948"/>
      <c r="M2450" s="933"/>
      <c r="N2450" s="94"/>
      <c r="O2450" s="96"/>
      <c r="P2450" s="99"/>
    </row>
    <row r="2451" spans="1:16" ht="17.25" thickBot="1">
      <c r="A2451" s="957"/>
      <c r="B2451" s="100" t="s">
        <v>168</v>
      </c>
      <c r="C2451" s="927"/>
      <c r="D2451" s="94"/>
      <c r="E2451" s="96"/>
      <c r="F2451" s="99"/>
      <c r="G2451" s="100" t="s">
        <v>168</v>
      </c>
      <c r="H2451" s="930"/>
      <c r="I2451" s="94"/>
      <c r="J2451" s="96"/>
      <c r="K2451" s="99"/>
      <c r="L2451" s="100" t="s">
        <v>168</v>
      </c>
      <c r="M2451" s="933"/>
      <c r="N2451" s="94"/>
      <c r="O2451" s="96"/>
      <c r="P2451" s="99"/>
    </row>
    <row r="2452" spans="1:16">
      <c r="A2452" s="957"/>
      <c r="B2452" s="949"/>
      <c r="C2452" s="927"/>
      <c r="D2452" s="94"/>
      <c r="E2452" s="96"/>
      <c r="F2452" s="99"/>
      <c r="G2452" s="949"/>
      <c r="H2452" s="930"/>
      <c r="I2452" s="94"/>
      <c r="J2452" s="96"/>
      <c r="K2452" s="99"/>
      <c r="L2452" s="949"/>
      <c r="M2452" s="933"/>
      <c r="N2452" s="94"/>
      <c r="O2452" s="96"/>
      <c r="P2452" s="99"/>
    </row>
    <row r="2453" spans="1:16">
      <c r="A2453" s="957"/>
      <c r="B2453" s="950"/>
      <c r="C2453" s="927"/>
      <c r="D2453" s="94"/>
      <c r="E2453" s="96"/>
      <c r="F2453" s="99"/>
      <c r="G2453" s="950"/>
      <c r="H2453" s="930"/>
      <c r="I2453" s="94"/>
      <c r="J2453" s="96"/>
      <c r="K2453" s="99"/>
      <c r="L2453" s="950"/>
      <c r="M2453" s="933"/>
      <c r="N2453" s="94"/>
      <c r="O2453" s="96"/>
      <c r="P2453" s="97"/>
    </row>
    <row r="2454" spans="1:16" ht="17.25" thickBot="1">
      <c r="A2454" s="957"/>
      <c r="B2454" s="951"/>
      <c r="C2454" s="927"/>
      <c r="D2454" s="94"/>
      <c r="E2454" s="96"/>
      <c r="F2454" s="97"/>
      <c r="G2454" s="951"/>
      <c r="H2454" s="930"/>
      <c r="I2454" s="94"/>
      <c r="J2454" s="96"/>
      <c r="K2454" s="97"/>
      <c r="L2454" s="951"/>
      <c r="M2454" s="933"/>
      <c r="N2454" s="94"/>
      <c r="O2454" s="96"/>
      <c r="P2454" s="97"/>
    </row>
    <row r="2455" spans="1:16" ht="17.25" thickBot="1">
      <c r="A2455" s="957"/>
      <c r="B2455" s="100" t="s">
        <v>123</v>
      </c>
      <c r="C2455" s="927"/>
      <c r="D2455" s="94"/>
      <c r="E2455" s="96"/>
      <c r="F2455" s="97"/>
      <c r="G2455" s="100" t="s">
        <v>123</v>
      </c>
      <c r="H2455" s="930"/>
      <c r="I2455" s="94"/>
      <c r="J2455" s="96"/>
      <c r="K2455" s="97"/>
      <c r="L2455" s="100" t="s">
        <v>123</v>
      </c>
      <c r="M2455" s="933"/>
      <c r="N2455" s="94"/>
      <c r="O2455" s="96"/>
      <c r="P2455" s="97"/>
    </row>
    <row r="2456" spans="1:16">
      <c r="A2456" s="957"/>
      <c r="B2456" s="962"/>
      <c r="C2456" s="927"/>
      <c r="D2456" s="94"/>
      <c r="E2456" s="96"/>
      <c r="F2456" s="97"/>
      <c r="G2456" s="962"/>
      <c r="H2456" s="930"/>
      <c r="I2456" s="94"/>
      <c r="J2456" s="96"/>
      <c r="K2456" s="97"/>
      <c r="L2456" s="962"/>
      <c r="M2456" s="933"/>
      <c r="N2456" s="94"/>
      <c r="O2456" s="96"/>
      <c r="P2456" s="97"/>
    </row>
    <row r="2457" spans="1:16">
      <c r="A2457" s="957"/>
      <c r="B2457" s="963"/>
      <c r="C2457" s="927"/>
      <c r="D2457" s="94"/>
      <c r="E2457" s="96"/>
      <c r="F2457" s="97"/>
      <c r="G2457" s="963"/>
      <c r="H2457" s="930"/>
      <c r="I2457" s="94"/>
      <c r="J2457" s="96"/>
      <c r="K2457" s="97"/>
      <c r="L2457" s="963"/>
      <c r="M2457" s="933"/>
      <c r="N2457" s="94"/>
      <c r="O2457" s="96"/>
      <c r="P2457" s="97"/>
    </row>
    <row r="2458" spans="1:16" ht="17.25" thickBot="1">
      <c r="A2458" s="957"/>
      <c r="B2458" s="964"/>
      <c r="C2458" s="927"/>
      <c r="D2458" s="94"/>
      <c r="E2458" s="96"/>
      <c r="F2458" s="97"/>
      <c r="G2458" s="964"/>
      <c r="H2458" s="930"/>
      <c r="I2458" s="94"/>
      <c r="J2458" s="96"/>
      <c r="K2458" s="97"/>
      <c r="L2458" s="964"/>
      <c r="M2458" s="933"/>
      <c r="N2458" s="94"/>
      <c r="O2458" s="96"/>
      <c r="P2458" s="97"/>
    </row>
    <row r="2459" spans="1:16">
      <c r="A2459" s="957"/>
      <c r="B2459" s="945" t="s">
        <v>124</v>
      </c>
      <c r="C2459" s="927"/>
      <c r="D2459" s="94"/>
      <c r="E2459" s="96"/>
      <c r="F2459" s="97"/>
      <c r="G2459" s="945" t="s">
        <v>124</v>
      </c>
      <c r="H2459" s="930"/>
      <c r="I2459" s="94"/>
      <c r="J2459" s="96"/>
      <c r="K2459" s="97"/>
      <c r="L2459" s="945" t="s">
        <v>124</v>
      </c>
      <c r="M2459" s="933"/>
      <c r="N2459" s="94"/>
      <c r="O2459" s="96"/>
      <c r="P2459" s="97"/>
    </row>
    <row r="2460" spans="1:16" ht="17.25" thickBot="1">
      <c r="A2460" s="957"/>
      <c r="B2460" s="946"/>
      <c r="C2460" s="927"/>
      <c r="D2460" s="94"/>
      <c r="E2460" s="96"/>
      <c r="F2460" s="97"/>
      <c r="G2460" s="946"/>
      <c r="H2460" s="930"/>
      <c r="I2460" s="94"/>
      <c r="J2460" s="96"/>
      <c r="K2460" s="97"/>
      <c r="L2460" s="946"/>
      <c r="M2460" s="933"/>
      <c r="N2460" s="94"/>
      <c r="O2460" s="96"/>
      <c r="P2460" s="93"/>
    </row>
    <row r="2461" spans="1:16" ht="17.25" thickTop="1">
      <c r="A2461" s="957"/>
      <c r="B2461" s="960" t="s">
        <v>125</v>
      </c>
      <c r="C2461" s="927"/>
      <c r="D2461" s="94"/>
      <c r="E2461" s="96"/>
      <c r="F2461" s="93"/>
      <c r="G2461" s="960" t="s">
        <v>125</v>
      </c>
      <c r="H2461" s="930"/>
      <c r="I2461" s="94"/>
      <c r="J2461" s="96"/>
      <c r="K2461" s="93"/>
      <c r="L2461" s="960" t="s">
        <v>125</v>
      </c>
      <c r="M2461" s="933"/>
      <c r="N2461" s="94"/>
      <c r="O2461" s="96"/>
      <c r="P2461" s="97"/>
    </row>
    <row r="2462" spans="1:16" ht="17.25" thickBot="1">
      <c r="A2462" s="957"/>
      <c r="B2462" s="943"/>
      <c r="C2462" s="927"/>
      <c r="D2462" s="94"/>
      <c r="E2462" s="96"/>
      <c r="F2462" s="93"/>
      <c r="G2462" s="943"/>
      <c r="H2462" s="930"/>
      <c r="I2462" s="94"/>
      <c r="J2462" s="96"/>
      <c r="K2462" s="93"/>
      <c r="L2462" s="943"/>
      <c r="M2462" s="933"/>
      <c r="N2462" s="94"/>
      <c r="O2462" s="96"/>
      <c r="P2462" s="101"/>
    </row>
    <row r="2463" spans="1:16">
      <c r="A2463" s="957"/>
      <c r="B2463" s="953"/>
      <c r="C2463" s="927"/>
      <c r="D2463" s="94"/>
      <c r="E2463" s="96"/>
      <c r="F2463" s="97"/>
      <c r="G2463" s="953"/>
      <c r="H2463" s="930"/>
      <c r="I2463" s="94"/>
      <c r="J2463" s="96"/>
      <c r="K2463" s="97"/>
      <c r="L2463" s="953"/>
      <c r="M2463" s="933"/>
      <c r="N2463" s="94"/>
      <c r="O2463" s="96"/>
      <c r="P2463" s="103"/>
    </row>
    <row r="2464" spans="1:16" ht="17.25" thickBot="1">
      <c r="A2464" s="957"/>
      <c r="B2464" s="961"/>
      <c r="C2464" s="927"/>
      <c r="D2464" s="94"/>
      <c r="E2464" s="96"/>
      <c r="F2464" s="97"/>
      <c r="G2464" s="961"/>
      <c r="H2464" s="930"/>
      <c r="I2464" s="94"/>
      <c r="J2464" s="96"/>
      <c r="K2464" s="97"/>
      <c r="L2464" s="961"/>
      <c r="M2464" s="933"/>
      <c r="N2464" s="94"/>
      <c r="O2464" s="96"/>
      <c r="P2464" s="104"/>
    </row>
    <row r="2465" spans="1:16">
      <c r="A2465" s="957"/>
      <c r="B2465" s="942" t="s">
        <v>126</v>
      </c>
      <c r="C2465" s="927"/>
      <c r="D2465" s="94"/>
      <c r="E2465" s="96"/>
      <c r="F2465" s="93"/>
      <c r="G2465" s="942" t="s">
        <v>126</v>
      </c>
      <c r="H2465" s="930"/>
      <c r="I2465" s="94"/>
      <c r="J2465" s="96"/>
      <c r="K2465" s="93"/>
      <c r="L2465" s="942" t="s">
        <v>126</v>
      </c>
      <c r="M2465" s="933"/>
      <c r="N2465" s="94"/>
      <c r="O2465" s="96"/>
      <c r="P2465" s="99"/>
    </row>
    <row r="2466" spans="1:16" ht="17.25" thickBot="1">
      <c r="A2466" s="957"/>
      <c r="B2466" s="943"/>
      <c r="C2466" s="927"/>
      <c r="D2466" s="94"/>
      <c r="E2466" s="96"/>
      <c r="F2466" s="101"/>
      <c r="G2466" s="943"/>
      <c r="H2466" s="930"/>
      <c r="I2466" s="94"/>
      <c r="J2466" s="96"/>
      <c r="K2466" s="101"/>
      <c r="L2466" s="943"/>
      <c r="M2466" s="933"/>
      <c r="N2466" s="94"/>
      <c r="O2466" s="96"/>
      <c r="P2466" s="104"/>
    </row>
    <row r="2467" spans="1:16">
      <c r="A2467" s="957"/>
      <c r="B2467" s="953"/>
      <c r="C2467" s="927"/>
      <c r="D2467" s="94"/>
      <c r="E2467" s="96"/>
      <c r="F2467" s="102"/>
      <c r="G2467" s="953"/>
      <c r="H2467" s="930"/>
      <c r="I2467" s="94"/>
      <c r="J2467" s="96"/>
      <c r="K2467" s="103"/>
      <c r="L2467" s="953"/>
      <c r="M2467" s="933"/>
      <c r="N2467" s="94"/>
      <c r="O2467" s="96"/>
      <c r="P2467" s="93"/>
    </row>
    <row r="2468" spans="1:16" ht="17.25" thickBot="1">
      <c r="A2468" s="957"/>
      <c r="B2468" s="954"/>
      <c r="C2468" s="927"/>
      <c r="D2468" s="94"/>
      <c r="E2468" s="96"/>
      <c r="F2468" s="99"/>
      <c r="G2468" s="954"/>
      <c r="H2468" s="930"/>
      <c r="I2468" s="94"/>
      <c r="J2468" s="96"/>
      <c r="K2468" s="104"/>
      <c r="L2468" s="954"/>
      <c r="M2468" s="933"/>
      <c r="N2468" s="94"/>
      <c r="O2468" s="96"/>
      <c r="P2468" s="97"/>
    </row>
    <row r="2469" spans="1:16">
      <c r="A2469" s="957"/>
      <c r="B2469" s="952" t="s">
        <v>127</v>
      </c>
      <c r="C2469" s="927"/>
      <c r="D2469" s="94"/>
      <c r="E2469" s="96"/>
      <c r="F2469" s="103"/>
      <c r="G2469" s="952" t="s">
        <v>127</v>
      </c>
      <c r="H2469" s="930"/>
      <c r="I2469" s="94"/>
      <c r="J2469" s="96"/>
      <c r="K2469" s="104"/>
      <c r="L2469" s="952" t="s">
        <v>127</v>
      </c>
      <c r="M2469" s="933"/>
      <c r="N2469" s="94"/>
      <c r="O2469" s="114"/>
      <c r="P2469" s="97"/>
    </row>
    <row r="2470" spans="1:16" ht="17.25" thickBot="1">
      <c r="A2470" s="957"/>
      <c r="B2470" s="943"/>
      <c r="C2470" s="927"/>
      <c r="D2470" s="94"/>
      <c r="E2470" s="96"/>
      <c r="F2470" s="104"/>
      <c r="G2470" s="943"/>
      <c r="H2470" s="930"/>
      <c r="I2470" s="94"/>
      <c r="J2470" s="96"/>
      <c r="K2470" s="99"/>
      <c r="L2470" s="943"/>
      <c r="M2470" s="933"/>
      <c r="N2470" s="113"/>
      <c r="O2470" s="96"/>
      <c r="P2470" s="112"/>
    </row>
    <row r="2471" spans="1:16">
      <c r="A2471" s="957"/>
      <c r="B2471" s="953"/>
      <c r="C2471" s="927"/>
      <c r="D2471" s="94"/>
      <c r="E2471" s="96"/>
      <c r="F2471" s="104"/>
      <c r="G2471" s="953"/>
      <c r="H2471" s="930"/>
      <c r="I2471" s="94"/>
      <c r="J2471" s="96"/>
      <c r="K2471" s="104"/>
      <c r="L2471" s="953"/>
      <c r="M2471" s="933"/>
      <c r="N2471" s="113"/>
      <c r="O2471" s="114"/>
      <c r="P2471" s="97"/>
    </row>
    <row r="2472" spans="1:16" ht="17.25" thickBot="1">
      <c r="A2472" s="957"/>
      <c r="B2472" s="954"/>
      <c r="C2472" s="927"/>
      <c r="D2472" s="94"/>
      <c r="E2472" s="96"/>
      <c r="F2472" s="99"/>
      <c r="G2472" s="954"/>
      <c r="H2472" s="930"/>
      <c r="I2472" s="94"/>
      <c r="J2472" s="96"/>
      <c r="K2472" s="93"/>
      <c r="L2472" s="954"/>
      <c r="M2472" s="933"/>
      <c r="N2472" s="94"/>
      <c r="O2472" s="114"/>
      <c r="P2472" s="104"/>
    </row>
    <row r="2473" spans="1:16">
      <c r="A2473" s="957"/>
      <c r="B2473" s="952" t="s">
        <v>128</v>
      </c>
      <c r="C2473" s="927"/>
      <c r="D2473" s="94"/>
      <c r="E2473" s="96"/>
      <c r="F2473" s="104"/>
      <c r="G2473" s="952" t="s">
        <v>128</v>
      </c>
      <c r="H2473" s="930"/>
      <c r="I2473" s="94"/>
      <c r="J2473" s="96"/>
      <c r="K2473" s="97"/>
      <c r="L2473" s="952" t="s">
        <v>128</v>
      </c>
      <c r="M2473" s="933"/>
      <c r="N2473" s="94"/>
      <c r="O2473" s="96"/>
      <c r="P2473" s="97"/>
    </row>
    <row r="2474" spans="1:16" ht="17.25" thickBot="1">
      <c r="A2474" s="957"/>
      <c r="B2474" s="943"/>
      <c r="C2474" s="927"/>
      <c r="D2474" s="94"/>
      <c r="E2474" s="96"/>
      <c r="F2474" s="93"/>
      <c r="G2474" s="943"/>
      <c r="H2474" s="930"/>
      <c r="I2474" s="94"/>
      <c r="J2474" s="114"/>
      <c r="K2474" s="97"/>
      <c r="L2474" s="943"/>
      <c r="M2474" s="933"/>
      <c r="N2474" s="113"/>
      <c r="O2474" s="114"/>
      <c r="P2474" s="97"/>
    </row>
    <row r="2475" spans="1:16">
      <c r="A2475" s="957"/>
      <c r="B2475" s="953"/>
      <c r="C2475" s="927"/>
      <c r="D2475" s="94"/>
      <c r="E2475" s="96"/>
      <c r="F2475" s="97"/>
      <c r="G2475" s="953"/>
      <c r="H2475" s="930"/>
      <c r="I2475" s="94"/>
      <c r="J2475" s="96"/>
      <c r="K2475" s="97"/>
      <c r="L2475" s="953"/>
      <c r="M2475" s="933"/>
      <c r="N2475" s="113"/>
      <c r="O2475" s="114"/>
      <c r="P2475" s="97"/>
    </row>
    <row r="2476" spans="1:16" ht="17.25" thickBot="1">
      <c r="A2476" s="957"/>
      <c r="B2476" s="954"/>
      <c r="C2476" s="927"/>
      <c r="D2476" s="94"/>
      <c r="E2476" s="96"/>
      <c r="F2476" s="93"/>
      <c r="G2476" s="954"/>
      <c r="H2476" s="930"/>
      <c r="I2476" s="94"/>
      <c r="J2476" s="114"/>
      <c r="K2476" s="97"/>
      <c r="L2476" s="954"/>
      <c r="M2476" s="933"/>
      <c r="N2476" s="94"/>
      <c r="O2476" s="114"/>
      <c r="P2476" s="97"/>
    </row>
    <row r="2477" spans="1:16">
      <c r="A2477" s="957"/>
      <c r="B2477" s="942" t="s">
        <v>129</v>
      </c>
      <c r="C2477" s="927"/>
      <c r="D2477" s="94"/>
      <c r="E2477" s="96"/>
      <c r="F2477" s="93"/>
      <c r="G2477" s="942" t="s">
        <v>129</v>
      </c>
      <c r="H2477" s="930"/>
      <c r="I2477" s="94"/>
      <c r="J2477" s="114"/>
      <c r="K2477" s="97"/>
      <c r="L2477" s="942" t="s">
        <v>129</v>
      </c>
      <c r="M2477" s="933"/>
      <c r="N2477" s="113"/>
      <c r="O2477" s="114"/>
      <c r="P2477" s="97"/>
    </row>
    <row r="2478" spans="1:16" ht="17.25" thickBot="1">
      <c r="A2478" s="957"/>
      <c r="B2478" s="943"/>
      <c r="C2478" s="927"/>
      <c r="D2478" s="94"/>
      <c r="E2478" s="96"/>
      <c r="F2478" s="93"/>
      <c r="G2478" s="943"/>
      <c r="H2478" s="930"/>
      <c r="I2478" s="94"/>
      <c r="J2478" s="114"/>
      <c r="K2478" s="97"/>
      <c r="L2478" s="943"/>
      <c r="M2478" s="933"/>
      <c r="N2478" s="94"/>
      <c r="O2478" s="114"/>
      <c r="P2478" s="97"/>
    </row>
    <row r="2479" spans="1:16">
      <c r="A2479" s="957"/>
      <c r="B2479" s="106"/>
      <c r="C2479" s="927"/>
      <c r="D2479" s="94"/>
      <c r="E2479" s="96"/>
      <c r="F2479" s="97"/>
      <c r="G2479" s="106"/>
      <c r="H2479" s="930"/>
      <c r="I2479" s="94"/>
      <c r="J2479" s="96"/>
      <c r="K2479" s="112"/>
      <c r="L2479" s="106"/>
      <c r="M2479" s="933"/>
      <c r="N2479" s="113"/>
      <c r="O2479" s="96"/>
      <c r="P2479" s="112"/>
    </row>
    <row r="2480" spans="1:16">
      <c r="A2480" s="957"/>
      <c r="B2480" s="107"/>
      <c r="C2480" s="927"/>
      <c r="D2480" s="94"/>
      <c r="E2480" s="96"/>
      <c r="F2480" s="93"/>
      <c r="G2480" s="107"/>
      <c r="H2480" s="930"/>
      <c r="I2480" s="94"/>
      <c r="J2480" s="96"/>
      <c r="K2480" s="97"/>
      <c r="L2480" s="107"/>
      <c r="M2480" s="933"/>
      <c r="N2480" s="113"/>
      <c r="O2480" s="114"/>
      <c r="P2480" s="97"/>
    </row>
    <row r="2481" spans="1:16">
      <c r="A2481" s="957"/>
      <c r="B2481" s="109"/>
      <c r="C2481" s="927"/>
      <c r="D2481" s="94"/>
      <c r="E2481" s="96"/>
      <c r="F2481" s="93"/>
      <c r="G2481" s="109"/>
      <c r="H2481" s="930"/>
      <c r="I2481" s="113"/>
      <c r="J2481" s="114"/>
      <c r="K2481" s="97"/>
      <c r="L2481" s="109"/>
      <c r="M2481" s="933"/>
      <c r="N2481" s="113"/>
      <c r="O2481" s="114"/>
      <c r="P2481" s="104"/>
    </row>
    <row r="2482" spans="1:16">
      <c r="A2482" s="957"/>
      <c r="B2482" s="110"/>
      <c r="C2482" s="927"/>
      <c r="D2482" s="94"/>
      <c r="E2482" s="96"/>
      <c r="F2482" s="93"/>
      <c r="G2482" s="110"/>
      <c r="H2482" s="930"/>
      <c r="I2482" s="113"/>
      <c r="J2482" s="114"/>
      <c r="K2482" s="104"/>
      <c r="L2482" s="110"/>
      <c r="M2482" s="933"/>
      <c r="N2482" s="111"/>
      <c r="O2482" s="96"/>
      <c r="P2482" s="97"/>
    </row>
    <row r="2483" spans="1:16">
      <c r="A2483" s="957"/>
      <c r="B2483" s="109"/>
      <c r="C2483" s="927"/>
      <c r="D2483" s="111"/>
      <c r="E2483" s="96"/>
      <c r="F2483" s="97"/>
      <c r="G2483" s="109"/>
      <c r="H2483" s="930"/>
      <c r="I2483" s="111"/>
      <c r="J2483" s="96"/>
      <c r="K2483" s="112"/>
      <c r="L2483" s="109"/>
      <c r="M2483" s="933"/>
      <c r="N2483" s="94"/>
      <c r="O2483" s="96"/>
      <c r="P2483" s="112"/>
    </row>
    <row r="2484" spans="1:16">
      <c r="A2484" s="957"/>
      <c r="B2484" s="110"/>
      <c r="C2484" s="927"/>
      <c r="D2484" s="94"/>
      <c r="E2484" s="96"/>
      <c r="F2484" s="108"/>
      <c r="G2484" s="110"/>
      <c r="H2484" s="930"/>
      <c r="I2484" s="94"/>
      <c r="J2484" s="96"/>
      <c r="K2484" s="97"/>
      <c r="L2484" s="110"/>
      <c r="M2484" s="933"/>
      <c r="N2484" s="113"/>
      <c r="O2484" s="114"/>
      <c r="P2484" s="97"/>
    </row>
    <row r="2485" spans="1:16">
      <c r="A2485" s="957"/>
      <c r="B2485" s="109"/>
      <c r="C2485" s="927"/>
      <c r="D2485" s="94"/>
      <c r="E2485" s="96"/>
      <c r="F2485" s="97"/>
      <c r="G2485" s="109"/>
      <c r="H2485" s="930"/>
      <c r="I2485" s="113"/>
      <c r="J2485" s="114"/>
      <c r="K2485" s="97"/>
      <c r="L2485" s="109"/>
      <c r="M2485" s="933"/>
      <c r="N2485" s="113"/>
      <c r="O2485" s="114"/>
      <c r="P2485" s="97"/>
    </row>
    <row r="2486" spans="1:16" ht="17.25" thickBot="1">
      <c r="A2486" s="957"/>
      <c r="B2486" s="110"/>
      <c r="C2486" s="940"/>
      <c r="D2486" s="115"/>
      <c r="E2486" s="116"/>
      <c r="F2486" s="117"/>
      <c r="G2486" s="110"/>
      <c r="H2486" s="930"/>
      <c r="I2486" s="115"/>
      <c r="J2486" s="116"/>
      <c r="K2486" s="117"/>
      <c r="L2486" s="110"/>
      <c r="M2486" s="933"/>
      <c r="N2486" s="115"/>
      <c r="O2486" s="116"/>
      <c r="P2486" s="117"/>
    </row>
    <row r="2487" spans="1:16">
      <c r="A2487" s="944" t="str">
        <f>TEXT(A2441,"AAAA")</f>
        <v>星期三</v>
      </c>
      <c r="B2487" s="109"/>
      <c r="C2487" s="926" t="s">
        <v>665</v>
      </c>
      <c r="D2487" s="118"/>
      <c r="E2487" s="119"/>
      <c r="F2487" s="97"/>
      <c r="G2487" s="109"/>
      <c r="H2487" s="929" t="s">
        <v>130</v>
      </c>
      <c r="I2487" s="118"/>
      <c r="J2487" s="119"/>
      <c r="K2487" s="97"/>
      <c r="L2487" s="109"/>
      <c r="M2487" s="932" t="s">
        <v>130</v>
      </c>
      <c r="N2487" s="118"/>
      <c r="O2487" s="119"/>
      <c r="P2487" s="97"/>
    </row>
    <row r="2488" spans="1:16">
      <c r="A2488" s="944"/>
      <c r="B2488" s="110"/>
      <c r="C2488" s="927"/>
      <c r="D2488" s="120"/>
      <c r="E2488" s="96"/>
      <c r="F2488" s="97"/>
      <c r="G2488" s="110"/>
      <c r="H2488" s="930"/>
      <c r="I2488" s="94"/>
      <c r="J2488" s="96"/>
      <c r="K2488" s="97"/>
      <c r="L2488" s="110"/>
      <c r="M2488" s="933"/>
      <c r="N2488" s="94"/>
      <c r="O2488" s="96"/>
      <c r="P2488" s="97"/>
    </row>
    <row r="2489" spans="1:16">
      <c r="A2489" s="944"/>
      <c r="B2489" s="109"/>
      <c r="C2489" s="927"/>
      <c r="D2489" s="120"/>
      <c r="E2489" s="96"/>
      <c r="F2489" s="97"/>
      <c r="G2489" s="109"/>
      <c r="H2489" s="930"/>
      <c r="I2489" s="94"/>
      <c r="J2489" s="96"/>
      <c r="K2489" s="97"/>
      <c r="L2489" s="109"/>
      <c r="M2489" s="933"/>
      <c r="N2489" s="94"/>
      <c r="O2489" s="96"/>
      <c r="P2489" s="97"/>
    </row>
    <row r="2490" spans="1:16">
      <c r="A2490" s="944"/>
      <c r="B2490" s="110"/>
      <c r="C2490" s="927"/>
      <c r="D2490" s="120"/>
      <c r="E2490" s="96"/>
      <c r="F2490" s="97"/>
      <c r="G2490" s="110"/>
      <c r="H2490" s="930"/>
      <c r="I2490" s="94"/>
      <c r="J2490" s="96"/>
      <c r="K2490" s="97"/>
      <c r="L2490" s="110"/>
      <c r="M2490" s="933"/>
      <c r="N2490" s="94"/>
      <c r="O2490" s="96"/>
      <c r="P2490" s="97"/>
    </row>
    <row r="2491" spans="1:16">
      <c r="A2491" s="944"/>
      <c r="B2491" s="109"/>
      <c r="C2491" s="927"/>
      <c r="D2491" s="120"/>
      <c r="E2491" s="96"/>
      <c r="F2491" s="97"/>
      <c r="G2491" s="109"/>
      <c r="H2491" s="930"/>
      <c r="I2491" s="94"/>
      <c r="J2491" s="96"/>
      <c r="K2491" s="97"/>
      <c r="L2491" s="109"/>
      <c r="M2491" s="933"/>
      <c r="N2491" s="94"/>
      <c r="O2491" s="96"/>
      <c r="P2491" s="97"/>
    </row>
    <row r="2492" spans="1:16">
      <c r="A2492" s="944"/>
      <c r="B2492" s="110"/>
      <c r="C2492" s="927"/>
      <c r="D2492" s="120"/>
      <c r="E2492" s="96"/>
      <c r="F2492" s="97"/>
      <c r="G2492" s="110"/>
      <c r="H2492" s="930"/>
      <c r="I2492" s="94"/>
      <c r="J2492" s="96"/>
      <c r="K2492" s="97"/>
      <c r="L2492" s="110"/>
      <c r="M2492" s="933"/>
      <c r="N2492" s="94"/>
      <c r="O2492" s="96"/>
      <c r="P2492" s="97"/>
    </row>
    <row r="2493" spans="1:16">
      <c r="A2493" s="944"/>
      <c r="B2493" s="109"/>
      <c r="C2493" s="927"/>
      <c r="D2493" s="120"/>
      <c r="E2493" s="96"/>
      <c r="F2493" s="97"/>
      <c r="G2493" s="109"/>
      <c r="H2493" s="930"/>
      <c r="I2493" s="94"/>
      <c r="J2493" s="96"/>
      <c r="K2493" s="97"/>
      <c r="L2493" s="109"/>
      <c r="M2493" s="933"/>
      <c r="N2493" s="94"/>
      <c r="O2493" s="96"/>
      <c r="P2493" s="97"/>
    </row>
    <row r="2494" spans="1:16">
      <c r="A2494" s="944"/>
      <c r="B2494" s="110"/>
      <c r="C2494" s="927"/>
      <c r="D2494" s="94"/>
      <c r="E2494" s="96"/>
      <c r="F2494" s="97"/>
      <c r="G2494" s="110"/>
      <c r="H2494" s="930"/>
      <c r="I2494" s="94"/>
      <c r="J2494" s="96"/>
      <c r="K2494" s="97"/>
      <c r="L2494" s="110"/>
      <c r="M2494" s="933"/>
      <c r="N2494" s="94"/>
      <c r="O2494" s="96"/>
      <c r="P2494" s="97"/>
    </row>
    <row r="2495" spans="1:16">
      <c r="A2495" s="944"/>
      <c r="B2495" s="107"/>
      <c r="C2495" s="927"/>
      <c r="D2495" s="113"/>
      <c r="E2495" s="114"/>
      <c r="F2495" s="104"/>
      <c r="G2495" s="107"/>
      <c r="H2495" s="930"/>
      <c r="I2495" s="113"/>
      <c r="J2495" s="114"/>
      <c r="K2495" s="97"/>
      <c r="L2495" s="107"/>
      <c r="M2495" s="933"/>
      <c r="N2495" s="113"/>
      <c r="O2495" s="114"/>
      <c r="P2495" s="97"/>
    </row>
    <row r="2496" spans="1:16" ht="17.25" thickBot="1">
      <c r="A2496" s="944"/>
      <c r="B2496" s="107"/>
      <c r="C2496" s="940"/>
      <c r="D2496" s="122" t="s">
        <v>132</v>
      </c>
      <c r="E2496" s="123" t="s">
        <v>133</v>
      </c>
      <c r="F2496" s="124"/>
      <c r="G2496" s="107"/>
      <c r="H2496" s="941"/>
      <c r="I2496" s="122" t="s">
        <v>132</v>
      </c>
      <c r="J2496" s="123" t="s">
        <v>133</v>
      </c>
      <c r="K2496" s="97"/>
      <c r="L2496" s="107"/>
      <c r="M2496" s="939"/>
      <c r="N2496" s="122" t="s">
        <v>132</v>
      </c>
      <c r="O2496" s="123" t="s">
        <v>133</v>
      </c>
      <c r="P2496" s="97"/>
    </row>
    <row r="2497" spans="1:16">
      <c r="A2497" s="105"/>
      <c r="B2497" s="109"/>
      <c r="C2497" s="926" t="s">
        <v>666</v>
      </c>
      <c r="D2497" s="118"/>
      <c r="E2497" s="119"/>
      <c r="F2497" s="125"/>
      <c r="G2497" s="109"/>
      <c r="H2497" s="929" t="s">
        <v>134</v>
      </c>
      <c r="I2497" s="118"/>
      <c r="J2497" s="119"/>
      <c r="K2497" s="125"/>
      <c r="L2497" s="109"/>
      <c r="M2497" s="932" t="s">
        <v>134</v>
      </c>
      <c r="N2497" s="118"/>
      <c r="O2497" s="119"/>
      <c r="P2497" s="125"/>
    </row>
    <row r="2498" spans="1:16">
      <c r="A2498" s="105"/>
      <c r="B2498" s="110"/>
      <c r="C2498" s="927"/>
      <c r="D2498" s="94"/>
      <c r="E2498" s="96"/>
      <c r="F2498" s="97"/>
      <c r="G2498" s="110"/>
      <c r="H2498" s="930"/>
      <c r="I2498" s="94"/>
      <c r="J2498" s="96"/>
      <c r="K2498" s="97"/>
      <c r="L2498" s="110"/>
      <c r="M2498" s="933"/>
      <c r="N2498" s="94"/>
      <c r="O2498" s="96"/>
      <c r="P2498" s="97"/>
    </row>
    <row r="2499" spans="1:16">
      <c r="A2499" s="105"/>
      <c r="B2499" s="126"/>
      <c r="C2499" s="927"/>
      <c r="D2499" s="94"/>
      <c r="E2499" s="96"/>
      <c r="F2499" s="97"/>
      <c r="G2499" s="126"/>
      <c r="H2499" s="930"/>
      <c r="I2499" s="94"/>
      <c r="J2499" s="96"/>
      <c r="K2499" s="97"/>
      <c r="L2499" s="126"/>
      <c r="M2499" s="933"/>
      <c r="N2499" s="94"/>
      <c r="O2499" s="96"/>
      <c r="P2499" s="128"/>
    </row>
    <row r="2500" spans="1:16">
      <c r="A2500" s="105"/>
      <c r="B2500" s="107"/>
      <c r="C2500" s="927"/>
      <c r="D2500" s="94"/>
      <c r="E2500" s="96"/>
      <c r="F2500" s="97"/>
      <c r="G2500" s="107"/>
      <c r="H2500" s="930"/>
      <c r="I2500" s="94"/>
      <c r="J2500" s="96"/>
      <c r="K2500" s="97"/>
      <c r="L2500" s="107"/>
      <c r="M2500" s="933"/>
      <c r="N2500" s="94"/>
      <c r="O2500" s="96"/>
      <c r="P2500" s="216"/>
    </row>
    <row r="2501" spans="1:16">
      <c r="A2501" s="105"/>
      <c r="B2501" s="109"/>
      <c r="C2501" s="927"/>
      <c r="D2501" s="94"/>
      <c r="E2501" s="96"/>
      <c r="F2501" s="97"/>
      <c r="G2501" s="109"/>
      <c r="H2501" s="930"/>
      <c r="I2501" s="94"/>
      <c r="J2501" s="96"/>
      <c r="K2501" s="97"/>
      <c r="L2501" s="109"/>
      <c r="M2501" s="933"/>
      <c r="N2501" s="94"/>
      <c r="O2501" s="96"/>
      <c r="P2501" s="97"/>
    </row>
    <row r="2502" spans="1:16">
      <c r="A2502" s="105"/>
      <c r="B2502" s="110"/>
      <c r="C2502" s="927"/>
      <c r="D2502" s="94"/>
      <c r="E2502" s="96"/>
      <c r="F2502" s="127"/>
      <c r="G2502" s="110"/>
      <c r="H2502" s="930"/>
      <c r="I2502" s="94"/>
      <c r="J2502" s="96"/>
      <c r="K2502" s="127"/>
      <c r="L2502" s="110"/>
      <c r="M2502" s="933"/>
      <c r="N2502" s="94"/>
      <c r="O2502" s="96"/>
      <c r="P2502" s="127"/>
    </row>
    <row r="2503" spans="1:16">
      <c r="A2503" s="105"/>
      <c r="B2503" s="109"/>
      <c r="C2503" s="927"/>
      <c r="D2503" s="94"/>
      <c r="E2503" s="96"/>
      <c r="F2503" s="128"/>
      <c r="G2503" s="109"/>
      <c r="H2503" s="930"/>
      <c r="I2503" s="94"/>
      <c r="J2503" s="96"/>
      <c r="K2503" s="128"/>
      <c r="L2503" s="109"/>
      <c r="M2503" s="933"/>
      <c r="N2503" s="94"/>
      <c r="O2503" s="96"/>
      <c r="P2503" s="128"/>
    </row>
    <row r="2504" spans="1:16">
      <c r="A2504" s="105"/>
      <c r="B2504" s="110"/>
      <c r="C2504" s="927"/>
      <c r="D2504" s="217"/>
      <c r="E2504" s="114"/>
      <c r="F2504" s="216"/>
      <c r="G2504" s="110"/>
      <c r="H2504" s="930"/>
      <c r="I2504" s="113"/>
      <c r="J2504" s="114"/>
      <c r="K2504" s="216"/>
      <c r="L2504" s="110"/>
      <c r="M2504" s="933"/>
      <c r="N2504" s="113"/>
      <c r="O2504" s="114"/>
      <c r="P2504" s="216"/>
    </row>
    <row r="2505" spans="1:16">
      <c r="A2505" s="105"/>
      <c r="B2505" s="109"/>
      <c r="C2505" s="927"/>
      <c r="D2505" s="217"/>
      <c r="E2505" s="114"/>
      <c r="F2505" s="216"/>
      <c r="G2505" s="109"/>
      <c r="H2505" s="930"/>
      <c r="I2505" s="113"/>
      <c r="J2505" s="114"/>
      <c r="K2505" s="216"/>
      <c r="L2505" s="109"/>
      <c r="M2505" s="933"/>
      <c r="N2505" s="113"/>
      <c r="O2505" s="114"/>
      <c r="P2505" s="216"/>
    </row>
    <row r="2506" spans="1:16" ht="17.25" thickBot="1">
      <c r="A2506" s="105"/>
      <c r="B2506" s="110"/>
      <c r="C2506" s="940"/>
      <c r="D2506" s="129"/>
      <c r="E2506" s="130"/>
      <c r="F2506" s="104"/>
      <c r="G2506" s="110"/>
      <c r="H2506" s="941"/>
      <c r="I2506" s="113"/>
      <c r="J2506" s="130"/>
      <c r="K2506" s="104"/>
      <c r="L2506" s="110"/>
      <c r="M2506" s="939"/>
      <c r="N2506" s="113"/>
      <c r="O2506" s="131"/>
      <c r="P2506" s="127"/>
    </row>
    <row r="2507" spans="1:16">
      <c r="A2507" s="132"/>
      <c r="B2507" s="109"/>
      <c r="C2507" s="926" t="s">
        <v>667</v>
      </c>
      <c r="D2507" s="118" t="s">
        <v>136</v>
      </c>
      <c r="E2507" s="133" t="s">
        <v>137</v>
      </c>
      <c r="F2507" s="125"/>
      <c r="G2507" s="109"/>
      <c r="H2507" s="929" t="s">
        <v>135</v>
      </c>
      <c r="I2507" s="118" t="s">
        <v>136</v>
      </c>
      <c r="J2507" s="133" t="s">
        <v>137</v>
      </c>
      <c r="K2507" s="125"/>
      <c r="L2507" s="109"/>
      <c r="M2507" s="932" t="s">
        <v>135</v>
      </c>
      <c r="N2507" s="118" t="s">
        <v>136</v>
      </c>
      <c r="O2507" s="133" t="s">
        <v>137</v>
      </c>
      <c r="P2507" s="125"/>
    </row>
    <row r="2508" spans="1:16">
      <c r="A2508" s="132"/>
      <c r="B2508" s="110"/>
      <c r="C2508" s="927"/>
      <c r="D2508" s="94" t="s">
        <v>141</v>
      </c>
      <c r="E2508" s="96" t="s">
        <v>142</v>
      </c>
      <c r="F2508" s="134"/>
      <c r="G2508" s="110"/>
      <c r="H2508" s="930"/>
      <c r="I2508" s="94" t="s">
        <v>141</v>
      </c>
      <c r="J2508" s="96" t="s">
        <v>142</v>
      </c>
      <c r="K2508" s="134"/>
      <c r="L2508" s="110"/>
      <c r="M2508" s="933"/>
      <c r="N2508" s="94" t="s">
        <v>141</v>
      </c>
      <c r="O2508" s="96" t="s">
        <v>142</v>
      </c>
      <c r="P2508" s="134"/>
    </row>
    <row r="2509" spans="1:16">
      <c r="A2509" s="132"/>
      <c r="B2509" s="135"/>
      <c r="C2509" s="927"/>
      <c r="D2509" s="94" t="s">
        <v>145</v>
      </c>
      <c r="E2509" s="96" t="s">
        <v>146</v>
      </c>
      <c r="F2509" s="97"/>
      <c r="G2509" s="135"/>
      <c r="H2509" s="930"/>
      <c r="I2509" s="94" t="s">
        <v>145</v>
      </c>
      <c r="J2509" s="96" t="s">
        <v>146</v>
      </c>
      <c r="K2509" s="97"/>
      <c r="L2509" s="135"/>
      <c r="M2509" s="933"/>
      <c r="N2509" s="94" t="s">
        <v>145</v>
      </c>
      <c r="O2509" s="96" t="s">
        <v>146</v>
      </c>
      <c r="P2509" s="97"/>
    </row>
    <row r="2510" spans="1:16">
      <c r="A2510" s="132"/>
      <c r="B2510" s="110"/>
      <c r="C2510" s="927"/>
      <c r="D2510" s="94" t="s">
        <v>147</v>
      </c>
      <c r="E2510" s="96" t="s">
        <v>148</v>
      </c>
      <c r="F2510" s="104"/>
      <c r="G2510" s="110"/>
      <c r="H2510" s="930"/>
      <c r="I2510" s="94" t="s">
        <v>147</v>
      </c>
      <c r="J2510" s="96" t="s">
        <v>148</v>
      </c>
      <c r="K2510" s="104"/>
      <c r="L2510" s="110"/>
      <c r="M2510" s="933"/>
      <c r="N2510" s="94" t="s">
        <v>147</v>
      </c>
      <c r="O2510" s="96" t="s">
        <v>148</v>
      </c>
      <c r="P2510" s="104"/>
    </row>
    <row r="2511" spans="1:16">
      <c r="A2511" s="132"/>
      <c r="B2511" s="135"/>
      <c r="C2511" s="927"/>
      <c r="D2511" s="94"/>
      <c r="E2511" s="114"/>
      <c r="F2511" s="136"/>
      <c r="G2511" s="135"/>
      <c r="H2511" s="930"/>
      <c r="I2511" s="94"/>
      <c r="J2511" s="114"/>
      <c r="K2511" s="136"/>
      <c r="L2511" s="135"/>
      <c r="M2511" s="933"/>
      <c r="N2511" s="94"/>
      <c r="O2511" s="114"/>
      <c r="P2511" s="136"/>
    </row>
    <row r="2512" spans="1:16">
      <c r="A2512" s="132"/>
      <c r="B2512" s="110"/>
      <c r="C2512" s="927"/>
      <c r="D2512" s="94"/>
      <c r="E2512" s="96"/>
      <c r="F2512" s="97"/>
      <c r="G2512" s="110"/>
      <c r="H2512" s="930"/>
      <c r="I2512" s="94"/>
      <c r="J2512" s="96"/>
      <c r="K2512" s="97"/>
      <c r="L2512" s="110"/>
      <c r="M2512" s="933"/>
      <c r="N2512" s="94"/>
      <c r="O2512" s="96"/>
      <c r="P2512" s="97"/>
    </row>
    <row r="2513" spans="1:16">
      <c r="A2513" s="132"/>
      <c r="B2513" s="135"/>
      <c r="C2513" s="927"/>
      <c r="D2513" s="94"/>
      <c r="E2513" s="114"/>
      <c r="F2513" s="136"/>
      <c r="G2513" s="135"/>
      <c r="H2513" s="930"/>
      <c r="I2513" s="94"/>
      <c r="J2513" s="114"/>
      <c r="K2513" s="136"/>
      <c r="L2513" s="135"/>
      <c r="M2513" s="933"/>
      <c r="N2513" s="94"/>
      <c r="O2513" s="114"/>
      <c r="P2513" s="136"/>
    </row>
    <row r="2514" spans="1:16">
      <c r="A2514" s="132"/>
      <c r="B2514" s="110"/>
      <c r="C2514" s="927"/>
      <c r="D2514" s="94"/>
      <c r="E2514" s="96"/>
      <c r="F2514" s="97"/>
      <c r="G2514" s="110"/>
      <c r="H2514" s="930"/>
      <c r="I2514" s="94"/>
      <c r="J2514" s="96"/>
      <c r="K2514" s="97"/>
      <c r="L2514" s="110"/>
      <c r="M2514" s="933"/>
      <c r="N2514" s="94"/>
      <c r="O2514" s="96"/>
      <c r="P2514" s="97"/>
    </row>
    <row r="2515" spans="1:16">
      <c r="A2515" s="132"/>
      <c r="B2515" s="135"/>
      <c r="C2515" s="927"/>
      <c r="D2515" s="94"/>
      <c r="E2515" s="96"/>
      <c r="F2515" s="97"/>
      <c r="G2515" s="135"/>
      <c r="H2515" s="930"/>
      <c r="I2515" s="94"/>
      <c r="J2515" s="96"/>
      <c r="K2515" s="97"/>
      <c r="L2515" s="135"/>
      <c r="M2515" s="933"/>
      <c r="N2515" s="94"/>
      <c r="O2515" s="96"/>
      <c r="P2515" s="97"/>
    </row>
    <row r="2516" spans="1:16" ht="17.25" thickBot="1">
      <c r="A2516" s="132"/>
      <c r="B2516" s="110"/>
      <c r="C2516" s="940"/>
      <c r="D2516" s="115"/>
      <c r="E2516" s="116"/>
      <c r="F2516" s="117"/>
      <c r="G2516" s="110"/>
      <c r="H2516" s="941"/>
      <c r="I2516" s="115"/>
      <c r="J2516" s="130"/>
      <c r="K2516" s="104"/>
      <c r="L2516" s="110"/>
      <c r="M2516" s="939"/>
      <c r="N2516" s="115"/>
      <c r="O2516" s="130"/>
      <c r="P2516" s="104"/>
    </row>
    <row r="2517" spans="1:16">
      <c r="A2517" s="132"/>
      <c r="B2517" s="135"/>
      <c r="C2517" s="926" t="s">
        <v>668</v>
      </c>
      <c r="D2517" s="137" t="s">
        <v>150</v>
      </c>
      <c r="E2517" s="138"/>
      <c r="F2517" s="139" t="s">
        <v>151</v>
      </c>
      <c r="G2517" s="135"/>
      <c r="H2517" s="929" t="s">
        <v>149</v>
      </c>
      <c r="I2517" s="137" t="s">
        <v>150</v>
      </c>
      <c r="J2517" s="138"/>
      <c r="K2517" s="139" t="s">
        <v>151</v>
      </c>
      <c r="L2517" s="135"/>
      <c r="M2517" s="932" t="s">
        <v>149</v>
      </c>
      <c r="N2517" s="137" t="s">
        <v>150</v>
      </c>
      <c r="O2517" s="138"/>
      <c r="P2517" s="139" t="s">
        <v>151</v>
      </c>
    </row>
    <row r="2518" spans="1:16">
      <c r="A2518" s="132"/>
      <c r="B2518" s="110"/>
      <c r="C2518" s="927"/>
      <c r="D2518" s="120"/>
      <c r="E2518" s="121"/>
      <c r="F2518" s="140"/>
      <c r="G2518" s="110"/>
      <c r="H2518" s="930"/>
      <c r="I2518" s="94"/>
      <c r="J2518" s="96"/>
      <c r="K2518" s="97"/>
      <c r="L2518" s="110"/>
      <c r="M2518" s="933"/>
      <c r="N2518" s="94"/>
      <c r="O2518" s="96"/>
      <c r="P2518" s="97"/>
    </row>
    <row r="2519" spans="1:16">
      <c r="A2519" s="132"/>
      <c r="B2519" s="135"/>
      <c r="C2519" s="927"/>
      <c r="D2519" s="94"/>
      <c r="E2519" s="96"/>
      <c r="F2519" s="97"/>
      <c r="G2519" s="135"/>
      <c r="H2519" s="930"/>
      <c r="I2519" s="94"/>
      <c r="J2519" s="96"/>
      <c r="K2519" s="97"/>
      <c r="L2519" s="135"/>
      <c r="M2519" s="933"/>
      <c r="N2519" s="94"/>
      <c r="O2519" s="96"/>
      <c r="P2519" s="97"/>
    </row>
    <row r="2520" spans="1:16">
      <c r="A2520" s="132"/>
      <c r="B2520" s="110"/>
      <c r="C2520" s="927"/>
      <c r="D2520" s="113"/>
      <c r="E2520" s="114"/>
      <c r="F2520" s="104"/>
      <c r="G2520" s="110"/>
      <c r="H2520" s="930"/>
      <c r="I2520" s="113"/>
      <c r="J2520" s="114"/>
      <c r="K2520" s="104"/>
      <c r="L2520" s="110"/>
      <c r="M2520" s="933"/>
      <c r="N2520" s="113"/>
      <c r="O2520" s="114"/>
      <c r="P2520" s="104"/>
    </row>
    <row r="2521" spans="1:16">
      <c r="A2521" s="935"/>
      <c r="B2521" s="135"/>
      <c r="C2521" s="927"/>
      <c r="D2521" s="94"/>
      <c r="E2521" s="96"/>
      <c r="F2521" s="97"/>
      <c r="G2521" s="135"/>
      <c r="H2521" s="930"/>
      <c r="I2521" s="94"/>
      <c r="J2521" s="96"/>
      <c r="K2521" s="97"/>
      <c r="L2521" s="135"/>
      <c r="M2521" s="933"/>
      <c r="N2521" s="94"/>
      <c r="O2521" s="96"/>
      <c r="P2521" s="97"/>
    </row>
    <row r="2522" spans="1:16">
      <c r="A2522" s="935"/>
      <c r="B2522" s="110"/>
      <c r="C2522" s="927"/>
      <c r="D2522" s="94"/>
      <c r="E2522" s="96"/>
      <c r="F2522" s="97"/>
      <c r="G2522" s="110"/>
      <c r="H2522" s="930"/>
      <c r="I2522" s="94"/>
      <c r="J2522" s="96"/>
      <c r="K2522" s="97"/>
      <c r="L2522" s="110"/>
      <c r="M2522" s="933"/>
      <c r="N2522" s="94"/>
      <c r="O2522" s="96"/>
      <c r="P2522" s="97"/>
    </row>
    <row r="2523" spans="1:16">
      <c r="A2523" s="935"/>
      <c r="B2523" s="135"/>
      <c r="C2523" s="927"/>
      <c r="D2523" s="113"/>
      <c r="E2523" s="114"/>
      <c r="F2523" s="104"/>
      <c r="G2523" s="135"/>
      <c r="H2523" s="930"/>
      <c r="I2523" s="113"/>
      <c r="J2523" s="114"/>
      <c r="K2523" s="104"/>
      <c r="L2523" s="135"/>
      <c r="M2523" s="933"/>
      <c r="N2523" s="113"/>
      <c r="O2523" s="114"/>
      <c r="P2523" s="104"/>
    </row>
    <row r="2524" spans="1:16" ht="17.25" thickBot="1">
      <c r="A2524" s="936"/>
      <c r="B2524" s="141"/>
      <c r="C2524" s="928"/>
      <c r="D2524" s="142"/>
      <c r="E2524" s="143"/>
      <c r="F2524" s="144"/>
      <c r="G2524" s="141"/>
      <c r="H2524" s="931"/>
      <c r="I2524" s="142"/>
      <c r="J2524" s="143"/>
      <c r="K2524" s="144"/>
      <c r="L2524" s="141"/>
      <c r="M2524" s="934"/>
      <c r="N2524" s="142"/>
      <c r="O2524" s="143"/>
      <c r="P2524" s="144"/>
    </row>
    <row r="2525" spans="1:16" s="146" customFormat="1" ht="27" customHeight="1" thickTop="1" thickBot="1">
      <c r="A2525" s="145"/>
      <c r="B2525" s="937" t="s">
        <v>152</v>
      </c>
      <c r="C2525" s="937"/>
      <c r="D2525" s="937"/>
      <c r="E2525" s="937"/>
      <c r="F2525" s="937"/>
      <c r="G2525" s="938" t="s">
        <v>153</v>
      </c>
      <c r="H2525" s="938"/>
      <c r="I2525" s="938"/>
      <c r="J2525" s="938"/>
      <c r="K2525" s="938"/>
      <c r="L2525" s="938"/>
      <c r="M2525" s="938"/>
      <c r="N2525" s="919" t="s">
        <v>154</v>
      </c>
      <c r="O2525" s="919"/>
      <c r="P2525" s="919"/>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20">
        <f>A2441</f>
        <v>46197</v>
      </c>
      <c r="B2527" s="923" t="s">
        <v>669</v>
      </c>
      <c r="C2527" s="160"/>
      <c r="D2527" s="161"/>
      <c r="E2527" s="162"/>
      <c r="F2527" s="163"/>
      <c r="G2527" s="164"/>
      <c r="H2527" s="165"/>
      <c r="I2527" s="166"/>
      <c r="J2527" s="166"/>
      <c r="K2527" s="167"/>
      <c r="L2527" s="168"/>
      <c r="M2527" s="169"/>
      <c r="N2527" s="170"/>
      <c r="O2527" s="166"/>
      <c r="P2527" s="171"/>
    </row>
    <row r="2528" spans="1:16" s="172" customFormat="1">
      <c r="A2528" s="921"/>
      <c r="B2528" s="924"/>
      <c r="C2528" s="173"/>
      <c r="D2528" s="174"/>
      <c r="E2528" s="175"/>
      <c r="F2528" s="176"/>
      <c r="G2528" s="173"/>
      <c r="H2528" s="177"/>
      <c r="I2528" s="175"/>
      <c r="J2528" s="175"/>
      <c r="K2528" s="178"/>
      <c r="L2528" s="179"/>
      <c r="M2528" s="180"/>
      <c r="N2528" s="181"/>
      <c r="O2528" s="175"/>
      <c r="P2528" s="182"/>
    </row>
    <row r="2529" spans="1:16" s="172" customFormat="1">
      <c r="A2529" s="921"/>
      <c r="B2529" s="924"/>
      <c r="C2529" s="173"/>
      <c r="D2529" s="174"/>
      <c r="E2529" s="175"/>
      <c r="F2529" s="176"/>
      <c r="G2529" s="173"/>
      <c r="H2529" s="183"/>
      <c r="I2529" s="175"/>
      <c r="J2529" s="175"/>
      <c r="K2529" s="178"/>
      <c r="L2529" s="184"/>
      <c r="M2529" s="180"/>
      <c r="N2529" s="181"/>
      <c r="O2529" s="175"/>
      <c r="P2529" s="182"/>
    </row>
    <row r="2530" spans="1:16" s="172" customFormat="1">
      <c r="A2530" s="921"/>
      <c r="B2530" s="924"/>
      <c r="C2530" s="173"/>
      <c r="D2530" s="218"/>
      <c r="E2530" s="175"/>
      <c r="F2530" s="176"/>
      <c r="G2530" s="173"/>
      <c r="H2530" s="183"/>
      <c r="I2530" s="175"/>
      <c r="J2530" s="175"/>
      <c r="K2530" s="187"/>
      <c r="L2530" s="184"/>
      <c r="M2530" s="180"/>
      <c r="N2530" s="181"/>
      <c r="O2530" s="175"/>
      <c r="P2530" s="182"/>
    </row>
    <row r="2531" spans="1:16" s="172" customFormat="1">
      <c r="A2531" s="921"/>
      <c r="B2531" s="924"/>
      <c r="C2531" s="173"/>
      <c r="D2531" s="185"/>
      <c r="E2531" s="175"/>
      <c r="F2531" s="182"/>
      <c r="G2531" s="173"/>
      <c r="H2531" s="186"/>
      <c r="I2531" s="175"/>
      <c r="J2531" s="175"/>
      <c r="K2531" s="187"/>
      <c r="L2531" s="184"/>
      <c r="M2531" s="180"/>
      <c r="N2531" s="181"/>
      <c r="O2531" s="175"/>
      <c r="P2531" s="182"/>
    </row>
    <row r="2532" spans="1:16" s="172" customFormat="1">
      <c r="A2532" s="921"/>
      <c r="B2532" s="924"/>
      <c r="C2532" s="173"/>
      <c r="D2532" s="174"/>
      <c r="E2532" s="175"/>
      <c r="F2532" s="188"/>
      <c r="G2532" s="198"/>
      <c r="H2532" s="183"/>
      <c r="I2532" s="191"/>
      <c r="J2532" s="175"/>
      <c r="K2532" s="178"/>
      <c r="L2532" s="189"/>
      <c r="M2532" s="190"/>
      <c r="N2532" s="181"/>
      <c r="O2532" s="175"/>
      <c r="P2532" s="182"/>
    </row>
    <row r="2533" spans="1:16" s="172" customFormat="1">
      <c r="A2533" s="921"/>
      <c r="B2533" s="924"/>
      <c r="C2533" s="173"/>
      <c r="D2533" s="174"/>
      <c r="E2533" s="175"/>
      <c r="F2533" s="182"/>
      <c r="G2533" s="173"/>
      <c r="H2533" s="183"/>
      <c r="I2533" s="191"/>
      <c r="J2533" s="175"/>
      <c r="K2533" s="178"/>
      <c r="L2533" s="184"/>
      <c r="M2533" s="180"/>
      <c r="N2533" s="181"/>
      <c r="O2533" s="175"/>
      <c r="P2533" s="182"/>
    </row>
    <row r="2534" spans="1:16" s="172" customFormat="1">
      <c r="A2534" s="921"/>
      <c r="B2534" s="924"/>
      <c r="C2534" s="173"/>
      <c r="D2534" s="174"/>
      <c r="E2534" s="175"/>
      <c r="F2534" s="182"/>
      <c r="G2534" s="219"/>
      <c r="H2534" s="183"/>
      <c r="I2534" s="175"/>
      <c r="J2534" s="175"/>
      <c r="K2534" s="178"/>
      <c r="L2534" s="184"/>
      <c r="M2534" s="180"/>
      <c r="N2534" s="181"/>
      <c r="O2534" s="175"/>
      <c r="P2534" s="182"/>
    </row>
    <row r="2535" spans="1:16" s="172" customFormat="1">
      <c r="A2535" s="921"/>
      <c r="B2535" s="924"/>
      <c r="C2535" s="173"/>
      <c r="D2535" s="174"/>
      <c r="E2535" s="175"/>
      <c r="F2535" s="188"/>
      <c r="G2535" s="173"/>
      <c r="H2535" s="183"/>
      <c r="I2535" s="191"/>
      <c r="J2535" s="175"/>
      <c r="K2535" s="178"/>
      <c r="L2535" s="184"/>
      <c r="M2535" s="180"/>
      <c r="N2535" s="181"/>
      <c r="O2535" s="175"/>
      <c r="P2535" s="182"/>
    </row>
    <row r="2536" spans="1:16" s="172" customFormat="1">
      <c r="A2536" s="921"/>
      <c r="B2536" s="924"/>
      <c r="C2536" s="173"/>
      <c r="D2536" s="174"/>
      <c r="E2536" s="175"/>
      <c r="F2536" s="182"/>
      <c r="G2536" s="173"/>
      <c r="H2536" s="183"/>
      <c r="I2536" s="191"/>
      <c r="J2536" s="175"/>
      <c r="K2536" s="178"/>
      <c r="L2536" s="184"/>
      <c r="M2536" s="180"/>
      <c r="N2536" s="181"/>
      <c r="O2536" s="175"/>
      <c r="P2536" s="182"/>
    </row>
    <row r="2537" spans="1:16" s="172" customFormat="1">
      <c r="A2537" s="921"/>
      <c r="B2537" s="924"/>
      <c r="C2537" s="192"/>
      <c r="D2537" s="193"/>
      <c r="E2537" s="194"/>
      <c r="F2537" s="195"/>
      <c r="G2537" s="173"/>
      <c r="H2537" s="177"/>
      <c r="I2537" s="175"/>
      <c r="J2537" s="175"/>
      <c r="K2537" s="178"/>
      <c r="L2537" s="184"/>
      <c r="M2537" s="180"/>
      <c r="N2537" s="196"/>
      <c r="O2537" s="194"/>
      <c r="P2537" s="195"/>
    </row>
    <row r="2538" spans="1:16" s="172" customFormat="1">
      <c r="A2538" s="921"/>
      <c r="B2538" s="924"/>
      <c r="C2538" s="192"/>
      <c r="D2538" s="193"/>
      <c r="E2538" s="194"/>
      <c r="F2538" s="195"/>
      <c r="G2538" s="198"/>
      <c r="H2538" s="183"/>
      <c r="I2538" s="191"/>
      <c r="J2538" s="175"/>
      <c r="K2538" s="178"/>
      <c r="L2538" s="184"/>
      <c r="M2538" s="180"/>
      <c r="N2538" s="196"/>
      <c r="O2538" s="194"/>
      <c r="P2538" s="195"/>
    </row>
    <row r="2539" spans="1:16" s="172" customFormat="1">
      <c r="A2539" s="921"/>
      <c r="B2539" s="924"/>
      <c r="C2539" s="192"/>
      <c r="D2539" s="193"/>
      <c r="E2539" s="194"/>
      <c r="F2539" s="195"/>
      <c r="G2539" s="173"/>
      <c r="H2539" s="199"/>
      <c r="I2539" s="191"/>
      <c r="J2539" s="200"/>
      <c r="K2539" s="197"/>
      <c r="L2539" s="184"/>
      <c r="M2539" s="180"/>
      <c r="N2539" s="196"/>
      <c r="O2539" s="194"/>
      <c r="P2539" s="195"/>
    </row>
    <row r="2540" spans="1:16" s="172" customFormat="1">
      <c r="A2540" s="921"/>
      <c r="B2540" s="924"/>
      <c r="C2540" s="192"/>
      <c r="D2540" s="193"/>
      <c r="E2540" s="194"/>
      <c r="F2540" s="195"/>
      <c r="G2540" s="173"/>
      <c r="H2540" s="201"/>
      <c r="I2540" s="175"/>
      <c r="J2540" s="175"/>
      <c r="K2540" s="178"/>
      <c r="L2540" s="184"/>
      <c r="M2540" s="180"/>
      <c r="N2540" s="196"/>
      <c r="O2540" s="194"/>
      <c r="P2540" s="195"/>
    </row>
    <row r="2541" spans="1:16" s="172" customFormat="1">
      <c r="A2541" s="921"/>
      <c r="B2541" s="924"/>
      <c r="C2541" s="192"/>
      <c r="D2541" s="193"/>
      <c r="E2541" s="194"/>
      <c r="F2541" s="195"/>
      <c r="G2541" s="198"/>
      <c r="H2541" s="183"/>
      <c r="I2541" s="200"/>
      <c r="J2541" s="200"/>
      <c r="K2541" s="197"/>
      <c r="L2541" s="184"/>
      <c r="M2541" s="180"/>
      <c r="N2541" s="196"/>
      <c r="O2541" s="194"/>
      <c r="P2541" s="195"/>
    </row>
    <row r="2542" spans="1:16" s="172" customFormat="1">
      <c r="A2542" s="921"/>
      <c r="B2542" s="924"/>
      <c r="C2542" s="192"/>
      <c r="D2542" s="193"/>
      <c r="E2542" s="194"/>
      <c r="F2542" s="195"/>
      <c r="G2542" s="173"/>
      <c r="H2542" s="183"/>
      <c r="I2542" s="200"/>
      <c r="J2542" s="200"/>
      <c r="K2542" s="197"/>
      <c r="L2542" s="179"/>
      <c r="M2542" s="180"/>
      <c r="N2542" s="196"/>
      <c r="O2542" s="194"/>
      <c r="P2542" s="195"/>
    </row>
    <row r="2543" spans="1:16" s="172" customFormat="1">
      <c r="A2543" s="921"/>
      <c r="B2543" s="924"/>
      <c r="C2543" s="192"/>
      <c r="D2543" s="193"/>
      <c r="E2543" s="194"/>
      <c r="F2543" s="195"/>
      <c r="G2543" s="192"/>
      <c r="H2543" s="201"/>
      <c r="I2543" s="202"/>
      <c r="J2543" s="202"/>
      <c r="K2543" s="203"/>
      <c r="L2543" s="204"/>
      <c r="M2543" s="190"/>
      <c r="N2543" s="196"/>
      <c r="O2543" s="194"/>
      <c r="P2543" s="195"/>
    </row>
    <row r="2544" spans="1:16" s="172" customFormat="1">
      <c r="A2544" s="921"/>
      <c r="B2544" s="924"/>
      <c r="C2544" s="192"/>
      <c r="D2544" s="193"/>
      <c r="E2544" s="194"/>
      <c r="F2544" s="195"/>
      <c r="G2544" s="192"/>
      <c r="H2544" s="201"/>
      <c r="I2544" s="202"/>
      <c r="J2544" s="202"/>
      <c r="K2544" s="203"/>
      <c r="L2544" s="204"/>
      <c r="M2544" s="190"/>
      <c r="N2544" s="196"/>
      <c r="O2544" s="194"/>
      <c r="P2544" s="195"/>
    </row>
    <row r="2545" spans="1:16" s="172" customFormat="1">
      <c r="A2545" s="921"/>
      <c r="B2545" s="924"/>
      <c r="C2545" s="192"/>
      <c r="D2545" s="193"/>
      <c r="E2545" s="194"/>
      <c r="F2545" s="195"/>
      <c r="G2545" s="192"/>
      <c r="H2545" s="201"/>
      <c r="I2545" s="202"/>
      <c r="J2545" s="202"/>
      <c r="K2545" s="203"/>
      <c r="L2545" s="204"/>
      <c r="M2545" s="190"/>
      <c r="N2545" s="196"/>
      <c r="O2545" s="194"/>
      <c r="P2545" s="195"/>
    </row>
    <row r="2546" spans="1:16" s="172" customFormat="1" ht="17.25" thickBot="1">
      <c r="A2546" s="922"/>
      <c r="B2546" s="925"/>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56">
        <f>A2441+1</f>
        <v>46198</v>
      </c>
      <c r="B2547" s="90" t="s">
        <v>162</v>
      </c>
      <c r="C2547" s="926" t="s">
        <v>664</v>
      </c>
      <c r="D2547" s="91" t="s">
        <v>114</v>
      </c>
      <c r="E2547" s="92" t="s">
        <v>164</v>
      </c>
      <c r="F2547" s="93"/>
      <c r="G2547" s="90" t="s">
        <v>162</v>
      </c>
      <c r="H2547" s="930" t="s">
        <v>163</v>
      </c>
      <c r="I2547" s="91" t="s">
        <v>114</v>
      </c>
      <c r="J2547" s="92" t="s">
        <v>164</v>
      </c>
      <c r="K2547" s="93"/>
      <c r="L2547" s="90" t="s">
        <v>162</v>
      </c>
      <c r="M2547" s="933" t="s">
        <v>163</v>
      </c>
      <c r="N2547" s="91" t="s">
        <v>114</v>
      </c>
      <c r="O2547" s="92" t="s">
        <v>164</v>
      </c>
      <c r="P2547" s="93"/>
    </row>
    <row r="2548" spans="1:16" ht="18" customHeight="1">
      <c r="A2548" s="957"/>
      <c r="B2548" s="958"/>
      <c r="C2548" s="927"/>
      <c r="D2548" s="94" t="s">
        <v>116</v>
      </c>
      <c r="E2548" s="95" t="s">
        <v>142</v>
      </c>
      <c r="F2548" s="93"/>
      <c r="G2548" s="958"/>
      <c r="H2548" s="930"/>
      <c r="I2548" s="94" t="s">
        <v>116</v>
      </c>
      <c r="J2548" s="95" t="s">
        <v>142</v>
      </c>
      <c r="K2548" s="93"/>
      <c r="L2548" s="958"/>
      <c r="M2548" s="933"/>
      <c r="N2548" s="94" t="s">
        <v>116</v>
      </c>
      <c r="O2548" s="95" t="s">
        <v>142</v>
      </c>
      <c r="P2548" s="93"/>
    </row>
    <row r="2549" spans="1:16" ht="17.25" thickBot="1">
      <c r="A2549" s="957"/>
      <c r="B2549" s="959"/>
      <c r="C2549" s="927"/>
      <c r="D2549" s="94" t="s">
        <v>165</v>
      </c>
      <c r="E2549" s="96" t="s">
        <v>166</v>
      </c>
      <c r="F2549" s="98"/>
      <c r="G2549" s="959"/>
      <c r="H2549" s="930"/>
      <c r="I2549" s="94" t="s">
        <v>165</v>
      </c>
      <c r="J2549" s="96" t="s">
        <v>166</v>
      </c>
      <c r="K2549" s="98"/>
      <c r="L2549" s="959"/>
      <c r="M2549" s="933"/>
      <c r="N2549" s="94" t="s">
        <v>165</v>
      </c>
      <c r="O2549" s="96" t="s">
        <v>166</v>
      </c>
      <c r="P2549" s="98"/>
    </row>
    <row r="2550" spans="1:16" ht="17.25" thickBot="1">
      <c r="A2550" s="957"/>
      <c r="B2550" s="90" t="s">
        <v>167</v>
      </c>
      <c r="C2550" s="927"/>
      <c r="D2550" s="94"/>
      <c r="E2550" s="96"/>
      <c r="F2550" s="97"/>
      <c r="G2550" s="90" t="s">
        <v>167</v>
      </c>
      <c r="H2550" s="930"/>
      <c r="I2550" s="94" t="s">
        <v>120</v>
      </c>
      <c r="J2550" s="96" t="s">
        <v>148</v>
      </c>
      <c r="K2550" s="97"/>
      <c r="L2550" s="90" t="s">
        <v>167</v>
      </c>
      <c r="M2550" s="933"/>
      <c r="N2550" s="94" t="s">
        <v>120</v>
      </c>
      <c r="O2550" s="96" t="s">
        <v>148</v>
      </c>
      <c r="P2550" s="97"/>
    </row>
    <row r="2551" spans="1:16">
      <c r="A2551" s="957"/>
      <c r="B2551" s="955"/>
      <c r="C2551" s="927"/>
      <c r="D2551" s="94"/>
      <c r="E2551" s="96"/>
      <c r="F2551" s="97"/>
      <c r="G2551" s="955"/>
      <c r="H2551" s="930"/>
      <c r="I2551" s="94"/>
      <c r="J2551" s="96"/>
      <c r="K2551" s="97"/>
      <c r="L2551" s="955"/>
      <c r="M2551" s="933"/>
      <c r="N2551" s="94"/>
      <c r="O2551" s="96"/>
      <c r="P2551" s="97"/>
    </row>
    <row r="2552" spans="1:16">
      <c r="A2552" s="957"/>
      <c r="B2552" s="948"/>
      <c r="C2552" s="927"/>
      <c r="D2552" s="94"/>
      <c r="E2552" s="96"/>
      <c r="F2552" s="97"/>
      <c r="G2552" s="948"/>
      <c r="H2552" s="930"/>
      <c r="I2552" s="94"/>
      <c r="J2552" s="96"/>
      <c r="K2552" s="97"/>
      <c r="L2552" s="948"/>
      <c r="M2552" s="933"/>
      <c r="N2552" s="94"/>
      <c r="O2552" s="96"/>
      <c r="P2552" s="97"/>
    </row>
    <row r="2553" spans="1:16">
      <c r="A2553" s="957"/>
      <c r="B2553" s="947"/>
      <c r="C2553" s="927"/>
      <c r="D2553" s="94"/>
      <c r="E2553" s="96"/>
      <c r="F2553" s="93"/>
      <c r="G2553" s="947"/>
      <c r="H2553" s="930"/>
      <c r="I2553" s="94"/>
      <c r="J2553" s="96"/>
      <c r="K2553" s="93"/>
      <c r="L2553" s="947"/>
      <c r="M2553" s="933"/>
      <c r="N2553" s="94"/>
      <c r="O2553" s="96"/>
      <c r="P2553" s="93"/>
    </row>
    <row r="2554" spans="1:16">
      <c r="A2554" s="957"/>
      <c r="B2554" s="948"/>
      <c r="C2554" s="927"/>
      <c r="D2554" s="94"/>
      <c r="E2554" s="96"/>
      <c r="F2554" s="99"/>
      <c r="G2554" s="948"/>
      <c r="H2554" s="930"/>
      <c r="I2554" s="94"/>
      <c r="J2554" s="96"/>
      <c r="K2554" s="99"/>
      <c r="L2554" s="948"/>
      <c r="M2554" s="933"/>
      <c r="N2554" s="94"/>
      <c r="O2554" s="96"/>
      <c r="P2554" s="93"/>
    </row>
    <row r="2555" spans="1:16">
      <c r="A2555" s="957"/>
      <c r="B2555" s="947"/>
      <c r="C2555" s="927"/>
      <c r="D2555" s="94"/>
      <c r="E2555" s="96"/>
      <c r="F2555" s="102"/>
      <c r="G2555" s="947"/>
      <c r="H2555" s="930"/>
      <c r="I2555" s="94"/>
      <c r="J2555" s="96"/>
      <c r="K2555" s="102"/>
      <c r="L2555" s="947"/>
      <c r="M2555" s="933"/>
      <c r="N2555" s="94"/>
      <c r="O2555" s="96"/>
      <c r="P2555" s="99"/>
    </row>
    <row r="2556" spans="1:16" ht="17.25" thickBot="1">
      <c r="A2556" s="957"/>
      <c r="B2556" s="948"/>
      <c r="C2556" s="927"/>
      <c r="D2556" s="94"/>
      <c r="E2556" s="96"/>
      <c r="F2556" s="99"/>
      <c r="G2556" s="948"/>
      <c r="H2556" s="930"/>
      <c r="I2556" s="94"/>
      <c r="J2556" s="96"/>
      <c r="K2556" s="99"/>
      <c r="L2556" s="948"/>
      <c r="M2556" s="933"/>
      <c r="N2556" s="94"/>
      <c r="O2556" s="96"/>
      <c r="P2556" s="99"/>
    </row>
    <row r="2557" spans="1:16" ht="17.25" thickBot="1">
      <c r="A2557" s="957"/>
      <c r="B2557" s="100" t="s">
        <v>168</v>
      </c>
      <c r="C2557" s="927"/>
      <c r="D2557" s="94"/>
      <c r="E2557" s="96"/>
      <c r="F2557" s="99"/>
      <c r="G2557" s="100" t="s">
        <v>168</v>
      </c>
      <c r="H2557" s="930"/>
      <c r="I2557" s="94"/>
      <c r="J2557" s="96"/>
      <c r="K2557" s="99"/>
      <c r="L2557" s="100" t="s">
        <v>168</v>
      </c>
      <c r="M2557" s="933"/>
      <c r="N2557" s="94"/>
      <c r="O2557" s="96"/>
      <c r="P2557" s="99"/>
    </row>
    <row r="2558" spans="1:16">
      <c r="A2558" s="957"/>
      <c r="B2558" s="949"/>
      <c r="C2558" s="927"/>
      <c r="D2558" s="94"/>
      <c r="E2558" s="96"/>
      <c r="F2558" s="99"/>
      <c r="G2558" s="949"/>
      <c r="H2558" s="930"/>
      <c r="I2558" s="94"/>
      <c r="J2558" s="96"/>
      <c r="K2558" s="99"/>
      <c r="L2558" s="949"/>
      <c r="M2558" s="933"/>
      <c r="N2558" s="94"/>
      <c r="O2558" s="96"/>
      <c r="P2558" s="99"/>
    </row>
    <row r="2559" spans="1:16">
      <c r="A2559" s="957"/>
      <c r="B2559" s="950"/>
      <c r="C2559" s="927"/>
      <c r="D2559" s="94"/>
      <c r="E2559" s="96"/>
      <c r="F2559" s="99"/>
      <c r="G2559" s="950"/>
      <c r="H2559" s="930"/>
      <c r="I2559" s="94"/>
      <c r="J2559" s="96"/>
      <c r="K2559" s="99"/>
      <c r="L2559" s="950"/>
      <c r="M2559" s="933"/>
      <c r="N2559" s="94"/>
      <c r="O2559" s="96"/>
      <c r="P2559" s="97"/>
    </row>
    <row r="2560" spans="1:16" ht="17.25" thickBot="1">
      <c r="A2560" s="957"/>
      <c r="B2560" s="951"/>
      <c r="C2560" s="927"/>
      <c r="D2560" s="94"/>
      <c r="E2560" s="96"/>
      <c r="F2560" s="97"/>
      <c r="G2560" s="951"/>
      <c r="H2560" s="930"/>
      <c r="I2560" s="94"/>
      <c r="J2560" s="96"/>
      <c r="K2560" s="97"/>
      <c r="L2560" s="951"/>
      <c r="M2560" s="933"/>
      <c r="N2560" s="94"/>
      <c r="O2560" s="96"/>
      <c r="P2560" s="97"/>
    </row>
    <row r="2561" spans="1:16" ht="17.25" thickBot="1">
      <c r="A2561" s="957"/>
      <c r="B2561" s="100" t="s">
        <v>123</v>
      </c>
      <c r="C2561" s="927"/>
      <c r="D2561" s="94"/>
      <c r="E2561" s="96"/>
      <c r="F2561" s="97"/>
      <c r="G2561" s="100" t="s">
        <v>123</v>
      </c>
      <c r="H2561" s="930"/>
      <c r="I2561" s="94"/>
      <c r="J2561" s="96"/>
      <c r="K2561" s="97"/>
      <c r="L2561" s="100" t="s">
        <v>123</v>
      </c>
      <c r="M2561" s="933"/>
      <c r="N2561" s="94"/>
      <c r="O2561" s="96"/>
      <c r="P2561" s="97"/>
    </row>
    <row r="2562" spans="1:16">
      <c r="A2562" s="957"/>
      <c r="B2562" s="962"/>
      <c r="C2562" s="927"/>
      <c r="D2562" s="94"/>
      <c r="E2562" s="96"/>
      <c r="F2562" s="97"/>
      <c r="G2562" s="962"/>
      <c r="H2562" s="930"/>
      <c r="I2562" s="94"/>
      <c r="J2562" s="96"/>
      <c r="K2562" s="97"/>
      <c r="L2562" s="962"/>
      <c r="M2562" s="933"/>
      <c r="N2562" s="94"/>
      <c r="O2562" s="96"/>
      <c r="P2562" s="97"/>
    </row>
    <row r="2563" spans="1:16">
      <c r="A2563" s="957"/>
      <c r="B2563" s="963"/>
      <c r="C2563" s="927"/>
      <c r="D2563" s="94"/>
      <c r="E2563" s="96"/>
      <c r="F2563" s="97"/>
      <c r="G2563" s="963"/>
      <c r="H2563" s="930"/>
      <c r="I2563" s="94"/>
      <c r="J2563" s="96"/>
      <c r="K2563" s="97"/>
      <c r="L2563" s="963"/>
      <c r="M2563" s="933"/>
      <c r="N2563" s="94"/>
      <c r="O2563" s="96"/>
      <c r="P2563" s="97"/>
    </row>
    <row r="2564" spans="1:16" ht="17.25" thickBot="1">
      <c r="A2564" s="957"/>
      <c r="B2564" s="964"/>
      <c r="C2564" s="927"/>
      <c r="D2564" s="94"/>
      <c r="E2564" s="96"/>
      <c r="F2564" s="97"/>
      <c r="G2564" s="964"/>
      <c r="H2564" s="930"/>
      <c r="I2564" s="94"/>
      <c r="J2564" s="96"/>
      <c r="K2564" s="97"/>
      <c r="L2564" s="964"/>
      <c r="M2564" s="933"/>
      <c r="N2564" s="94"/>
      <c r="O2564" s="96"/>
      <c r="P2564" s="97"/>
    </row>
    <row r="2565" spans="1:16">
      <c r="A2565" s="957"/>
      <c r="B2565" s="945" t="s">
        <v>124</v>
      </c>
      <c r="C2565" s="927"/>
      <c r="D2565" s="94"/>
      <c r="E2565" s="96"/>
      <c r="F2565" s="97"/>
      <c r="G2565" s="945" t="s">
        <v>124</v>
      </c>
      <c r="H2565" s="930"/>
      <c r="I2565" s="94"/>
      <c r="J2565" s="96"/>
      <c r="K2565" s="97"/>
      <c r="L2565" s="945" t="s">
        <v>124</v>
      </c>
      <c r="M2565" s="933"/>
      <c r="N2565" s="94"/>
      <c r="O2565" s="96"/>
      <c r="P2565" s="97"/>
    </row>
    <row r="2566" spans="1:16" ht="17.25" thickBot="1">
      <c r="A2566" s="957"/>
      <c r="B2566" s="946"/>
      <c r="C2566" s="927"/>
      <c r="D2566" s="94"/>
      <c r="E2566" s="96"/>
      <c r="F2566" s="97"/>
      <c r="G2566" s="946"/>
      <c r="H2566" s="930"/>
      <c r="I2566" s="94"/>
      <c r="J2566" s="96"/>
      <c r="K2566" s="97"/>
      <c r="L2566" s="946"/>
      <c r="M2566" s="933"/>
      <c r="N2566" s="94"/>
      <c r="O2566" s="96"/>
      <c r="P2566" s="93"/>
    </row>
    <row r="2567" spans="1:16" ht="17.25" thickTop="1">
      <c r="A2567" s="957"/>
      <c r="B2567" s="960" t="s">
        <v>125</v>
      </c>
      <c r="C2567" s="927"/>
      <c r="D2567" s="94"/>
      <c r="E2567" s="96"/>
      <c r="F2567" s="93"/>
      <c r="G2567" s="960" t="s">
        <v>125</v>
      </c>
      <c r="H2567" s="930"/>
      <c r="I2567" s="94"/>
      <c r="J2567" s="96"/>
      <c r="K2567" s="93"/>
      <c r="L2567" s="960" t="s">
        <v>125</v>
      </c>
      <c r="M2567" s="933"/>
      <c r="N2567" s="94"/>
      <c r="O2567" s="96"/>
      <c r="P2567" s="97"/>
    </row>
    <row r="2568" spans="1:16" ht="17.25" thickBot="1">
      <c r="A2568" s="957"/>
      <c r="B2568" s="943"/>
      <c r="C2568" s="927"/>
      <c r="D2568" s="94"/>
      <c r="E2568" s="96"/>
      <c r="F2568" s="93"/>
      <c r="G2568" s="943"/>
      <c r="H2568" s="930"/>
      <c r="I2568" s="94"/>
      <c r="J2568" s="96"/>
      <c r="K2568" s="93"/>
      <c r="L2568" s="943"/>
      <c r="M2568" s="933"/>
      <c r="N2568" s="94"/>
      <c r="O2568" s="96"/>
      <c r="P2568" s="101"/>
    </row>
    <row r="2569" spans="1:16">
      <c r="A2569" s="957"/>
      <c r="B2569" s="953"/>
      <c r="C2569" s="927"/>
      <c r="D2569" s="94"/>
      <c r="E2569" s="96"/>
      <c r="F2569" s="97"/>
      <c r="G2569" s="953"/>
      <c r="H2569" s="930"/>
      <c r="I2569" s="94"/>
      <c r="J2569" s="96"/>
      <c r="K2569" s="97"/>
      <c r="L2569" s="953"/>
      <c r="M2569" s="933"/>
      <c r="N2569" s="94"/>
      <c r="O2569" s="96"/>
      <c r="P2569" s="103"/>
    </row>
    <row r="2570" spans="1:16" ht="17.25" thickBot="1">
      <c r="A2570" s="957"/>
      <c r="B2570" s="961"/>
      <c r="C2570" s="927"/>
      <c r="D2570" s="94"/>
      <c r="E2570" s="96"/>
      <c r="F2570" s="97"/>
      <c r="G2570" s="961"/>
      <c r="H2570" s="930"/>
      <c r="I2570" s="94"/>
      <c r="J2570" s="96"/>
      <c r="K2570" s="97"/>
      <c r="L2570" s="961"/>
      <c r="M2570" s="933"/>
      <c r="N2570" s="94"/>
      <c r="O2570" s="96"/>
      <c r="P2570" s="104"/>
    </row>
    <row r="2571" spans="1:16">
      <c r="A2571" s="957"/>
      <c r="B2571" s="942" t="s">
        <v>126</v>
      </c>
      <c r="C2571" s="927"/>
      <c r="D2571" s="94"/>
      <c r="E2571" s="96"/>
      <c r="F2571" s="93"/>
      <c r="G2571" s="942" t="s">
        <v>126</v>
      </c>
      <c r="H2571" s="930"/>
      <c r="I2571" s="94"/>
      <c r="J2571" s="96"/>
      <c r="K2571" s="93"/>
      <c r="L2571" s="942" t="s">
        <v>126</v>
      </c>
      <c r="M2571" s="933"/>
      <c r="N2571" s="94"/>
      <c r="O2571" s="96"/>
      <c r="P2571" s="99"/>
    </row>
    <row r="2572" spans="1:16" ht="17.25" thickBot="1">
      <c r="A2572" s="957"/>
      <c r="B2572" s="943"/>
      <c r="C2572" s="927"/>
      <c r="D2572" s="94"/>
      <c r="E2572" s="96"/>
      <c r="F2572" s="101"/>
      <c r="G2572" s="943"/>
      <c r="H2572" s="930"/>
      <c r="I2572" s="94"/>
      <c r="J2572" s="96"/>
      <c r="K2572" s="101"/>
      <c r="L2572" s="943"/>
      <c r="M2572" s="933"/>
      <c r="N2572" s="94"/>
      <c r="O2572" s="96"/>
      <c r="P2572" s="104"/>
    </row>
    <row r="2573" spans="1:16">
      <c r="A2573" s="957"/>
      <c r="B2573" s="953"/>
      <c r="C2573" s="927"/>
      <c r="D2573" s="94"/>
      <c r="E2573" s="96"/>
      <c r="F2573" s="102"/>
      <c r="G2573" s="953"/>
      <c r="H2573" s="930"/>
      <c r="I2573" s="94"/>
      <c r="J2573" s="96"/>
      <c r="K2573" s="103"/>
      <c r="L2573" s="953"/>
      <c r="M2573" s="933"/>
      <c r="N2573" s="94"/>
      <c r="O2573" s="96"/>
      <c r="P2573" s="93"/>
    </row>
    <row r="2574" spans="1:16" ht="17.25" thickBot="1">
      <c r="A2574" s="957"/>
      <c r="B2574" s="954"/>
      <c r="C2574" s="927"/>
      <c r="D2574" s="94"/>
      <c r="E2574" s="96"/>
      <c r="F2574" s="99"/>
      <c r="G2574" s="954"/>
      <c r="H2574" s="930"/>
      <c r="I2574" s="94"/>
      <c r="J2574" s="96"/>
      <c r="K2574" s="104"/>
      <c r="L2574" s="954"/>
      <c r="M2574" s="933"/>
      <c r="N2574" s="94"/>
      <c r="O2574" s="96"/>
      <c r="P2574" s="97"/>
    </row>
    <row r="2575" spans="1:16">
      <c r="A2575" s="957"/>
      <c r="B2575" s="952" t="s">
        <v>127</v>
      </c>
      <c r="C2575" s="927"/>
      <c r="D2575" s="94"/>
      <c r="E2575" s="96"/>
      <c r="F2575" s="103"/>
      <c r="G2575" s="952" t="s">
        <v>127</v>
      </c>
      <c r="H2575" s="930"/>
      <c r="I2575" s="94"/>
      <c r="J2575" s="96"/>
      <c r="K2575" s="104"/>
      <c r="L2575" s="952" t="s">
        <v>127</v>
      </c>
      <c r="M2575" s="933"/>
      <c r="N2575" s="94"/>
      <c r="O2575" s="114"/>
      <c r="P2575" s="97"/>
    </row>
    <row r="2576" spans="1:16" ht="17.25" thickBot="1">
      <c r="A2576" s="957"/>
      <c r="B2576" s="943"/>
      <c r="C2576" s="927"/>
      <c r="D2576" s="94"/>
      <c r="E2576" s="96"/>
      <c r="F2576" s="104"/>
      <c r="G2576" s="943"/>
      <c r="H2576" s="930"/>
      <c r="I2576" s="94"/>
      <c r="J2576" s="96"/>
      <c r="K2576" s="99"/>
      <c r="L2576" s="943"/>
      <c r="M2576" s="933"/>
      <c r="N2576" s="113"/>
      <c r="O2576" s="96"/>
      <c r="P2576" s="112"/>
    </row>
    <row r="2577" spans="1:16">
      <c r="A2577" s="957"/>
      <c r="B2577" s="953"/>
      <c r="C2577" s="927"/>
      <c r="D2577" s="94"/>
      <c r="E2577" s="96"/>
      <c r="F2577" s="104"/>
      <c r="G2577" s="953"/>
      <c r="H2577" s="930"/>
      <c r="I2577" s="94"/>
      <c r="J2577" s="96"/>
      <c r="K2577" s="104"/>
      <c r="L2577" s="953"/>
      <c r="M2577" s="933"/>
      <c r="N2577" s="113"/>
      <c r="O2577" s="114"/>
      <c r="P2577" s="97"/>
    </row>
    <row r="2578" spans="1:16" ht="17.25" thickBot="1">
      <c r="A2578" s="957"/>
      <c r="B2578" s="954"/>
      <c r="C2578" s="927"/>
      <c r="D2578" s="94"/>
      <c r="E2578" s="96"/>
      <c r="F2578" s="99"/>
      <c r="G2578" s="954"/>
      <c r="H2578" s="930"/>
      <c r="I2578" s="94"/>
      <c r="J2578" s="96"/>
      <c r="K2578" s="93"/>
      <c r="L2578" s="954"/>
      <c r="M2578" s="933"/>
      <c r="N2578" s="94"/>
      <c r="O2578" s="114"/>
      <c r="P2578" s="104"/>
    </row>
    <row r="2579" spans="1:16">
      <c r="A2579" s="957"/>
      <c r="B2579" s="952" t="s">
        <v>128</v>
      </c>
      <c r="C2579" s="927"/>
      <c r="D2579" s="94"/>
      <c r="E2579" s="96"/>
      <c r="F2579" s="104"/>
      <c r="G2579" s="952" t="s">
        <v>128</v>
      </c>
      <c r="H2579" s="930"/>
      <c r="I2579" s="94"/>
      <c r="J2579" s="96"/>
      <c r="K2579" s="97"/>
      <c r="L2579" s="952" t="s">
        <v>128</v>
      </c>
      <c r="M2579" s="933"/>
      <c r="N2579" s="94"/>
      <c r="O2579" s="96"/>
      <c r="P2579" s="97"/>
    </row>
    <row r="2580" spans="1:16" ht="17.25" thickBot="1">
      <c r="A2580" s="957"/>
      <c r="B2580" s="943"/>
      <c r="C2580" s="927"/>
      <c r="D2580" s="94"/>
      <c r="E2580" s="96"/>
      <c r="F2580" s="93"/>
      <c r="G2580" s="943"/>
      <c r="H2580" s="930"/>
      <c r="I2580" s="94"/>
      <c r="J2580" s="114"/>
      <c r="K2580" s="97"/>
      <c r="L2580" s="943"/>
      <c r="M2580" s="933"/>
      <c r="N2580" s="113"/>
      <c r="O2580" s="114"/>
      <c r="P2580" s="97"/>
    </row>
    <row r="2581" spans="1:16">
      <c r="A2581" s="957"/>
      <c r="B2581" s="953"/>
      <c r="C2581" s="927"/>
      <c r="D2581" s="94"/>
      <c r="E2581" s="96"/>
      <c r="F2581" s="97"/>
      <c r="G2581" s="953"/>
      <c r="H2581" s="930"/>
      <c r="I2581" s="94"/>
      <c r="J2581" s="96"/>
      <c r="K2581" s="97"/>
      <c r="L2581" s="953"/>
      <c r="M2581" s="933"/>
      <c r="N2581" s="113"/>
      <c r="O2581" s="114"/>
      <c r="P2581" s="97"/>
    </row>
    <row r="2582" spans="1:16" ht="17.25" thickBot="1">
      <c r="A2582" s="957"/>
      <c r="B2582" s="954"/>
      <c r="C2582" s="927"/>
      <c r="D2582" s="94"/>
      <c r="E2582" s="96"/>
      <c r="F2582" s="93"/>
      <c r="G2582" s="954"/>
      <c r="H2582" s="930"/>
      <c r="I2582" s="94"/>
      <c r="J2582" s="114"/>
      <c r="K2582" s="97"/>
      <c r="L2582" s="954"/>
      <c r="M2582" s="933"/>
      <c r="N2582" s="94"/>
      <c r="O2582" s="114"/>
      <c r="P2582" s="97"/>
    </row>
    <row r="2583" spans="1:16">
      <c r="A2583" s="957"/>
      <c r="B2583" s="942" t="s">
        <v>129</v>
      </c>
      <c r="C2583" s="927"/>
      <c r="D2583" s="94"/>
      <c r="E2583" s="96"/>
      <c r="F2583" s="93"/>
      <c r="G2583" s="942" t="s">
        <v>129</v>
      </c>
      <c r="H2583" s="930"/>
      <c r="I2583" s="94"/>
      <c r="J2583" s="114"/>
      <c r="K2583" s="97"/>
      <c r="L2583" s="942" t="s">
        <v>129</v>
      </c>
      <c r="M2583" s="933"/>
      <c r="N2583" s="113"/>
      <c r="O2583" s="114"/>
      <c r="P2583" s="97"/>
    </row>
    <row r="2584" spans="1:16" ht="17.25" thickBot="1">
      <c r="A2584" s="957"/>
      <c r="B2584" s="943"/>
      <c r="C2584" s="927"/>
      <c r="D2584" s="94"/>
      <c r="E2584" s="96"/>
      <c r="F2584" s="93"/>
      <c r="G2584" s="943"/>
      <c r="H2584" s="930"/>
      <c r="I2584" s="94"/>
      <c r="J2584" s="114"/>
      <c r="K2584" s="97"/>
      <c r="L2584" s="943"/>
      <c r="M2584" s="933"/>
      <c r="N2584" s="94"/>
      <c r="O2584" s="114"/>
      <c r="P2584" s="97"/>
    </row>
    <row r="2585" spans="1:16">
      <c r="A2585" s="957"/>
      <c r="B2585" s="106"/>
      <c r="C2585" s="927"/>
      <c r="D2585" s="94"/>
      <c r="E2585" s="96"/>
      <c r="F2585" s="97"/>
      <c r="G2585" s="106"/>
      <c r="H2585" s="930"/>
      <c r="I2585" s="94"/>
      <c r="J2585" s="96"/>
      <c r="K2585" s="112"/>
      <c r="L2585" s="106"/>
      <c r="M2585" s="933"/>
      <c r="N2585" s="113"/>
      <c r="O2585" s="96"/>
      <c r="P2585" s="112"/>
    </row>
    <row r="2586" spans="1:16">
      <c r="A2586" s="957"/>
      <c r="B2586" s="107"/>
      <c r="C2586" s="927"/>
      <c r="D2586" s="94"/>
      <c r="E2586" s="96"/>
      <c r="F2586" s="93"/>
      <c r="G2586" s="107"/>
      <c r="H2586" s="930"/>
      <c r="I2586" s="94"/>
      <c r="J2586" s="96"/>
      <c r="K2586" s="97"/>
      <c r="L2586" s="107"/>
      <c r="M2586" s="933"/>
      <c r="N2586" s="113"/>
      <c r="O2586" s="114"/>
      <c r="P2586" s="97"/>
    </row>
    <row r="2587" spans="1:16">
      <c r="A2587" s="957"/>
      <c r="B2587" s="109"/>
      <c r="C2587" s="927"/>
      <c r="D2587" s="94"/>
      <c r="E2587" s="96"/>
      <c r="F2587" s="93"/>
      <c r="G2587" s="109"/>
      <c r="H2587" s="930"/>
      <c r="I2587" s="113"/>
      <c r="J2587" s="114"/>
      <c r="K2587" s="97"/>
      <c r="L2587" s="109"/>
      <c r="M2587" s="933"/>
      <c r="N2587" s="113"/>
      <c r="O2587" s="114"/>
      <c r="P2587" s="104"/>
    </row>
    <row r="2588" spans="1:16">
      <c r="A2588" s="957"/>
      <c r="B2588" s="110"/>
      <c r="C2588" s="927"/>
      <c r="D2588" s="94"/>
      <c r="E2588" s="96"/>
      <c r="F2588" s="93"/>
      <c r="G2588" s="110"/>
      <c r="H2588" s="930"/>
      <c r="I2588" s="113"/>
      <c r="J2588" s="114"/>
      <c r="K2588" s="104"/>
      <c r="L2588" s="110"/>
      <c r="M2588" s="933"/>
      <c r="N2588" s="111"/>
      <c r="O2588" s="96"/>
      <c r="P2588" s="97"/>
    </row>
    <row r="2589" spans="1:16">
      <c r="A2589" s="957"/>
      <c r="B2589" s="109"/>
      <c r="C2589" s="927"/>
      <c r="D2589" s="111"/>
      <c r="E2589" s="96"/>
      <c r="F2589" s="97"/>
      <c r="G2589" s="109"/>
      <c r="H2589" s="930"/>
      <c r="I2589" s="111"/>
      <c r="J2589" s="96"/>
      <c r="K2589" s="112"/>
      <c r="L2589" s="109"/>
      <c r="M2589" s="933"/>
      <c r="N2589" s="94"/>
      <c r="O2589" s="96"/>
      <c r="P2589" s="112"/>
    </row>
    <row r="2590" spans="1:16">
      <c r="A2590" s="957"/>
      <c r="B2590" s="110"/>
      <c r="C2590" s="927"/>
      <c r="D2590" s="94"/>
      <c r="E2590" s="96"/>
      <c r="F2590" s="108"/>
      <c r="G2590" s="110"/>
      <c r="H2590" s="930"/>
      <c r="I2590" s="94"/>
      <c r="J2590" s="96"/>
      <c r="K2590" s="97"/>
      <c r="L2590" s="110"/>
      <c r="M2590" s="933"/>
      <c r="N2590" s="113"/>
      <c r="O2590" s="114"/>
      <c r="P2590" s="97"/>
    </row>
    <row r="2591" spans="1:16">
      <c r="A2591" s="957"/>
      <c r="B2591" s="109"/>
      <c r="C2591" s="927"/>
      <c r="D2591" s="94"/>
      <c r="E2591" s="96"/>
      <c r="F2591" s="97"/>
      <c r="G2591" s="109"/>
      <c r="H2591" s="930"/>
      <c r="I2591" s="113"/>
      <c r="J2591" s="114"/>
      <c r="K2591" s="97"/>
      <c r="L2591" s="109"/>
      <c r="M2591" s="933"/>
      <c r="N2591" s="113"/>
      <c r="O2591" s="114"/>
      <c r="P2591" s="97"/>
    </row>
    <row r="2592" spans="1:16" ht="17.25" thickBot="1">
      <c r="A2592" s="957"/>
      <c r="B2592" s="110"/>
      <c r="C2592" s="940"/>
      <c r="D2592" s="115"/>
      <c r="E2592" s="116"/>
      <c r="F2592" s="117"/>
      <c r="G2592" s="110"/>
      <c r="H2592" s="930"/>
      <c r="I2592" s="115"/>
      <c r="J2592" s="116"/>
      <c r="K2592" s="117"/>
      <c r="L2592" s="110"/>
      <c r="M2592" s="933"/>
      <c r="N2592" s="115"/>
      <c r="O2592" s="116"/>
      <c r="P2592" s="117"/>
    </row>
    <row r="2593" spans="1:16">
      <c r="A2593" s="944" t="str">
        <f>TEXT(A2547,"AAAA")</f>
        <v>星期四</v>
      </c>
      <c r="B2593" s="109"/>
      <c r="C2593" s="926" t="s">
        <v>665</v>
      </c>
      <c r="D2593" s="118"/>
      <c r="E2593" s="119"/>
      <c r="F2593" s="97"/>
      <c r="G2593" s="109"/>
      <c r="H2593" s="929" t="s">
        <v>130</v>
      </c>
      <c r="I2593" s="118"/>
      <c r="J2593" s="119"/>
      <c r="K2593" s="97"/>
      <c r="L2593" s="109"/>
      <c r="M2593" s="932" t="s">
        <v>130</v>
      </c>
      <c r="N2593" s="118"/>
      <c r="O2593" s="119"/>
      <c r="P2593" s="97"/>
    </row>
    <row r="2594" spans="1:16">
      <c r="A2594" s="944"/>
      <c r="B2594" s="110"/>
      <c r="C2594" s="927"/>
      <c r="D2594" s="120"/>
      <c r="E2594" s="96"/>
      <c r="F2594" s="97"/>
      <c r="G2594" s="110"/>
      <c r="H2594" s="930"/>
      <c r="I2594" s="94"/>
      <c r="J2594" s="96"/>
      <c r="K2594" s="97"/>
      <c r="L2594" s="110"/>
      <c r="M2594" s="933"/>
      <c r="N2594" s="94"/>
      <c r="O2594" s="96"/>
      <c r="P2594" s="97"/>
    </row>
    <row r="2595" spans="1:16">
      <c r="A2595" s="944"/>
      <c r="B2595" s="109"/>
      <c r="C2595" s="927"/>
      <c r="D2595" s="120"/>
      <c r="E2595" s="96"/>
      <c r="F2595" s="97"/>
      <c r="G2595" s="109"/>
      <c r="H2595" s="930"/>
      <c r="I2595" s="94"/>
      <c r="J2595" s="96"/>
      <c r="K2595" s="97"/>
      <c r="L2595" s="109"/>
      <c r="M2595" s="933"/>
      <c r="N2595" s="94"/>
      <c r="O2595" s="96"/>
      <c r="P2595" s="97"/>
    </row>
    <row r="2596" spans="1:16">
      <c r="A2596" s="944"/>
      <c r="B2596" s="110"/>
      <c r="C2596" s="927"/>
      <c r="D2596" s="120"/>
      <c r="E2596" s="96"/>
      <c r="F2596" s="97"/>
      <c r="G2596" s="110"/>
      <c r="H2596" s="930"/>
      <c r="I2596" s="94"/>
      <c r="J2596" s="96"/>
      <c r="K2596" s="97"/>
      <c r="L2596" s="110"/>
      <c r="M2596" s="933"/>
      <c r="N2596" s="94"/>
      <c r="O2596" s="96"/>
      <c r="P2596" s="97"/>
    </row>
    <row r="2597" spans="1:16">
      <c r="A2597" s="944"/>
      <c r="B2597" s="109"/>
      <c r="C2597" s="927"/>
      <c r="D2597" s="120"/>
      <c r="E2597" s="96"/>
      <c r="F2597" s="97"/>
      <c r="G2597" s="109"/>
      <c r="H2597" s="930"/>
      <c r="I2597" s="94"/>
      <c r="J2597" s="96"/>
      <c r="K2597" s="97"/>
      <c r="L2597" s="109"/>
      <c r="M2597" s="933"/>
      <c r="N2597" s="94"/>
      <c r="O2597" s="96"/>
      <c r="P2597" s="97"/>
    </row>
    <row r="2598" spans="1:16">
      <c r="A2598" s="944"/>
      <c r="B2598" s="110"/>
      <c r="C2598" s="927"/>
      <c r="D2598" s="120"/>
      <c r="E2598" s="96"/>
      <c r="F2598" s="97"/>
      <c r="G2598" s="110"/>
      <c r="H2598" s="930"/>
      <c r="I2598" s="94"/>
      <c r="J2598" s="96"/>
      <c r="K2598" s="97"/>
      <c r="L2598" s="110"/>
      <c r="M2598" s="933"/>
      <c r="N2598" s="94"/>
      <c r="O2598" s="96"/>
      <c r="P2598" s="97"/>
    </row>
    <row r="2599" spans="1:16">
      <c r="A2599" s="944"/>
      <c r="B2599" s="109"/>
      <c r="C2599" s="927"/>
      <c r="D2599" s="120"/>
      <c r="E2599" s="96"/>
      <c r="F2599" s="97"/>
      <c r="G2599" s="109"/>
      <c r="H2599" s="930"/>
      <c r="I2599" s="94"/>
      <c r="J2599" s="96"/>
      <c r="K2599" s="97"/>
      <c r="L2599" s="109"/>
      <c r="M2599" s="933"/>
      <c r="N2599" s="94"/>
      <c r="O2599" s="96"/>
      <c r="P2599" s="97"/>
    </row>
    <row r="2600" spans="1:16">
      <c r="A2600" s="944"/>
      <c r="B2600" s="110"/>
      <c r="C2600" s="927"/>
      <c r="D2600" s="94"/>
      <c r="E2600" s="96"/>
      <c r="F2600" s="97"/>
      <c r="G2600" s="110"/>
      <c r="H2600" s="930"/>
      <c r="I2600" s="94"/>
      <c r="J2600" s="96"/>
      <c r="K2600" s="97"/>
      <c r="L2600" s="110"/>
      <c r="M2600" s="933"/>
      <c r="N2600" s="94"/>
      <c r="O2600" s="96"/>
      <c r="P2600" s="97"/>
    </row>
    <row r="2601" spans="1:16">
      <c r="A2601" s="944"/>
      <c r="B2601" s="107"/>
      <c r="C2601" s="927"/>
      <c r="D2601" s="113"/>
      <c r="E2601" s="114"/>
      <c r="F2601" s="104"/>
      <c r="G2601" s="107"/>
      <c r="H2601" s="930"/>
      <c r="I2601" s="113"/>
      <c r="J2601" s="114"/>
      <c r="K2601" s="97"/>
      <c r="L2601" s="107"/>
      <c r="M2601" s="933"/>
      <c r="N2601" s="113"/>
      <c r="O2601" s="114"/>
      <c r="P2601" s="97"/>
    </row>
    <row r="2602" spans="1:16" ht="17.25" thickBot="1">
      <c r="A2602" s="944"/>
      <c r="B2602" s="107"/>
      <c r="C2602" s="940"/>
      <c r="D2602" s="122" t="s">
        <v>132</v>
      </c>
      <c r="E2602" s="123" t="s">
        <v>133</v>
      </c>
      <c r="F2602" s="124"/>
      <c r="G2602" s="107"/>
      <c r="H2602" s="941"/>
      <c r="I2602" s="122" t="s">
        <v>132</v>
      </c>
      <c r="J2602" s="123" t="s">
        <v>133</v>
      </c>
      <c r="K2602" s="97"/>
      <c r="L2602" s="107"/>
      <c r="M2602" s="939"/>
      <c r="N2602" s="122" t="s">
        <v>132</v>
      </c>
      <c r="O2602" s="123" t="s">
        <v>133</v>
      </c>
      <c r="P2602" s="97"/>
    </row>
    <row r="2603" spans="1:16">
      <c r="A2603" s="105"/>
      <c r="B2603" s="109"/>
      <c r="C2603" s="926" t="s">
        <v>666</v>
      </c>
      <c r="D2603" s="118"/>
      <c r="E2603" s="119"/>
      <c r="F2603" s="125"/>
      <c r="G2603" s="109"/>
      <c r="H2603" s="929" t="s">
        <v>134</v>
      </c>
      <c r="I2603" s="118"/>
      <c r="J2603" s="119"/>
      <c r="K2603" s="125"/>
      <c r="L2603" s="109"/>
      <c r="M2603" s="932" t="s">
        <v>134</v>
      </c>
      <c r="N2603" s="118"/>
      <c r="O2603" s="119"/>
      <c r="P2603" s="125"/>
    </row>
    <row r="2604" spans="1:16">
      <c r="A2604" s="105"/>
      <c r="B2604" s="110"/>
      <c r="C2604" s="927"/>
      <c r="D2604" s="94"/>
      <c r="E2604" s="96"/>
      <c r="F2604" s="97"/>
      <c r="G2604" s="110"/>
      <c r="H2604" s="930"/>
      <c r="I2604" s="94"/>
      <c r="J2604" s="96"/>
      <c r="K2604" s="97"/>
      <c r="L2604" s="110"/>
      <c r="M2604" s="933"/>
      <c r="N2604" s="94"/>
      <c r="O2604" s="96"/>
      <c r="P2604" s="97"/>
    </row>
    <row r="2605" spans="1:16">
      <c r="A2605" s="105"/>
      <c r="B2605" s="126"/>
      <c r="C2605" s="927"/>
      <c r="D2605" s="94"/>
      <c r="E2605" s="96"/>
      <c r="F2605" s="97"/>
      <c r="G2605" s="126"/>
      <c r="H2605" s="930"/>
      <c r="I2605" s="94"/>
      <c r="J2605" s="96"/>
      <c r="K2605" s="97"/>
      <c r="L2605" s="126"/>
      <c r="M2605" s="933"/>
      <c r="N2605" s="94"/>
      <c r="O2605" s="96"/>
      <c r="P2605" s="128"/>
    </row>
    <row r="2606" spans="1:16">
      <c r="A2606" s="105"/>
      <c r="B2606" s="107"/>
      <c r="C2606" s="927"/>
      <c r="D2606" s="94"/>
      <c r="E2606" s="96"/>
      <c r="F2606" s="97"/>
      <c r="G2606" s="107"/>
      <c r="H2606" s="930"/>
      <c r="I2606" s="94"/>
      <c r="J2606" s="96"/>
      <c r="K2606" s="97"/>
      <c r="L2606" s="107"/>
      <c r="M2606" s="933"/>
      <c r="N2606" s="94"/>
      <c r="O2606" s="96"/>
      <c r="P2606" s="216"/>
    </row>
    <row r="2607" spans="1:16">
      <c r="A2607" s="105"/>
      <c r="B2607" s="109"/>
      <c r="C2607" s="927"/>
      <c r="D2607" s="94"/>
      <c r="E2607" s="96"/>
      <c r="F2607" s="97"/>
      <c r="G2607" s="109"/>
      <c r="H2607" s="930"/>
      <c r="I2607" s="94"/>
      <c r="J2607" s="96"/>
      <c r="K2607" s="97"/>
      <c r="L2607" s="109"/>
      <c r="M2607" s="933"/>
      <c r="N2607" s="94"/>
      <c r="O2607" s="96"/>
      <c r="P2607" s="97"/>
    </row>
    <row r="2608" spans="1:16">
      <c r="A2608" s="105"/>
      <c r="B2608" s="110"/>
      <c r="C2608" s="927"/>
      <c r="D2608" s="94"/>
      <c r="E2608" s="96"/>
      <c r="F2608" s="127"/>
      <c r="G2608" s="110"/>
      <c r="H2608" s="930"/>
      <c r="I2608" s="94"/>
      <c r="J2608" s="96"/>
      <c r="K2608" s="127"/>
      <c r="L2608" s="110"/>
      <c r="M2608" s="933"/>
      <c r="N2608" s="94"/>
      <c r="O2608" s="96"/>
      <c r="P2608" s="127"/>
    </row>
    <row r="2609" spans="1:16">
      <c r="A2609" s="105"/>
      <c r="B2609" s="109"/>
      <c r="C2609" s="927"/>
      <c r="D2609" s="94"/>
      <c r="E2609" s="96"/>
      <c r="F2609" s="128"/>
      <c r="G2609" s="109"/>
      <c r="H2609" s="930"/>
      <c r="I2609" s="94"/>
      <c r="J2609" s="96"/>
      <c r="K2609" s="128"/>
      <c r="L2609" s="109"/>
      <c r="M2609" s="933"/>
      <c r="N2609" s="94"/>
      <c r="O2609" s="96"/>
      <c r="P2609" s="128"/>
    </row>
    <row r="2610" spans="1:16">
      <c r="A2610" s="105"/>
      <c r="B2610" s="110"/>
      <c r="C2610" s="927"/>
      <c r="D2610" s="217"/>
      <c r="E2610" s="114"/>
      <c r="F2610" s="216"/>
      <c r="G2610" s="110"/>
      <c r="H2610" s="930"/>
      <c r="I2610" s="113"/>
      <c r="J2610" s="114"/>
      <c r="K2610" s="216"/>
      <c r="L2610" s="110"/>
      <c r="M2610" s="933"/>
      <c r="N2610" s="113"/>
      <c r="O2610" s="114"/>
      <c r="P2610" s="216"/>
    </row>
    <row r="2611" spans="1:16">
      <c r="A2611" s="105"/>
      <c r="B2611" s="109"/>
      <c r="C2611" s="927"/>
      <c r="D2611" s="217"/>
      <c r="E2611" s="114"/>
      <c r="F2611" s="216"/>
      <c r="G2611" s="109"/>
      <c r="H2611" s="930"/>
      <c r="I2611" s="113"/>
      <c r="J2611" s="114"/>
      <c r="K2611" s="216"/>
      <c r="L2611" s="109"/>
      <c r="M2611" s="933"/>
      <c r="N2611" s="113"/>
      <c r="O2611" s="114"/>
      <c r="P2611" s="216"/>
    </row>
    <row r="2612" spans="1:16" ht="17.25" thickBot="1">
      <c r="A2612" s="105"/>
      <c r="B2612" s="110"/>
      <c r="C2612" s="940"/>
      <c r="D2612" s="129"/>
      <c r="E2612" s="130"/>
      <c r="F2612" s="104"/>
      <c r="G2612" s="110"/>
      <c r="H2612" s="941"/>
      <c r="I2612" s="113"/>
      <c r="J2612" s="130"/>
      <c r="K2612" s="104"/>
      <c r="L2612" s="110"/>
      <c r="M2612" s="939"/>
      <c r="N2612" s="113"/>
      <c r="O2612" s="131"/>
      <c r="P2612" s="127"/>
    </row>
    <row r="2613" spans="1:16">
      <c r="A2613" s="132"/>
      <c r="B2613" s="109"/>
      <c r="C2613" s="926" t="s">
        <v>667</v>
      </c>
      <c r="D2613" s="118" t="s">
        <v>136</v>
      </c>
      <c r="E2613" s="133" t="s">
        <v>137</v>
      </c>
      <c r="F2613" s="125"/>
      <c r="G2613" s="109"/>
      <c r="H2613" s="929" t="s">
        <v>135</v>
      </c>
      <c r="I2613" s="118" t="s">
        <v>136</v>
      </c>
      <c r="J2613" s="133" t="s">
        <v>137</v>
      </c>
      <c r="K2613" s="125"/>
      <c r="L2613" s="109"/>
      <c r="M2613" s="932" t="s">
        <v>135</v>
      </c>
      <c r="N2613" s="118" t="s">
        <v>136</v>
      </c>
      <c r="O2613" s="133" t="s">
        <v>137</v>
      </c>
      <c r="P2613" s="125"/>
    </row>
    <row r="2614" spans="1:16">
      <c r="A2614" s="132"/>
      <c r="B2614" s="110"/>
      <c r="C2614" s="927"/>
      <c r="D2614" s="94" t="s">
        <v>141</v>
      </c>
      <c r="E2614" s="96" t="s">
        <v>142</v>
      </c>
      <c r="F2614" s="134"/>
      <c r="G2614" s="110"/>
      <c r="H2614" s="930"/>
      <c r="I2614" s="94" t="s">
        <v>141</v>
      </c>
      <c r="J2614" s="96" t="s">
        <v>142</v>
      </c>
      <c r="K2614" s="134"/>
      <c r="L2614" s="110"/>
      <c r="M2614" s="933"/>
      <c r="N2614" s="94" t="s">
        <v>141</v>
      </c>
      <c r="O2614" s="96" t="s">
        <v>142</v>
      </c>
      <c r="P2614" s="134"/>
    </row>
    <row r="2615" spans="1:16">
      <c r="A2615" s="132"/>
      <c r="B2615" s="135"/>
      <c r="C2615" s="927"/>
      <c r="D2615" s="94" t="s">
        <v>145</v>
      </c>
      <c r="E2615" s="96" t="s">
        <v>146</v>
      </c>
      <c r="F2615" s="97"/>
      <c r="G2615" s="135"/>
      <c r="H2615" s="930"/>
      <c r="I2615" s="94" t="s">
        <v>145</v>
      </c>
      <c r="J2615" s="96" t="s">
        <v>146</v>
      </c>
      <c r="K2615" s="97"/>
      <c r="L2615" s="135"/>
      <c r="M2615" s="933"/>
      <c r="N2615" s="94" t="s">
        <v>145</v>
      </c>
      <c r="O2615" s="96" t="s">
        <v>146</v>
      </c>
      <c r="P2615" s="97"/>
    </row>
    <row r="2616" spans="1:16">
      <c r="A2616" s="132"/>
      <c r="B2616" s="110"/>
      <c r="C2616" s="927"/>
      <c r="D2616" s="94" t="s">
        <v>147</v>
      </c>
      <c r="E2616" s="96" t="s">
        <v>148</v>
      </c>
      <c r="F2616" s="104"/>
      <c r="G2616" s="110"/>
      <c r="H2616" s="930"/>
      <c r="I2616" s="94" t="s">
        <v>147</v>
      </c>
      <c r="J2616" s="96" t="s">
        <v>148</v>
      </c>
      <c r="K2616" s="104"/>
      <c r="L2616" s="110"/>
      <c r="M2616" s="933"/>
      <c r="N2616" s="94" t="s">
        <v>147</v>
      </c>
      <c r="O2616" s="96" t="s">
        <v>148</v>
      </c>
      <c r="P2616" s="104"/>
    </row>
    <row r="2617" spans="1:16">
      <c r="A2617" s="132"/>
      <c r="B2617" s="135"/>
      <c r="C2617" s="927"/>
      <c r="D2617" s="94"/>
      <c r="E2617" s="114"/>
      <c r="F2617" s="136"/>
      <c r="G2617" s="135"/>
      <c r="H2617" s="930"/>
      <c r="I2617" s="94"/>
      <c r="J2617" s="114"/>
      <c r="K2617" s="136"/>
      <c r="L2617" s="135"/>
      <c r="M2617" s="933"/>
      <c r="N2617" s="94"/>
      <c r="O2617" s="114"/>
      <c r="P2617" s="136"/>
    </row>
    <row r="2618" spans="1:16">
      <c r="A2618" s="132"/>
      <c r="B2618" s="110"/>
      <c r="C2618" s="927"/>
      <c r="D2618" s="94"/>
      <c r="E2618" s="96"/>
      <c r="F2618" s="97"/>
      <c r="G2618" s="110"/>
      <c r="H2618" s="930"/>
      <c r="I2618" s="94"/>
      <c r="J2618" s="96"/>
      <c r="K2618" s="97"/>
      <c r="L2618" s="110"/>
      <c r="M2618" s="933"/>
      <c r="N2618" s="94"/>
      <c r="O2618" s="96"/>
      <c r="P2618" s="97"/>
    </row>
    <row r="2619" spans="1:16">
      <c r="A2619" s="132"/>
      <c r="B2619" s="135"/>
      <c r="C2619" s="927"/>
      <c r="D2619" s="94"/>
      <c r="E2619" s="114"/>
      <c r="F2619" s="136"/>
      <c r="G2619" s="135"/>
      <c r="H2619" s="930"/>
      <c r="I2619" s="94"/>
      <c r="J2619" s="114"/>
      <c r="K2619" s="136"/>
      <c r="L2619" s="135"/>
      <c r="M2619" s="933"/>
      <c r="N2619" s="94"/>
      <c r="O2619" s="114"/>
      <c r="P2619" s="136"/>
    </row>
    <row r="2620" spans="1:16">
      <c r="A2620" s="132"/>
      <c r="B2620" s="110"/>
      <c r="C2620" s="927"/>
      <c r="D2620" s="94"/>
      <c r="E2620" s="96"/>
      <c r="F2620" s="97"/>
      <c r="G2620" s="110"/>
      <c r="H2620" s="930"/>
      <c r="I2620" s="94"/>
      <c r="J2620" s="96"/>
      <c r="K2620" s="97"/>
      <c r="L2620" s="110"/>
      <c r="M2620" s="933"/>
      <c r="N2620" s="94"/>
      <c r="O2620" s="96"/>
      <c r="P2620" s="97"/>
    </row>
    <row r="2621" spans="1:16">
      <c r="A2621" s="132"/>
      <c r="B2621" s="135"/>
      <c r="C2621" s="927"/>
      <c r="D2621" s="94"/>
      <c r="E2621" s="96"/>
      <c r="F2621" s="97"/>
      <c r="G2621" s="135"/>
      <c r="H2621" s="930"/>
      <c r="I2621" s="94"/>
      <c r="J2621" s="96"/>
      <c r="K2621" s="97"/>
      <c r="L2621" s="135"/>
      <c r="M2621" s="933"/>
      <c r="N2621" s="94"/>
      <c r="O2621" s="96"/>
      <c r="P2621" s="97"/>
    </row>
    <row r="2622" spans="1:16" ht="17.25" thickBot="1">
      <c r="A2622" s="132"/>
      <c r="B2622" s="110"/>
      <c r="C2622" s="940"/>
      <c r="D2622" s="115"/>
      <c r="E2622" s="116"/>
      <c r="F2622" s="117"/>
      <c r="G2622" s="110"/>
      <c r="H2622" s="941"/>
      <c r="I2622" s="115"/>
      <c r="J2622" s="130"/>
      <c r="K2622" s="104"/>
      <c r="L2622" s="110"/>
      <c r="M2622" s="939"/>
      <c r="N2622" s="115"/>
      <c r="O2622" s="130"/>
      <c r="P2622" s="104"/>
    </row>
    <row r="2623" spans="1:16">
      <c r="A2623" s="132"/>
      <c r="B2623" s="135"/>
      <c r="C2623" s="926" t="s">
        <v>668</v>
      </c>
      <c r="D2623" s="137" t="s">
        <v>150</v>
      </c>
      <c r="E2623" s="138"/>
      <c r="F2623" s="139" t="s">
        <v>151</v>
      </c>
      <c r="G2623" s="135"/>
      <c r="H2623" s="929" t="s">
        <v>149</v>
      </c>
      <c r="I2623" s="137" t="s">
        <v>150</v>
      </c>
      <c r="J2623" s="138"/>
      <c r="K2623" s="139" t="s">
        <v>151</v>
      </c>
      <c r="L2623" s="135"/>
      <c r="M2623" s="932" t="s">
        <v>149</v>
      </c>
      <c r="N2623" s="137" t="s">
        <v>150</v>
      </c>
      <c r="O2623" s="138"/>
      <c r="P2623" s="139" t="s">
        <v>151</v>
      </c>
    </row>
    <row r="2624" spans="1:16">
      <c r="A2624" s="132"/>
      <c r="B2624" s="110"/>
      <c r="C2624" s="927"/>
      <c r="D2624" s="120"/>
      <c r="E2624" s="121"/>
      <c r="F2624" s="140"/>
      <c r="G2624" s="110"/>
      <c r="H2624" s="930"/>
      <c r="I2624" s="94"/>
      <c r="J2624" s="96"/>
      <c r="K2624" s="97"/>
      <c r="L2624" s="110"/>
      <c r="M2624" s="933"/>
      <c r="N2624" s="94"/>
      <c r="O2624" s="96"/>
      <c r="P2624" s="97"/>
    </row>
    <row r="2625" spans="1:16">
      <c r="A2625" s="132"/>
      <c r="B2625" s="135"/>
      <c r="C2625" s="927"/>
      <c r="D2625" s="94"/>
      <c r="E2625" s="96"/>
      <c r="F2625" s="97"/>
      <c r="G2625" s="135"/>
      <c r="H2625" s="930"/>
      <c r="I2625" s="94"/>
      <c r="J2625" s="96"/>
      <c r="K2625" s="97"/>
      <c r="L2625" s="135"/>
      <c r="M2625" s="933"/>
      <c r="N2625" s="94"/>
      <c r="O2625" s="96"/>
      <c r="P2625" s="97"/>
    </row>
    <row r="2626" spans="1:16">
      <c r="A2626" s="132"/>
      <c r="B2626" s="110"/>
      <c r="C2626" s="927"/>
      <c r="D2626" s="113"/>
      <c r="E2626" s="114"/>
      <c r="F2626" s="104"/>
      <c r="G2626" s="110"/>
      <c r="H2626" s="930"/>
      <c r="I2626" s="113"/>
      <c r="J2626" s="114"/>
      <c r="K2626" s="104"/>
      <c r="L2626" s="110"/>
      <c r="M2626" s="933"/>
      <c r="N2626" s="113"/>
      <c r="O2626" s="114"/>
      <c r="P2626" s="104"/>
    </row>
    <row r="2627" spans="1:16">
      <c r="A2627" s="935"/>
      <c r="B2627" s="135"/>
      <c r="C2627" s="927"/>
      <c r="D2627" s="94"/>
      <c r="E2627" s="96"/>
      <c r="F2627" s="97"/>
      <c r="G2627" s="135"/>
      <c r="H2627" s="930"/>
      <c r="I2627" s="94"/>
      <c r="J2627" s="96"/>
      <c r="K2627" s="97"/>
      <c r="L2627" s="135"/>
      <c r="M2627" s="933"/>
      <c r="N2627" s="94"/>
      <c r="O2627" s="96"/>
      <c r="P2627" s="97"/>
    </row>
    <row r="2628" spans="1:16">
      <c r="A2628" s="935"/>
      <c r="B2628" s="110"/>
      <c r="C2628" s="927"/>
      <c r="D2628" s="94"/>
      <c r="E2628" s="96"/>
      <c r="F2628" s="97"/>
      <c r="G2628" s="110"/>
      <c r="H2628" s="930"/>
      <c r="I2628" s="94"/>
      <c r="J2628" s="96"/>
      <c r="K2628" s="97"/>
      <c r="L2628" s="110"/>
      <c r="M2628" s="933"/>
      <c r="N2628" s="94"/>
      <c r="O2628" s="96"/>
      <c r="P2628" s="97"/>
    </row>
    <row r="2629" spans="1:16">
      <c r="A2629" s="935"/>
      <c r="B2629" s="135"/>
      <c r="C2629" s="927"/>
      <c r="D2629" s="113"/>
      <c r="E2629" s="114"/>
      <c r="F2629" s="104"/>
      <c r="G2629" s="135"/>
      <c r="H2629" s="930"/>
      <c r="I2629" s="113"/>
      <c r="J2629" s="114"/>
      <c r="K2629" s="104"/>
      <c r="L2629" s="135"/>
      <c r="M2629" s="933"/>
      <c r="N2629" s="113"/>
      <c r="O2629" s="114"/>
      <c r="P2629" s="104"/>
    </row>
    <row r="2630" spans="1:16" ht="17.25" thickBot="1">
      <c r="A2630" s="936"/>
      <c r="B2630" s="141"/>
      <c r="C2630" s="928"/>
      <c r="D2630" s="142"/>
      <c r="E2630" s="143"/>
      <c r="F2630" s="144"/>
      <c r="G2630" s="141"/>
      <c r="H2630" s="931"/>
      <c r="I2630" s="142"/>
      <c r="J2630" s="143"/>
      <c r="K2630" s="144"/>
      <c r="L2630" s="141"/>
      <c r="M2630" s="934"/>
      <c r="N2630" s="142"/>
      <c r="O2630" s="143"/>
      <c r="P2630" s="144"/>
    </row>
    <row r="2631" spans="1:16" s="146" customFormat="1" ht="27" customHeight="1" thickTop="1" thickBot="1">
      <c r="A2631" s="145"/>
      <c r="B2631" s="937" t="s">
        <v>152</v>
      </c>
      <c r="C2631" s="937"/>
      <c r="D2631" s="937"/>
      <c r="E2631" s="937"/>
      <c r="F2631" s="937"/>
      <c r="G2631" s="938" t="s">
        <v>153</v>
      </c>
      <c r="H2631" s="938"/>
      <c r="I2631" s="938"/>
      <c r="J2631" s="938"/>
      <c r="K2631" s="938"/>
      <c r="L2631" s="938"/>
      <c r="M2631" s="938"/>
      <c r="N2631" s="919" t="s">
        <v>154</v>
      </c>
      <c r="O2631" s="919"/>
      <c r="P2631" s="919"/>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20">
        <f>A2547</f>
        <v>46198</v>
      </c>
      <c r="B2633" s="923" t="s">
        <v>669</v>
      </c>
      <c r="C2633" s="160"/>
      <c r="D2633" s="161"/>
      <c r="E2633" s="162"/>
      <c r="F2633" s="163"/>
      <c r="G2633" s="164"/>
      <c r="H2633" s="165"/>
      <c r="I2633" s="166"/>
      <c r="J2633" s="166"/>
      <c r="K2633" s="167"/>
      <c r="L2633" s="168"/>
      <c r="M2633" s="169"/>
      <c r="N2633" s="170"/>
      <c r="O2633" s="166"/>
      <c r="P2633" s="171"/>
    </row>
    <row r="2634" spans="1:16" s="172" customFormat="1">
      <c r="A2634" s="921"/>
      <c r="B2634" s="924"/>
      <c r="C2634" s="173"/>
      <c r="D2634" s="174"/>
      <c r="E2634" s="175"/>
      <c r="F2634" s="176"/>
      <c r="G2634" s="173"/>
      <c r="H2634" s="177"/>
      <c r="I2634" s="175"/>
      <c r="J2634" s="175"/>
      <c r="K2634" s="178"/>
      <c r="L2634" s="179"/>
      <c r="M2634" s="180"/>
      <c r="N2634" s="181"/>
      <c r="O2634" s="175"/>
      <c r="P2634" s="182"/>
    </row>
    <row r="2635" spans="1:16" s="172" customFormat="1">
      <c r="A2635" s="921"/>
      <c r="B2635" s="924"/>
      <c r="C2635" s="173"/>
      <c r="D2635" s="174"/>
      <c r="E2635" s="175"/>
      <c r="F2635" s="176"/>
      <c r="G2635" s="173"/>
      <c r="H2635" s="183"/>
      <c r="I2635" s="175"/>
      <c r="J2635" s="175"/>
      <c r="K2635" s="178"/>
      <c r="L2635" s="184"/>
      <c r="M2635" s="180"/>
      <c r="N2635" s="181"/>
      <c r="O2635" s="175"/>
      <c r="P2635" s="182"/>
    </row>
    <row r="2636" spans="1:16" s="172" customFormat="1">
      <c r="A2636" s="921"/>
      <c r="B2636" s="924"/>
      <c r="C2636" s="173"/>
      <c r="D2636" s="218"/>
      <c r="E2636" s="175"/>
      <c r="F2636" s="176"/>
      <c r="G2636" s="173"/>
      <c r="H2636" s="183"/>
      <c r="I2636" s="175"/>
      <c r="J2636" s="175"/>
      <c r="K2636" s="187"/>
      <c r="L2636" s="184"/>
      <c r="M2636" s="180"/>
      <c r="N2636" s="181"/>
      <c r="O2636" s="175"/>
      <c r="P2636" s="182"/>
    </row>
    <row r="2637" spans="1:16" s="172" customFormat="1">
      <c r="A2637" s="921"/>
      <c r="B2637" s="924"/>
      <c r="C2637" s="173"/>
      <c r="D2637" s="185"/>
      <c r="E2637" s="175"/>
      <c r="F2637" s="182"/>
      <c r="G2637" s="173"/>
      <c r="H2637" s="186"/>
      <c r="I2637" s="175"/>
      <c r="J2637" s="175"/>
      <c r="K2637" s="187"/>
      <c r="L2637" s="184"/>
      <c r="M2637" s="180"/>
      <c r="N2637" s="181"/>
      <c r="O2637" s="175"/>
      <c r="P2637" s="182"/>
    </row>
    <row r="2638" spans="1:16" s="172" customFormat="1">
      <c r="A2638" s="921"/>
      <c r="B2638" s="924"/>
      <c r="C2638" s="173"/>
      <c r="D2638" s="174"/>
      <c r="E2638" s="175"/>
      <c r="F2638" s="188"/>
      <c r="G2638" s="198"/>
      <c r="H2638" s="183"/>
      <c r="I2638" s="191"/>
      <c r="J2638" s="175"/>
      <c r="K2638" s="178"/>
      <c r="L2638" s="189"/>
      <c r="M2638" s="190"/>
      <c r="N2638" s="181"/>
      <c r="O2638" s="175"/>
      <c r="P2638" s="182"/>
    </row>
    <row r="2639" spans="1:16" s="172" customFormat="1">
      <c r="A2639" s="921"/>
      <c r="B2639" s="924"/>
      <c r="C2639" s="173"/>
      <c r="D2639" s="174"/>
      <c r="E2639" s="175"/>
      <c r="F2639" s="182"/>
      <c r="G2639" s="173"/>
      <c r="H2639" s="183"/>
      <c r="I2639" s="191"/>
      <c r="J2639" s="175"/>
      <c r="K2639" s="178"/>
      <c r="L2639" s="184"/>
      <c r="M2639" s="180"/>
      <c r="N2639" s="181"/>
      <c r="O2639" s="175"/>
      <c r="P2639" s="182"/>
    </row>
    <row r="2640" spans="1:16" s="172" customFormat="1">
      <c r="A2640" s="921"/>
      <c r="B2640" s="924"/>
      <c r="C2640" s="173"/>
      <c r="D2640" s="174"/>
      <c r="E2640" s="175"/>
      <c r="F2640" s="182"/>
      <c r="G2640" s="219"/>
      <c r="H2640" s="183"/>
      <c r="I2640" s="175"/>
      <c r="J2640" s="175"/>
      <c r="K2640" s="178"/>
      <c r="L2640" s="184"/>
      <c r="M2640" s="180"/>
      <c r="N2640" s="181"/>
      <c r="O2640" s="175"/>
      <c r="P2640" s="182"/>
    </row>
    <row r="2641" spans="1:16" s="172" customFormat="1">
      <c r="A2641" s="921"/>
      <c r="B2641" s="924"/>
      <c r="C2641" s="173"/>
      <c r="D2641" s="174"/>
      <c r="E2641" s="175"/>
      <c r="F2641" s="188"/>
      <c r="G2641" s="173"/>
      <c r="H2641" s="183"/>
      <c r="I2641" s="191"/>
      <c r="J2641" s="175"/>
      <c r="K2641" s="178"/>
      <c r="L2641" s="184"/>
      <c r="M2641" s="180"/>
      <c r="N2641" s="181"/>
      <c r="O2641" s="175"/>
      <c r="P2641" s="182"/>
    </row>
    <row r="2642" spans="1:16" s="172" customFormat="1">
      <c r="A2642" s="921"/>
      <c r="B2642" s="924"/>
      <c r="C2642" s="173"/>
      <c r="D2642" s="174"/>
      <c r="E2642" s="175"/>
      <c r="F2642" s="182"/>
      <c r="G2642" s="173"/>
      <c r="H2642" s="183"/>
      <c r="I2642" s="191"/>
      <c r="J2642" s="175"/>
      <c r="K2642" s="178"/>
      <c r="L2642" s="184"/>
      <c r="M2642" s="180"/>
      <c r="N2642" s="181"/>
      <c r="O2642" s="175"/>
      <c r="P2642" s="182"/>
    </row>
    <row r="2643" spans="1:16" s="172" customFormat="1">
      <c r="A2643" s="921"/>
      <c r="B2643" s="924"/>
      <c r="C2643" s="192"/>
      <c r="D2643" s="193"/>
      <c r="E2643" s="194"/>
      <c r="F2643" s="195"/>
      <c r="G2643" s="173"/>
      <c r="H2643" s="177"/>
      <c r="I2643" s="175"/>
      <c r="J2643" s="175"/>
      <c r="K2643" s="178"/>
      <c r="L2643" s="184"/>
      <c r="M2643" s="180"/>
      <c r="N2643" s="196"/>
      <c r="O2643" s="194"/>
      <c r="P2643" s="195"/>
    </row>
    <row r="2644" spans="1:16" s="172" customFormat="1">
      <c r="A2644" s="921"/>
      <c r="B2644" s="924"/>
      <c r="C2644" s="192"/>
      <c r="D2644" s="193"/>
      <c r="E2644" s="194"/>
      <c r="F2644" s="195"/>
      <c r="G2644" s="198"/>
      <c r="H2644" s="183"/>
      <c r="I2644" s="191"/>
      <c r="J2644" s="175"/>
      <c r="K2644" s="178"/>
      <c r="L2644" s="184"/>
      <c r="M2644" s="180"/>
      <c r="N2644" s="196"/>
      <c r="O2644" s="194"/>
      <c r="P2644" s="195"/>
    </row>
    <row r="2645" spans="1:16" s="172" customFormat="1">
      <c r="A2645" s="921"/>
      <c r="B2645" s="924"/>
      <c r="C2645" s="192"/>
      <c r="D2645" s="193"/>
      <c r="E2645" s="194"/>
      <c r="F2645" s="195"/>
      <c r="G2645" s="173"/>
      <c r="H2645" s="199"/>
      <c r="I2645" s="191"/>
      <c r="J2645" s="200"/>
      <c r="K2645" s="197"/>
      <c r="L2645" s="184"/>
      <c r="M2645" s="180"/>
      <c r="N2645" s="196"/>
      <c r="O2645" s="194"/>
      <c r="P2645" s="195"/>
    </row>
    <row r="2646" spans="1:16" s="172" customFormat="1">
      <c r="A2646" s="921"/>
      <c r="B2646" s="924"/>
      <c r="C2646" s="192"/>
      <c r="D2646" s="193"/>
      <c r="E2646" s="194"/>
      <c r="F2646" s="195"/>
      <c r="G2646" s="173"/>
      <c r="H2646" s="201"/>
      <c r="I2646" s="175"/>
      <c r="J2646" s="175"/>
      <c r="K2646" s="178"/>
      <c r="L2646" s="184"/>
      <c r="M2646" s="180"/>
      <c r="N2646" s="196"/>
      <c r="O2646" s="194"/>
      <c r="P2646" s="195"/>
    </row>
    <row r="2647" spans="1:16" s="172" customFormat="1">
      <c r="A2647" s="921"/>
      <c r="B2647" s="924"/>
      <c r="C2647" s="192"/>
      <c r="D2647" s="193"/>
      <c r="E2647" s="194"/>
      <c r="F2647" s="195"/>
      <c r="G2647" s="198"/>
      <c r="H2647" s="183"/>
      <c r="I2647" s="200"/>
      <c r="J2647" s="200"/>
      <c r="K2647" s="197"/>
      <c r="L2647" s="184"/>
      <c r="M2647" s="180"/>
      <c r="N2647" s="196"/>
      <c r="O2647" s="194"/>
      <c r="P2647" s="195"/>
    </row>
    <row r="2648" spans="1:16" s="172" customFormat="1">
      <c r="A2648" s="921"/>
      <c r="B2648" s="924"/>
      <c r="C2648" s="192"/>
      <c r="D2648" s="193"/>
      <c r="E2648" s="194"/>
      <c r="F2648" s="195"/>
      <c r="G2648" s="173"/>
      <c r="H2648" s="183"/>
      <c r="I2648" s="200"/>
      <c r="J2648" s="200"/>
      <c r="K2648" s="197"/>
      <c r="L2648" s="179"/>
      <c r="M2648" s="180"/>
      <c r="N2648" s="196"/>
      <c r="O2648" s="194"/>
      <c r="P2648" s="195"/>
    </row>
    <row r="2649" spans="1:16" s="172" customFormat="1">
      <c r="A2649" s="921"/>
      <c r="B2649" s="924"/>
      <c r="C2649" s="192"/>
      <c r="D2649" s="193"/>
      <c r="E2649" s="194"/>
      <c r="F2649" s="195"/>
      <c r="G2649" s="192"/>
      <c r="H2649" s="201"/>
      <c r="I2649" s="202"/>
      <c r="J2649" s="202"/>
      <c r="K2649" s="203"/>
      <c r="L2649" s="204"/>
      <c r="M2649" s="190"/>
      <c r="N2649" s="196"/>
      <c r="O2649" s="194"/>
      <c r="P2649" s="195"/>
    </row>
    <row r="2650" spans="1:16" s="172" customFormat="1">
      <c r="A2650" s="921"/>
      <c r="B2650" s="924"/>
      <c r="C2650" s="192"/>
      <c r="D2650" s="193"/>
      <c r="E2650" s="194"/>
      <c r="F2650" s="195"/>
      <c r="G2650" s="192"/>
      <c r="H2650" s="201"/>
      <c r="I2650" s="202"/>
      <c r="J2650" s="202"/>
      <c r="K2650" s="203"/>
      <c r="L2650" s="204"/>
      <c r="M2650" s="190"/>
      <c r="N2650" s="196"/>
      <c r="O2650" s="194"/>
      <c r="P2650" s="195"/>
    </row>
    <row r="2651" spans="1:16" s="172" customFormat="1">
      <c r="A2651" s="921"/>
      <c r="B2651" s="924"/>
      <c r="C2651" s="192"/>
      <c r="D2651" s="193"/>
      <c r="E2651" s="194"/>
      <c r="F2651" s="195"/>
      <c r="G2651" s="192"/>
      <c r="H2651" s="201"/>
      <c r="I2651" s="202"/>
      <c r="J2651" s="202"/>
      <c r="K2651" s="203"/>
      <c r="L2651" s="204"/>
      <c r="M2651" s="190"/>
      <c r="N2651" s="196"/>
      <c r="O2651" s="194"/>
      <c r="P2651" s="195"/>
    </row>
    <row r="2652" spans="1:16" s="172" customFormat="1" ht="17.25" thickBot="1">
      <c r="A2652" s="922"/>
      <c r="B2652" s="925"/>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56">
        <f>A2547+1</f>
        <v>46199</v>
      </c>
      <c r="B2653" s="90" t="s">
        <v>162</v>
      </c>
      <c r="C2653" s="926" t="s">
        <v>664</v>
      </c>
      <c r="D2653" s="91" t="s">
        <v>114</v>
      </c>
      <c r="E2653" s="92" t="s">
        <v>164</v>
      </c>
      <c r="F2653" s="93"/>
      <c r="G2653" s="90" t="s">
        <v>162</v>
      </c>
      <c r="H2653" s="930" t="s">
        <v>163</v>
      </c>
      <c r="I2653" s="91" t="s">
        <v>114</v>
      </c>
      <c r="J2653" s="92" t="s">
        <v>164</v>
      </c>
      <c r="K2653" s="93"/>
      <c r="L2653" s="90" t="s">
        <v>162</v>
      </c>
      <c r="M2653" s="933" t="s">
        <v>163</v>
      </c>
      <c r="N2653" s="91" t="s">
        <v>114</v>
      </c>
      <c r="O2653" s="92" t="s">
        <v>164</v>
      </c>
      <c r="P2653" s="93"/>
    </row>
    <row r="2654" spans="1:16" ht="18" customHeight="1">
      <c r="A2654" s="957"/>
      <c r="B2654" s="958"/>
      <c r="C2654" s="927"/>
      <c r="D2654" s="94" t="s">
        <v>116</v>
      </c>
      <c r="E2654" s="95" t="s">
        <v>142</v>
      </c>
      <c r="F2654" s="93"/>
      <c r="G2654" s="958"/>
      <c r="H2654" s="930"/>
      <c r="I2654" s="94" t="s">
        <v>116</v>
      </c>
      <c r="J2654" s="95" t="s">
        <v>142</v>
      </c>
      <c r="K2654" s="93"/>
      <c r="L2654" s="958"/>
      <c r="M2654" s="933"/>
      <c r="N2654" s="94" t="s">
        <v>116</v>
      </c>
      <c r="O2654" s="95" t="s">
        <v>142</v>
      </c>
      <c r="P2654" s="93"/>
    </row>
    <row r="2655" spans="1:16" ht="17.25" thickBot="1">
      <c r="A2655" s="957"/>
      <c r="B2655" s="959"/>
      <c r="C2655" s="927"/>
      <c r="D2655" s="94" t="s">
        <v>165</v>
      </c>
      <c r="E2655" s="96" t="s">
        <v>166</v>
      </c>
      <c r="F2655" s="98"/>
      <c r="G2655" s="959"/>
      <c r="H2655" s="930"/>
      <c r="I2655" s="94" t="s">
        <v>165</v>
      </c>
      <c r="J2655" s="96" t="s">
        <v>166</v>
      </c>
      <c r="K2655" s="98"/>
      <c r="L2655" s="959"/>
      <c r="M2655" s="933"/>
      <c r="N2655" s="94" t="s">
        <v>165</v>
      </c>
      <c r="O2655" s="96" t="s">
        <v>166</v>
      </c>
      <c r="P2655" s="98"/>
    </row>
    <row r="2656" spans="1:16" ht="17.25" thickBot="1">
      <c r="A2656" s="957"/>
      <c r="B2656" s="90" t="s">
        <v>167</v>
      </c>
      <c r="C2656" s="927"/>
      <c r="D2656" s="94"/>
      <c r="E2656" s="96"/>
      <c r="F2656" s="97"/>
      <c r="G2656" s="90" t="s">
        <v>167</v>
      </c>
      <c r="H2656" s="930"/>
      <c r="I2656" s="94" t="s">
        <v>120</v>
      </c>
      <c r="J2656" s="96" t="s">
        <v>148</v>
      </c>
      <c r="K2656" s="97"/>
      <c r="L2656" s="90" t="s">
        <v>167</v>
      </c>
      <c r="M2656" s="933"/>
      <c r="N2656" s="94" t="s">
        <v>120</v>
      </c>
      <c r="O2656" s="96" t="s">
        <v>148</v>
      </c>
      <c r="P2656" s="97"/>
    </row>
    <row r="2657" spans="1:16">
      <c r="A2657" s="957"/>
      <c r="B2657" s="955"/>
      <c r="C2657" s="927"/>
      <c r="D2657" s="94"/>
      <c r="E2657" s="96"/>
      <c r="F2657" s="97"/>
      <c r="G2657" s="955"/>
      <c r="H2657" s="930"/>
      <c r="I2657" s="94"/>
      <c r="J2657" s="96"/>
      <c r="K2657" s="97"/>
      <c r="L2657" s="955"/>
      <c r="M2657" s="933"/>
      <c r="N2657" s="94"/>
      <c r="O2657" s="96"/>
      <c r="P2657" s="97"/>
    </row>
    <row r="2658" spans="1:16">
      <c r="A2658" s="957"/>
      <c r="B2658" s="948"/>
      <c r="C2658" s="927"/>
      <c r="D2658" s="94"/>
      <c r="E2658" s="96"/>
      <c r="F2658" s="97"/>
      <c r="G2658" s="948"/>
      <c r="H2658" s="930"/>
      <c r="I2658" s="94"/>
      <c r="J2658" s="96"/>
      <c r="K2658" s="97"/>
      <c r="L2658" s="948"/>
      <c r="M2658" s="933"/>
      <c r="N2658" s="94"/>
      <c r="O2658" s="96"/>
      <c r="P2658" s="97"/>
    </row>
    <row r="2659" spans="1:16">
      <c r="A2659" s="957"/>
      <c r="B2659" s="947"/>
      <c r="C2659" s="927"/>
      <c r="D2659" s="94"/>
      <c r="E2659" s="96"/>
      <c r="F2659" s="93"/>
      <c r="G2659" s="947"/>
      <c r="H2659" s="930"/>
      <c r="I2659" s="94"/>
      <c r="J2659" s="96"/>
      <c r="K2659" s="93"/>
      <c r="L2659" s="947"/>
      <c r="M2659" s="933"/>
      <c r="N2659" s="94"/>
      <c r="O2659" s="96"/>
      <c r="P2659" s="93"/>
    </row>
    <row r="2660" spans="1:16">
      <c r="A2660" s="957"/>
      <c r="B2660" s="948"/>
      <c r="C2660" s="927"/>
      <c r="D2660" s="94"/>
      <c r="E2660" s="96"/>
      <c r="F2660" s="99"/>
      <c r="G2660" s="948"/>
      <c r="H2660" s="930"/>
      <c r="I2660" s="94"/>
      <c r="J2660" s="96"/>
      <c r="K2660" s="99"/>
      <c r="L2660" s="948"/>
      <c r="M2660" s="933"/>
      <c r="N2660" s="94"/>
      <c r="O2660" s="96"/>
      <c r="P2660" s="93"/>
    </row>
    <row r="2661" spans="1:16">
      <c r="A2661" s="957"/>
      <c r="B2661" s="947"/>
      <c r="C2661" s="927"/>
      <c r="D2661" s="94"/>
      <c r="E2661" s="96"/>
      <c r="F2661" s="102"/>
      <c r="G2661" s="947"/>
      <c r="H2661" s="930"/>
      <c r="I2661" s="94"/>
      <c r="J2661" s="96"/>
      <c r="K2661" s="102"/>
      <c r="L2661" s="947"/>
      <c r="M2661" s="933"/>
      <c r="N2661" s="94"/>
      <c r="O2661" s="96"/>
      <c r="P2661" s="99"/>
    </row>
    <row r="2662" spans="1:16" ht="17.25" thickBot="1">
      <c r="A2662" s="957"/>
      <c r="B2662" s="948"/>
      <c r="C2662" s="927"/>
      <c r="D2662" s="94"/>
      <c r="E2662" s="96"/>
      <c r="F2662" s="99"/>
      <c r="G2662" s="948"/>
      <c r="H2662" s="930"/>
      <c r="I2662" s="94"/>
      <c r="J2662" s="96"/>
      <c r="K2662" s="99"/>
      <c r="L2662" s="948"/>
      <c r="M2662" s="933"/>
      <c r="N2662" s="94"/>
      <c r="O2662" s="96"/>
      <c r="P2662" s="99"/>
    </row>
    <row r="2663" spans="1:16" ht="17.25" thickBot="1">
      <c r="A2663" s="957"/>
      <c r="B2663" s="100" t="s">
        <v>168</v>
      </c>
      <c r="C2663" s="927"/>
      <c r="D2663" s="94"/>
      <c r="E2663" s="96"/>
      <c r="F2663" s="99"/>
      <c r="G2663" s="100" t="s">
        <v>168</v>
      </c>
      <c r="H2663" s="930"/>
      <c r="I2663" s="94"/>
      <c r="J2663" s="96"/>
      <c r="K2663" s="99"/>
      <c r="L2663" s="100" t="s">
        <v>168</v>
      </c>
      <c r="M2663" s="933"/>
      <c r="N2663" s="94"/>
      <c r="O2663" s="96"/>
      <c r="P2663" s="99"/>
    </row>
    <row r="2664" spans="1:16">
      <c r="A2664" s="957"/>
      <c r="B2664" s="949"/>
      <c r="C2664" s="927"/>
      <c r="D2664" s="94"/>
      <c r="E2664" s="96"/>
      <c r="F2664" s="99"/>
      <c r="G2664" s="949"/>
      <c r="H2664" s="930"/>
      <c r="I2664" s="94"/>
      <c r="J2664" s="96"/>
      <c r="K2664" s="99"/>
      <c r="L2664" s="949"/>
      <c r="M2664" s="933"/>
      <c r="N2664" s="94"/>
      <c r="O2664" s="96"/>
      <c r="P2664" s="99"/>
    </row>
    <row r="2665" spans="1:16">
      <c r="A2665" s="957"/>
      <c r="B2665" s="950"/>
      <c r="C2665" s="927"/>
      <c r="D2665" s="94"/>
      <c r="E2665" s="96"/>
      <c r="F2665" s="99"/>
      <c r="G2665" s="950"/>
      <c r="H2665" s="930"/>
      <c r="I2665" s="94"/>
      <c r="J2665" s="96"/>
      <c r="K2665" s="99"/>
      <c r="L2665" s="950"/>
      <c r="M2665" s="933"/>
      <c r="N2665" s="94"/>
      <c r="O2665" s="96"/>
      <c r="P2665" s="97"/>
    </row>
    <row r="2666" spans="1:16" ht="17.25" thickBot="1">
      <c r="A2666" s="957"/>
      <c r="B2666" s="951"/>
      <c r="C2666" s="927"/>
      <c r="D2666" s="94"/>
      <c r="E2666" s="96"/>
      <c r="F2666" s="97"/>
      <c r="G2666" s="951"/>
      <c r="H2666" s="930"/>
      <c r="I2666" s="94"/>
      <c r="J2666" s="96"/>
      <c r="K2666" s="97"/>
      <c r="L2666" s="951"/>
      <c r="M2666" s="933"/>
      <c r="N2666" s="94"/>
      <c r="O2666" s="96"/>
      <c r="P2666" s="97"/>
    </row>
    <row r="2667" spans="1:16" ht="17.25" thickBot="1">
      <c r="A2667" s="957"/>
      <c r="B2667" s="100" t="s">
        <v>123</v>
      </c>
      <c r="C2667" s="927"/>
      <c r="D2667" s="94"/>
      <c r="E2667" s="96"/>
      <c r="F2667" s="97"/>
      <c r="G2667" s="100" t="s">
        <v>123</v>
      </c>
      <c r="H2667" s="930"/>
      <c r="I2667" s="94"/>
      <c r="J2667" s="96"/>
      <c r="K2667" s="97"/>
      <c r="L2667" s="100" t="s">
        <v>123</v>
      </c>
      <c r="M2667" s="933"/>
      <c r="N2667" s="94"/>
      <c r="O2667" s="96"/>
      <c r="P2667" s="97"/>
    </row>
    <row r="2668" spans="1:16">
      <c r="A2668" s="957"/>
      <c r="B2668" s="962"/>
      <c r="C2668" s="927"/>
      <c r="D2668" s="94"/>
      <c r="E2668" s="96"/>
      <c r="F2668" s="97"/>
      <c r="G2668" s="962"/>
      <c r="H2668" s="930"/>
      <c r="I2668" s="94"/>
      <c r="J2668" s="96"/>
      <c r="K2668" s="97"/>
      <c r="L2668" s="962"/>
      <c r="M2668" s="933"/>
      <c r="N2668" s="94"/>
      <c r="O2668" s="96"/>
      <c r="P2668" s="97"/>
    </row>
    <row r="2669" spans="1:16">
      <c r="A2669" s="957"/>
      <c r="B2669" s="963"/>
      <c r="C2669" s="927"/>
      <c r="D2669" s="94"/>
      <c r="E2669" s="96"/>
      <c r="F2669" s="97"/>
      <c r="G2669" s="963"/>
      <c r="H2669" s="930"/>
      <c r="I2669" s="94"/>
      <c r="J2669" s="96"/>
      <c r="K2669" s="97"/>
      <c r="L2669" s="963"/>
      <c r="M2669" s="933"/>
      <c r="N2669" s="94"/>
      <c r="O2669" s="96"/>
      <c r="P2669" s="97"/>
    </row>
    <row r="2670" spans="1:16" ht="17.25" thickBot="1">
      <c r="A2670" s="957"/>
      <c r="B2670" s="964"/>
      <c r="C2670" s="927"/>
      <c r="D2670" s="94"/>
      <c r="E2670" s="96"/>
      <c r="F2670" s="97"/>
      <c r="G2670" s="964"/>
      <c r="H2670" s="930"/>
      <c r="I2670" s="94"/>
      <c r="J2670" s="96"/>
      <c r="K2670" s="97"/>
      <c r="L2670" s="964"/>
      <c r="M2670" s="933"/>
      <c r="N2670" s="94"/>
      <c r="O2670" s="96"/>
      <c r="P2670" s="97"/>
    </row>
    <row r="2671" spans="1:16">
      <c r="A2671" s="957"/>
      <c r="B2671" s="945" t="s">
        <v>124</v>
      </c>
      <c r="C2671" s="927"/>
      <c r="D2671" s="94"/>
      <c r="E2671" s="96"/>
      <c r="F2671" s="97"/>
      <c r="G2671" s="945" t="s">
        <v>124</v>
      </c>
      <c r="H2671" s="930"/>
      <c r="I2671" s="94"/>
      <c r="J2671" s="96"/>
      <c r="K2671" s="97"/>
      <c r="L2671" s="945" t="s">
        <v>124</v>
      </c>
      <c r="M2671" s="933"/>
      <c r="N2671" s="94"/>
      <c r="O2671" s="96"/>
      <c r="P2671" s="97"/>
    </row>
    <row r="2672" spans="1:16" ht="17.25" thickBot="1">
      <c r="A2672" s="957"/>
      <c r="B2672" s="946"/>
      <c r="C2672" s="927"/>
      <c r="D2672" s="94"/>
      <c r="E2672" s="96"/>
      <c r="F2672" s="97"/>
      <c r="G2672" s="946"/>
      <c r="H2672" s="930"/>
      <c r="I2672" s="94"/>
      <c r="J2672" s="96"/>
      <c r="K2672" s="97"/>
      <c r="L2672" s="946"/>
      <c r="M2672" s="933"/>
      <c r="N2672" s="94"/>
      <c r="O2672" s="96"/>
      <c r="P2672" s="93"/>
    </row>
    <row r="2673" spans="1:16" ht="17.25" thickTop="1">
      <c r="A2673" s="957"/>
      <c r="B2673" s="960" t="s">
        <v>125</v>
      </c>
      <c r="C2673" s="927"/>
      <c r="D2673" s="94"/>
      <c r="E2673" s="96"/>
      <c r="F2673" s="93"/>
      <c r="G2673" s="960" t="s">
        <v>125</v>
      </c>
      <c r="H2673" s="930"/>
      <c r="I2673" s="94"/>
      <c r="J2673" s="96"/>
      <c r="K2673" s="93"/>
      <c r="L2673" s="960" t="s">
        <v>125</v>
      </c>
      <c r="M2673" s="933"/>
      <c r="N2673" s="94"/>
      <c r="O2673" s="96"/>
      <c r="P2673" s="97"/>
    </row>
    <row r="2674" spans="1:16" ht="17.25" thickBot="1">
      <c r="A2674" s="957"/>
      <c r="B2674" s="943"/>
      <c r="C2674" s="927"/>
      <c r="D2674" s="94"/>
      <c r="E2674" s="96"/>
      <c r="F2674" s="93"/>
      <c r="G2674" s="943"/>
      <c r="H2674" s="930"/>
      <c r="I2674" s="94"/>
      <c r="J2674" s="96"/>
      <c r="K2674" s="93"/>
      <c r="L2674" s="943"/>
      <c r="M2674" s="933"/>
      <c r="N2674" s="94"/>
      <c r="O2674" s="96"/>
      <c r="P2674" s="101"/>
    </row>
    <row r="2675" spans="1:16">
      <c r="A2675" s="957"/>
      <c r="B2675" s="953"/>
      <c r="C2675" s="927"/>
      <c r="D2675" s="94"/>
      <c r="E2675" s="96"/>
      <c r="F2675" s="97"/>
      <c r="G2675" s="953"/>
      <c r="H2675" s="930"/>
      <c r="I2675" s="94"/>
      <c r="J2675" s="96"/>
      <c r="K2675" s="97"/>
      <c r="L2675" s="953"/>
      <c r="M2675" s="933"/>
      <c r="N2675" s="94"/>
      <c r="O2675" s="96"/>
      <c r="P2675" s="103"/>
    </row>
    <row r="2676" spans="1:16" ht="17.25" thickBot="1">
      <c r="A2676" s="957"/>
      <c r="B2676" s="961"/>
      <c r="C2676" s="927"/>
      <c r="D2676" s="94"/>
      <c r="E2676" s="96"/>
      <c r="F2676" s="97"/>
      <c r="G2676" s="961"/>
      <c r="H2676" s="930"/>
      <c r="I2676" s="94"/>
      <c r="J2676" s="96"/>
      <c r="K2676" s="97"/>
      <c r="L2676" s="961"/>
      <c r="M2676" s="933"/>
      <c r="N2676" s="94"/>
      <c r="O2676" s="96"/>
      <c r="P2676" s="104"/>
    </row>
    <row r="2677" spans="1:16">
      <c r="A2677" s="957"/>
      <c r="B2677" s="942" t="s">
        <v>126</v>
      </c>
      <c r="C2677" s="927"/>
      <c r="D2677" s="94"/>
      <c r="E2677" s="96"/>
      <c r="F2677" s="93"/>
      <c r="G2677" s="942" t="s">
        <v>126</v>
      </c>
      <c r="H2677" s="930"/>
      <c r="I2677" s="94"/>
      <c r="J2677" s="96"/>
      <c r="K2677" s="93"/>
      <c r="L2677" s="942" t="s">
        <v>126</v>
      </c>
      <c r="M2677" s="933"/>
      <c r="N2677" s="94"/>
      <c r="O2677" s="96"/>
      <c r="P2677" s="99"/>
    </row>
    <row r="2678" spans="1:16" ht="17.25" thickBot="1">
      <c r="A2678" s="957"/>
      <c r="B2678" s="943"/>
      <c r="C2678" s="927"/>
      <c r="D2678" s="94"/>
      <c r="E2678" s="96"/>
      <c r="F2678" s="101"/>
      <c r="G2678" s="943"/>
      <c r="H2678" s="930"/>
      <c r="I2678" s="94"/>
      <c r="J2678" s="96"/>
      <c r="K2678" s="101"/>
      <c r="L2678" s="943"/>
      <c r="M2678" s="933"/>
      <c r="N2678" s="94"/>
      <c r="O2678" s="96"/>
      <c r="P2678" s="104"/>
    </row>
    <row r="2679" spans="1:16">
      <c r="A2679" s="957"/>
      <c r="B2679" s="953"/>
      <c r="C2679" s="927"/>
      <c r="D2679" s="94"/>
      <c r="E2679" s="96"/>
      <c r="F2679" s="102"/>
      <c r="G2679" s="953"/>
      <c r="H2679" s="930"/>
      <c r="I2679" s="94"/>
      <c r="J2679" s="96"/>
      <c r="K2679" s="103"/>
      <c r="L2679" s="953"/>
      <c r="M2679" s="933"/>
      <c r="N2679" s="94"/>
      <c r="O2679" s="96"/>
      <c r="P2679" s="93"/>
    </row>
    <row r="2680" spans="1:16" ht="17.25" thickBot="1">
      <c r="A2680" s="957"/>
      <c r="B2680" s="954"/>
      <c r="C2680" s="927"/>
      <c r="D2680" s="94"/>
      <c r="E2680" s="96"/>
      <c r="F2680" s="99"/>
      <c r="G2680" s="954"/>
      <c r="H2680" s="930"/>
      <c r="I2680" s="94"/>
      <c r="J2680" s="96"/>
      <c r="K2680" s="104"/>
      <c r="L2680" s="954"/>
      <c r="M2680" s="933"/>
      <c r="N2680" s="94"/>
      <c r="O2680" s="96"/>
      <c r="P2680" s="97"/>
    </row>
    <row r="2681" spans="1:16">
      <c r="A2681" s="957"/>
      <c r="B2681" s="952" t="s">
        <v>127</v>
      </c>
      <c r="C2681" s="927"/>
      <c r="D2681" s="94"/>
      <c r="E2681" s="96"/>
      <c r="F2681" s="103"/>
      <c r="G2681" s="952" t="s">
        <v>127</v>
      </c>
      <c r="H2681" s="930"/>
      <c r="I2681" s="94"/>
      <c r="J2681" s="96"/>
      <c r="K2681" s="104"/>
      <c r="L2681" s="952" t="s">
        <v>127</v>
      </c>
      <c r="M2681" s="933"/>
      <c r="N2681" s="94"/>
      <c r="O2681" s="114"/>
      <c r="P2681" s="97"/>
    </row>
    <row r="2682" spans="1:16" ht="17.25" thickBot="1">
      <c r="A2682" s="957"/>
      <c r="B2682" s="943"/>
      <c r="C2682" s="927"/>
      <c r="D2682" s="94"/>
      <c r="E2682" s="96"/>
      <c r="F2682" s="104"/>
      <c r="G2682" s="943"/>
      <c r="H2682" s="930"/>
      <c r="I2682" s="94"/>
      <c r="J2682" s="96"/>
      <c r="K2682" s="99"/>
      <c r="L2682" s="943"/>
      <c r="M2682" s="933"/>
      <c r="N2682" s="113"/>
      <c r="O2682" s="96"/>
      <c r="P2682" s="112"/>
    </row>
    <row r="2683" spans="1:16">
      <c r="A2683" s="957"/>
      <c r="B2683" s="953"/>
      <c r="C2683" s="927"/>
      <c r="D2683" s="94"/>
      <c r="E2683" s="96"/>
      <c r="F2683" s="104"/>
      <c r="G2683" s="953"/>
      <c r="H2683" s="930"/>
      <c r="I2683" s="94"/>
      <c r="J2683" s="96"/>
      <c r="K2683" s="104"/>
      <c r="L2683" s="953"/>
      <c r="M2683" s="933"/>
      <c r="N2683" s="113"/>
      <c r="O2683" s="114"/>
      <c r="P2683" s="97"/>
    </row>
    <row r="2684" spans="1:16" ht="17.25" thickBot="1">
      <c r="A2684" s="957"/>
      <c r="B2684" s="954"/>
      <c r="C2684" s="927"/>
      <c r="D2684" s="94"/>
      <c r="E2684" s="96"/>
      <c r="F2684" s="99"/>
      <c r="G2684" s="954"/>
      <c r="H2684" s="930"/>
      <c r="I2684" s="94"/>
      <c r="J2684" s="96"/>
      <c r="K2684" s="93"/>
      <c r="L2684" s="954"/>
      <c r="M2684" s="933"/>
      <c r="N2684" s="94"/>
      <c r="O2684" s="114"/>
      <c r="P2684" s="104"/>
    </row>
    <row r="2685" spans="1:16">
      <c r="A2685" s="957"/>
      <c r="B2685" s="952" t="s">
        <v>128</v>
      </c>
      <c r="C2685" s="927"/>
      <c r="D2685" s="94"/>
      <c r="E2685" s="96"/>
      <c r="F2685" s="104"/>
      <c r="G2685" s="952" t="s">
        <v>128</v>
      </c>
      <c r="H2685" s="930"/>
      <c r="I2685" s="94"/>
      <c r="J2685" s="96"/>
      <c r="K2685" s="97"/>
      <c r="L2685" s="952" t="s">
        <v>128</v>
      </c>
      <c r="M2685" s="933"/>
      <c r="N2685" s="94"/>
      <c r="O2685" s="96"/>
      <c r="P2685" s="97"/>
    </row>
    <row r="2686" spans="1:16" ht="17.25" thickBot="1">
      <c r="A2686" s="957"/>
      <c r="B2686" s="943"/>
      <c r="C2686" s="927"/>
      <c r="D2686" s="94"/>
      <c r="E2686" s="96"/>
      <c r="F2686" s="93"/>
      <c r="G2686" s="943"/>
      <c r="H2686" s="930"/>
      <c r="I2686" s="94"/>
      <c r="J2686" s="114"/>
      <c r="K2686" s="97"/>
      <c r="L2686" s="943"/>
      <c r="M2686" s="933"/>
      <c r="N2686" s="113"/>
      <c r="O2686" s="114"/>
      <c r="P2686" s="97"/>
    </row>
    <row r="2687" spans="1:16">
      <c r="A2687" s="957"/>
      <c r="B2687" s="953"/>
      <c r="C2687" s="927"/>
      <c r="D2687" s="94"/>
      <c r="E2687" s="96"/>
      <c r="F2687" s="97"/>
      <c r="G2687" s="953"/>
      <c r="H2687" s="930"/>
      <c r="I2687" s="94"/>
      <c r="J2687" s="96"/>
      <c r="K2687" s="97"/>
      <c r="L2687" s="953"/>
      <c r="M2687" s="933"/>
      <c r="N2687" s="113"/>
      <c r="O2687" s="114"/>
      <c r="P2687" s="97"/>
    </row>
    <row r="2688" spans="1:16" ht="17.25" thickBot="1">
      <c r="A2688" s="957"/>
      <c r="B2688" s="954"/>
      <c r="C2688" s="927"/>
      <c r="D2688" s="94"/>
      <c r="E2688" s="96"/>
      <c r="F2688" s="93"/>
      <c r="G2688" s="954"/>
      <c r="H2688" s="930"/>
      <c r="I2688" s="94"/>
      <c r="J2688" s="114"/>
      <c r="K2688" s="97"/>
      <c r="L2688" s="954"/>
      <c r="M2688" s="933"/>
      <c r="N2688" s="94"/>
      <c r="O2688" s="114"/>
      <c r="P2688" s="97"/>
    </row>
    <row r="2689" spans="1:16">
      <c r="A2689" s="957"/>
      <c r="B2689" s="942" t="s">
        <v>129</v>
      </c>
      <c r="C2689" s="927"/>
      <c r="D2689" s="94"/>
      <c r="E2689" s="96"/>
      <c r="F2689" s="93"/>
      <c r="G2689" s="942" t="s">
        <v>129</v>
      </c>
      <c r="H2689" s="930"/>
      <c r="I2689" s="94"/>
      <c r="J2689" s="114"/>
      <c r="K2689" s="97"/>
      <c r="L2689" s="942" t="s">
        <v>129</v>
      </c>
      <c r="M2689" s="933"/>
      <c r="N2689" s="113"/>
      <c r="O2689" s="114"/>
      <c r="P2689" s="97"/>
    </row>
    <row r="2690" spans="1:16" ht="17.25" thickBot="1">
      <c r="A2690" s="957"/>
      <c r="B2690" s="943"/>
      <c r="C2690" s="927"/>
      <c r="D2690" s="94"/>
      <c r="E2690" s="96"/>
      <c r="F2690" s="93"/>
      <c r="G2690" s="943"/>
      <c r="H2690" s="930"/>
      <c r="I2690" s="94"/>
      <c r="J2690" s="114"/>
      <c r="K2690" s="97"/>
      <c r="L2690" s="943"/>
      <c r="M2690" s="933"/>
      <c r="N2690" s="94"/>
      <c r="O2690" s="114"/>
      <c r="P2690" s="97"/>
    </row>
    <row r="2691" spans="1:16">
      <c r="A2691" s="957"/>
      <c r="B2691" s="106"/>
      <c r="C2691" s="927"/>
      <c r="D2691" s="94"/>
      <c r="E2691" s="96"/>
      <c r="F2691" s="97"/>
      <c r="G2691" s="106"/>
      <c r="H2691" s="930"/>
      <c r="I2691" s="94"/>
      <c r="J2691" s="96"/>
      <c r="K2691" s="112"/>
      <c r="L2691" s="106"/>
      <c r="M2691" s="933"/>
      <c r="N2691" s="113"/>
      <c r="O2691" s="96"/>
      <c r="P2691" s="112"/>
    </row>
    <row r="2692" spans="1:16">
      <c r="A2692" s="957"/>
      <c r="B2692" s="107"/>
      <c r="C2692" s="927"/>
      <c r="D2692" s="94"/>
      <c r="E2692" s="96"/>
      <c r="F2692" s="93"/>
      <c r="G2692" s="107"/>
      <c r="H2692" s="930"/>
      <c r="I2692" s="94"/>
      <c r="J2692" s="96"/>
      <c r="K2692" s="97"/>
      <c r="L2692" s="107"/>
      <c r="M2692" s="933"/>
      <c r="N2692" s="113"/>
      <c r="O2692" s="114"/>
      <c r="P2692" s="97"/>
    </row>
    <row r="2693" spans="1:16">
      <c r="A2693" s="957"/>
      <c r="B2693" s="109"/>
      <c r="C2693" s="927"/>
      <c r="D2693" s="94"/>
      <c r="E2693" s="96"/>
      <c r="F2693" s="93"/>
      <c r="G2693" s="109"/>
      <c r="H2693" s="930"/>
      <c r="I2693" s="113"/>
      <c r="J2693" s="114"/>
      <c r="K2693" s="97"/>
      <c r="L2693" s="109"/>
      <c r="M2693" s="933"/>
      <c r="N2693" s="113"/>
      <c r="O2693" s="114"/>
      <c r="P2693" s="104"/>
    </row>
    <row r="2694" spans="1:16">
      <c r="A2694" s="957"/>
      <c r="B2694" s="110"/>
      <c r="C2694" s="927"/>
      <c r="D2694" s="94"/>
      <c r="E2694" s="96"/>
      <c r="F2694" s="93"/>
      <c r="G2694" s="110"/>
      <c r="H2694" s="930"/>
      <c r="I2694" s="113"/>
      <c r="J2694" s="114"/>
      <c r="K2694" s="104"/>
      <c r="L2694" s="110"/>
      <c r="M2694" s="933"/>
      <c r="N2694" s="111"/>
      <c r="O2694" s="96"/>
      <c r="P2694" s="97"/>
    </row>
    <row r="2695" spans="1:16">
      <c r="A2695" s="957"/>
      <c r="B2695" s="109"/>
      <c r="C2695" s="927"/>
      <c r="D2695" s="111"/>
      <c r="E2695" s="96"/>
      <c r="F2695" s="97"/>
      <c r="G2695" s="109"/>
      <c r="H2695" s="930"/>
      <c r="I2695" s="111"/>
      <c r="J2695" s="96"/>
      <c r="K2695" s="112"/>
      <c r="L2695" s="109"/>
      <c r="M2695" s="933"/>
      <c r="N2695" s="94"/>
      <c r="O2695" s="96"/>
      <c r="P2695" s="112"/>
    </row>
    <row r="2696" spans="1:16">
      <c r="A2696" s="957"/>
      <c r="B2696" s="110"/>
      <c r="C2696" s="927"/>
      <c r="D2696" s="94"/>
      <c r="E2696" s="96"/>
      <c r="F2696" s="108"/>
      <c r="G2696" s="110"/>
      <c r="H2696" s="930"/>
      <c r="I2696" s="94"/>
      <c r="J2696" s="96"/>
      <c r="K2696" s="97"/>
      <c r="L2696" s="110"/>
      <c r="M2696" s="933"/>
      <c r="N2696" s="113"/>
      <c r="O2696" s="114"/>
      <c r="P2696" s="97"/>
    </row>
    <row r="2697" spans="1:16">
      <c r="A2697" s="957"/>
      <c r="B2697" s="109"/>
      <c r="C2697" s="927"/>
      <c r="D2697" s="94"/>
      <c r="E2697" s="96"/>
      <c r="F2697" s="97"/>
      <c r="G2697" s="109"/>
      <c r="H2697" s="930"/>
      <c r="I2697" s="113"/>
      <c r="J2697" s="114"/>
      <c r="K2697" s="97"/>
      <c r="L2697" s="109"/>
      <c r="M2697" s="933"/>
      <c r="N2697" s="113"/>
      <c r="O2697" s="114"/>
      <c r="P2697" s="97"/>
    </row>
    <row r="2698" spans="1:16" ht="17.25" thickBot="1">
      <c r="A2698" s="957"/>
      <c r="B2698" s="110"/>
      <c r="C2698" s="940"/>
      <c r="D2698" s="115"/>
      <c r="E2698" s="116"/>
      <c r="F2698" s="117"/>
      <c r="G2698" s="110"/>
      <c r="H2698" s="930"/>
      <c r="I2698" s="115"/>
      <c r="J2698" s="116"/>
      <c r="K2698" s="117"/>
      <c r="L2698" s="110"/>
      <c r="M2698" s="933"/>
      <c r="N2698" s="115"/>
      <c r="O2698" s="116"/>
      <c r="P2698" s="117"/>
    </row>
    <row r="2699" spans="1:16">
      <c r="A2699" s="944" t="str">
        <f>TEXT(A2653,"AAAA")</f>
        <v>星期五</v>
      </c>
      <c r="B2699" s="109"/>
      <c r="C2699" s="926" t="s">
        <v>665</v>
      </c>
      <c r="D2699" s="118"/>
      <c r="E2699" s="119"/>
      <c r="F2699" s="97"/>
      <c r="G2699" s="109"/>
      <c r="H2699" s="929" t="s">
        <v>130</v>
      </c>
      <c r="I2699" s="118"/>
      <c r="J2699" s="119"/>
      <c r="K2699" s="97"/>
      <c r="L2699" s="109"/>
      <c r="M2699" s="932" t="s">
        <v>130</v>
      </c>
      <c r="N2699" s="118"/>
      <c r="O2699" s="119"/>
      <c r="P2699" s="97"/>
    </row>
    <row r="2700" spans="1:16">
      <c r="A2700" s="944"/>
      <c r="B2700" s="110"/>
      <c r="C2700" s="927"/>
      <c r="D2700" s="120"/>
      <c r="E2700" s="96"/>
      <c r="F2700" s="97"/>
      <c r="G2700" s="110"/>
      <c r="H2700" s="930"/>
      <c r="I2700" s="94"/>
      <c r="J2700" s="96"/>
      <c r="K2700" s="97"/>
      <c r="L2700" s="110"/>
      <c r="M2700" s="933"/>
      <c r="N2700" s="94"/>
      <c r="O2700" s="96"/>
      <c r="P2700" s="97"/>
    </row>
    <row r="2701" spans="1:16">
      <c r="A2701" s="944"/>
      <c r="B2701" s="109"/>
      <c r="C2701" s="927"/>
      <c r="D2701" s="120"/>
      <c r="E2701" s="96"/>
      <c r="F2701" s="97"/>
      <c r="G2701" s="109"/>
      <c r="H2701" s="930"/>
      <c r="I2701" s="94"/>
      <c r="J2701" s="96"/>
      <c r="K2701" s="97"/>
      <c r="L2701" s="109"/>
      <c r="M2701" s="933"/>
      <c r="N2701" s="94"/>
      <c r="O2701" s="96"/>
      <c r="P2701" s="97"/>
    </row>
    <row r="2702" spans="1:16">
      <c r="A2702" s="944"/>
      <c r="B2702" s="110"/>
      <c r="C2702" s="927"/>
      <c r="D2702" s="120"/>
      <c r="E2702" s="96"/>
      <c r="F2702" s="97"/>
      <c r="G2702" s="110"/>
      <c r="H2702" s="930"/>
      <c r="I2702" s="94"/>
      <c r="J2702" s="96"/>
      <c r="K2702" s="97"/>
      <c r="L2702" s="110"/>
      <c r="M2702" s="933"/>
      <c r="N2702" s="94"/>
      <c r="O2702" s="96"/>
      <c r="P2702" s="97"/>
    </row>
    <row r="2703" spans="1:16">
      <c r="A2703" s="944"/>
      <c r="B2703" s="109"/>
      <c r="C2703" s="927"/>
      <c r="D2703" s="120"/>
      <c r="E2703" s="96"/>
      <c r="F2703" s="97"/>
      <c r="G2703" s="109"/>
      <c r="H2703" s="930"/>
      <c r="I2703" s="94"/>
      <c r="J2703" s="96"/>
      <c r="K2703" s="97"/>
      <c r="L2703" s="109"/>
      <c r="M2703" s="933"/>
      <c r="N2703" s="94"/>
      <c r="O2703" s="96"/>
      <c r="P2703" s="97"/>
    </row>
    <row r="2704" spans="1:16">
      <c r="A2704" s="944"/>
      <c r="B2704" s="110"/>
      <c r="C2704" s="927"/>
      <c r="D2704" s="120"/>
      <c r="E2704" s="96"/>
      <c r="F2704" s="97"/>
      <c r="G2704" s="110"/>
      <c r="H2704" s="930"/>
      <c r="I2704" s="94"/>
      <c r="J2704" s="96"/>
      <c r="K2704" s="97"/>
      <c r="L2704" s="110"/>
      <c r="M2704" s="933"/>
      <c r="N2704" s="94"/>
      <c r="O2704" s="96"/>
      <c r="P2704" s="97"/>
    </row>
    <row r="2705" spans="1:16">
      <c r="A2705" s="944"/>
      <c r="B2705" s="109"/>
      <c r="C2705" s="927"/>
      <c r="D2705" s="120"/>
      <c r="E2705" s="96"/>
      <c r="F2705" s="97"/>
      <c r="G2705" s="109"/>
      <c r="H2705" s="930"/>
      <c r="I2705" s="94"/>
      <c r="J2705" s="96"/>
      <c r="K2705" s="97"/>
      <c r="L2705" s="109"/>
      <c r="M2705" s="933"/>
      <c r="N2705" s="94"/>
      <c r="O2705" s="96"/>
      <c r="P2705" s="97"/>
    </row>
    <row r="2706" spans="1:16">
      <c r="A2706" s="944"/>
      <c r="B2706" s="110"/>
      <c r="C2706" s="927"/>
      <c r="D2706" s="94"/>
      <c r="E2706" s="96"/>
      <c r="F2706" s="97"/>
      <c r="G2706" s="110"/>
      <c r="H2706" s="930"/>
      <c r="I2706" s="94"/>
      <c r="J2706" s="96"/>
      <c r="K2706" s="97"/>
      <c r="L2706" s="110"/>
      <c r="M2706" s="933"/>
      <c r="N2706" s="94"/>
      <c r="O2706" s="96"/>
      <c r="P2706" s="97"/>
    </row>
    <row r="2707" spans="1:16">
      <c r="A2707" s="944"/>
      <c r="B2707" s="107"/>
      <c r="C2707" s="927"/>
      <c r="D2707" s="113"/>
      <c r="E2707" s="114"/>
      <c r="F2707" s="104"/>
      <c r="G2707" s="107"/>
      <c r="H2707" s="930"/>
      <c r="I2707" s="113"/>
      <c r="J2707" s="114"/>
      <c r="K2707" s="97"/>
      <c r="L2707" s="107"/>
      <c r="M2707" s="933"/>
      <c r="N2707" s="113"/>
      <c r="O2707" s="114"/>
      <c r="P2707" s="97"/>
    </row>
    <row r="2708" spans="1:16" ht="17.25" thickBot="1">
      <c r="A2708" s="944"/>
      <c r="B2708" s="107"/>
      <c r="C2708" s="940"/>
      <c r="D2708" s="122" t="s">
        <v>132</v>
      </c>
      <c r="E2708" s="123" t="s">
        <v>133</v>
      </c>
      <c r="F2708" s="124"/>
      <c r="G2708" s="107"/>
      <c r="H2708" s="941"/>
      <c r="I2708" s="122" t="s">
        <v>132</v>
      </c>
      <c r="J2708" s="123" t="s">
        <v>133</v>
      </c>
      <c r="K2708" s="97"/>
      <c r="L2708" s="107"/>
      <c r="M2708" s="939"/>
      <c r="N2708" s="122" t="s">
        <v>132</v>
      </c>
      <c r="O2708" s="123" t="s">
        <v>133</v>
      </c>
      <c r="P2708" s="97"/>
    </row>
    <row r="2709" spans="1:16">
      <c r="A2709" s="105"/>
      <c r="B2709" s="109"/>
      <c r="C2709" s="926" t="s">
        <v>666</v>
      </c>
      <c r="D2709" s="118"/>
      <c r="E2709" s="119"/>
      <c r="F2709" s="125"/>
      <c r="G2709" s="109"/>
      <c r="H2709" s="929" t="s">
        <v>134</v>
      </c>
      <c r="I2709" s="118"/>
      <c r="J2709" s="119"/>
      <c r="K2709" s="125"/>
      <c r="L2709" s="109"/>
      <c r="M2709" s="932" t="s">
        <v>134</v>
      </c>
      <c r="N2709" s="118"/>
      <c r="O2709" s="119"/>
      <c r="P2709" s="125"/>
    </row>
    <row r="2710" spans="1:16">
      <c r="A2710" s="105"/>
      <c r="B2710" s="110"/>
      <c r="C2710" s="927"/>
      <c r="D2710" s="94"/>
      <c r="E2710" s="96"/>
      <c r="F2710" s="97"/>
      <c r="G2710" s="110"/>
      <c r="H2710" s="930"/>
      <c r="I2710" s="94"/>
      <c r="J2710" s="96"/>
      <c r="K2710" s="97"/>
      <c r="L2710" s="110"/>
      <c r="M2710" s="933"/>
      <c r="N2710" s="94"/>
      <c r="O2710" s="96"/>
      <c r="P2710" s="97"/>
    </row>
    <row r="2711" spans="1:16">
      <c r="A2711" s="105"/>
      <c r="B2711" s="126"/>
      <c r="C2711" s="927"/>
      <c r="D2711" s="94"/>
      <c r="E2711" s="96"/>
      <c r="F2711" s="97"/>
      <c r="G2711" s="126"/>
      <c r="H2711" s="930"/>
      <c r="I2711" s="94"/>
      <c r="J2711" s="96"/>
      <c r="K2711" s="97"/>
      <c r="L2711" s="126"/>
      <c r="M2711" s="933"/>
      <c r="N2711" s="94"/>
      <c r="O2711" s="96"/>
      <c r="P2711" s="128"/>
    </row>
    <row r="2712" spans="1:16">
      <c r="A2712" s="105"/>
      <c r="B2712" s="107"/>
      <c r="C2712" s="927"/>
      <c r="D2712" s="94"/>
      <c r="E2712" s="96"/>
      <c r="F2712" s="97"/>
      <c r="G2712" s="107"/>
      <c r="H2712" s="930"/>
      <c r="I2712" s="94"/>
      <c r="J2712" s="96"/>
      <c r="K2712" s="97"/>
      <c r="L2712" s="107"/>
      <c r="M2712" s="933"/>
      <c r="N2712" s="94"/>
      <c r="O2712" s="96"/>
      <c r="P2712" s="216"/>
    </row>
    <row r="2713" spans="1:16">
      <c r="A2713" s="105"/>
      <c r="B2713" s="109"/>
      <c r="C2713" s="927"/>
      <c r="D2713" s="94"/>
      <c r="E2713" s="96"/>
      <c r="F2713" s="97"/>
      <c r="G2713" s="109"/>
      <c r="H2713" s="930"/>
      <c r="I2713" s="94"/>
      <c r="J2713" s="96"/>
      <c r="K2713" s="97"/>
      <c r="L2713" s="109"/>
      <c r="M2713" s="933"/>
      <c r="N2713" s="94"/>
      <c r="O2713" s="96"/>
      <c r="P2713" s="97"/>
    </row>
    <row r="2714" spans="1:16">
      <c r="A2714" s="105"/>
      <c r="B2714" s="110"/>
      <c r="C2714" s="927"/>
      <c r="D2714" s="94"/>
      <c r="E2714" s="96"/>
      <c r="F2714" s="127"/>
      <c r="G2714" s="110"/>
      <c r="H2714" s="930"/>
      <c r="I2714" s="94"/>
      <c r="J2714" s="96"/>
      <c r="K2714" s="127"/>
      <c r="L2714" s="110"/>
      <c r="M2714" s="933"/>
      <c r="N2714" s="94"/>
      <c r="O2714" s="96"/>
      <c r="P2714" s="127"/>
    </row>
    <row r="2715" spans="1:16">
      <c r="A2715" s="105"/>
      <c r="B2715" s="109"/>
      <c r="C2715" s="927"/>
      <c r="D2715" s="94"/>
      <c r="E2715" s="96"/>
      <c r="F2715" s="128"/>
      <c r="G2715" s="109"/>
      <c r="H2715" s="930"/>
      <c r="I2715" s="94"/>
      <c r="J2715" s="96"/>
      <c r="K2715" s="128"/>
      <c r="L2715" s="109"/>
      <c r="M2715" s="933"/>
      <c r="N2715" s="94"/>
      <c r="O2715" s="96"/>
      <c r="P2715" s="128"/>
    </row>
    <row r="2716" spans="1:16">
      <c r="A2716" s="105"/>
      <c r="B2716" s="110"/>
      <c r="C2716" s="927"/>
      <c r="D2716" s="217"/>
      <c r="E2716" s="114"/>
      <c r="F2716" s="216"/>
      <c r="G2716" s="110"/>
      <c r="H2716" s="930"/>
      <c r="I2716" s="113"/>
      <c r="J2716" s="114"/>
      <c r="K2716" s="216"/>
      <c r="L2716" s="110"/>
      <c r="M2716" s="933"/>
      <c r="N2716" s="113"/>
      <c r="O2716" s="114"/>
      <c r="P2716" s="216"/>
    </row>
    <row r="2717" spans="1:16">
      <c r="A2717" s="105"/>
      <c r="B2717" s="109"/>
      <c r="C2717" s="927"/>
      <c r="D2717" s="217"/>
      <c r="E2717" s="114"/>
      <c r="F2717" s="216"/>
      <c r="G2717" s="109"/>
      <c r="H2717" s="930"/>
      <c r="I2717" s="113"/>
      <c r="J2717" s="114"/>
      <c r="K2717" s="216"/>
      <c r="L2717" s="109"/>
      <c r="M2717" s="933"/>
      <c r="N2717" s="113"/>
      <c r="O2717" s="114"/>
      <c r="P2717" s="216"/>
    </row>
    <row r="2718" spans="1:16" ht="17.25" thickBot="1">
      <c r="A2718" s="105"/>
      <c r="B2718" s="110"/>
      <c r="C2718" s="940"/>
      <c r="D2718" s="129"/>
      <c r="E2718" s="130"/>
      <c r="F2718" s="104"/>
      <c r="G2718" s="110"/>
      <c r="H2718" s="941"/>
      <c r="I2718" s="113"/>
      <c r="J2718" s="130"/>
      <c r="K2718" s="104"/>
      <c r="L2718" s="110"/>
      <c r="M2718" s="939"/>
      <c r="N2718" s="113"/>
      <c r="O2718" s="131"/>
      <c r="P2718" s="127"/>
    </row>
    <row r="2719" spans="1:16">
      <c r="A2719" s="132"/>
      <c r="B2719" s="109"/>
      <c r="C2719" s="926" t="s">
        <v>667</v>
      </c>
      <c r="D2719" s="118" t="s">
        <v>136</v>
      </c>
      <c r="E2719" s="133" t="s">
        <v>137</v>
      </c>
      <c r="F2719" s="125"/>
      <c r="G2719" s="109"/>
      <c r="H2719" s="929" t="s">
        <v>135</v>
      </c>
      <c r="I2719" s="118" t="s">
        <v>136</v>
      </c>
      <c r="J2719" s="133" t="s">
        <v>137</v>
      </c>
      <c r="K2719" s="125"/>
      <c r="L2719" s="109"/>
      <c r="M2719" s="932" t="s">
        <v>135</v>
      </c>
      <c r="N2719" s="118" t="s">
        <v>136</v>
      </c>
      <c r="O2719" s="133" t="s">
        <v>137</v>
      </c>
      <c r="P2719" s="125"/>
    </row>
    <row r="2720" spans="1:16">
      <c r="A2720" s="132"/>
      <c r="B2720" s="110"/>
      <c r="C2720" s="927"/>
      <c r="D2720" s="94" t="s">
        <v>141</v>
      </c>
      <c r="E2720" s="96" t="s">
        <v>142</v>
      </c>
      <c r="F2720" s="134"/>
      <c r="G2720" s="110"/>
      <c r="H2720" s="930"/>
      <c r="I2720" s="94" t="s">
        <v>141</v>
      </c>
      <c r="J2720" s="96" t="s">
        <v>142</v>
      </c>
      <c r="K2720" s="134"/>
      <c r="L2720" s="110"/>
      <c r="M2720" s="933"/>
      <c r="N2720" s="94" t="s">
        <v>141</v>
      </c>
      <c r="O2720" s="96" t="s">
        <v>142</v>
      </c>
      <c r="P2720" s="134"/>
    </row>
    <row r="2721" spans="1:16">
      <c r="A2721" s="132"/>
      <c r="B2721" s="135"/>
      <c r="C2721" s="927"/>
      <c r="D2721" s="94" t="s">
        <v>145</v>
      </c>
      <c r="E2721" s="96" t="s">
        <v>146</v>
      </c>
      <c r="F2721" s="97"/>
      <c r="G2721" s="135"/>
      <c r="H2721" s="930"/>
      <c r="I2721" s="94" t="s">
        <v>145</v>
      </c>
      <c r="J2721" s="96" t="s">
        <v>146</v>
      </c>
      <c r="K2721" s="97"/>
      <c r="L2721" s="135"/>
      <c r="M2721" s="933"/>
      <c r="N2721" s="94" t="s">
        <v>145</v>
      </c>
      <c r="O2721" s="96" t="s">
        <v>146</v>
      </c>
      <c r="P2721" s="97"/>
    </row>
    <row r="2722" spans="1:16">
      <c r="A2722" s="132"/>
      <c r="B2722" s="110"/>
      <c r="C2722" s="927"/>
      <c r="D2722" s="94" t="s">
        <v>147</v>
      </c>
      <c r="E2722" s="96" t="s">
        <v>148</v>
      </c>
      <c r="F2722" s="104"/>
      <c r="G2722" s="110"/>
      <c r="H2722" s="930"/>
      <c r="I2722" s="94" t="s">
        <v>147</v>
      </c>
      <c r="J2722" s="96" t="s">
        <v>148</v>
      </c>
      <c r="K2722" s="104"/>
      <c r="L2722" s="110"/>
      <c r="M2722" s="933"/>
      <c r="N2722" s="94" t="s">
        <v>147</v>
      </c>
      <c r="O2722" s="96" t="s">
        <v>148</v>
      </c>
      <c r="P2722" s="104"/>
    </row>
    <row r="2723" spans="1:16">
      <c r="A2723" s="132"/>
      <c r="B2723" s="135"/>
      <c r="C2723" s="927"/>
      <c r="D2723" s="94"/>
      <c r="E2723" s="114"/>
      <c r="F2723" s="136"/>
      <c r="G2723" s="135"/>
      <c r="H2723" s="930"/>
      <c r="I2723" s="94"/>
      <c r="J2723" s="114"/>
      <c r="K2723" s="136"/>
      <c r="L2723" s="135"/>
      <c r="M2723" s="933"/>
      <c r="N2723" s="94"/>
      <c r="O2723" s="114"/>
      <c r="P2723" s="136"/>
    </row>
    <row r="2724" spans="1:16">
      <c r="A2724" s="132"/>
      <c r="B2724" s="110"/>
      <c r="C2724" s="927"/>
      <c r="D2724" s="94"/>
      <c r="E2724" s="96"/>
      <c r="F2724" s="97"/>
      <c r="G2724" s="110"/>
      <c r="H2724" s="930"/>
      <c r="I2724" s="94"/>
      <c r="J2724" s="96"/>
      <c r="K2724" s="97"/>
      <c r="L2724" s="110"/>
      <c r="M2724" s="933"/>
      <c r="N2724" s="94"/>
      <c r="O2724" s="96"/>
      <c r="P2724" s="97"/>
    </row>
    <row r="2725" spans="1:16">
      <c r="A2725" s="132"/>
      <c r="B2725" s="135"/>
      <c r="C2725" s="927"/>
      <c r="D2725" s="94"/>
      <c r="E2725" s="114"/>
      <c r="F2725" s="136"/>
      <c r="G2725" s="135"/>
      <c r="H2725" s="930"/>
      <c r="I2725" s="94"/>
      <c r="J2725" s="114"/>
      <c r="K2725" s="136"/>
      <c r="L2725" s="135"/>
      <c r="M2725" s="933"/>
      <c r="N2725" s="94"/>
      <c r="O2725" s="114"/>
      <c r="P2725" s="136"/>
    </row>
    <row r="2726" spans="1:16">
      <c r="A2726" s="132"/>
      <c r="B2726" s="110"/>
      <c r="C2726" s="927"/>
      <c r="D2726" s="94"/>
      <c r="E2726" s="96"/>
      <c r="F2726" s="97"/>
      <c r="G2726" s="110"/>
      <c r="H2726" s="930"/>
      <c r="I2726" s="94"/>
      <c r="J2726" s="96"/>
      <c r="K2726" s="97"/>
      <c r="L2726" s="110"/>
      <c r="M2726" s="933"/>
      <c r="N2726" s="94"/>
      <c r="O2726" s="96"/>
      <c r="P2726" s="97"/>
    </row>
    <row r="2727" spans="1:16">
      <c r="A2727" s="132"/>
      <c r="B2727" s="135"/>
      <c r="C2727" s="927"/>
      <c r="D2727" s="94"/>
      <c r="E2727" s="96"/>
      <c r="F2727" s="97"/>
      <c r="G2727" s="135"/>
      <c r="H2727" s="930"/>
      <c r="I2727" s="94"/>
      <c r="J2727" s="96"/>
      <c r="K2727" s="97"/>
      <c r="L2727" s="135"/>
      <c r="M2727" s="933"/>
      <c r="N2727" s="94"/>
      <c r="O2727" s="96"/>
      <c r="P2727" s="97"/>
    </row>
    <row r="2728" spans="1:16" ht="17.25" thickBot="1">
      <c r="A2728" s="132"/>
      <c r="B2728" s="110"/>
      <c r="C2728" s="940"/>
      <c r="D2728" s="115"/>
      <c r="E2728" s="116"/>
      <c r="F2728" s="117"/>
      <c r="G2728" s="110"/>
      <c r="H2728" s="941"/>
      <c r="I2728" s="115"/>
      <c r="J2728" s="130"/>
      <c r="K2728" s="104"/>
      <c r="L2728" s="110"/>
      <c r="M2728" s="939"/>
      <c r="N2728" s="115"/>
      <c r="O2728" s="130"/>
      <c r="P2728" s="104"/>
    </row>
    <row r="2729" spans="1:16">
      <c r="A2729" s="132"/>
      <c r="B2729" s="135"/>
      <c r="C2729" s="926" t="s">
        <v>668</v>
      </c>
      <c r="D2729" s="137" t="s">
        <v>150</v>
      </c>
      <c r="E2729" s="138"/>
      <c r="F2729" s="139" t="s">
        <v>151</v>
      </c>
      <c r="G2729" s="135"/>
      <c r="H2729" s="929" t="s">
        <v>149</v>
      </c>
      <c r="I2729" s="137" t="s">
        <v>150</v>
      </c>
      <c r="J2729" s="138"/>
      <c r="K2729" s="139" t="s">
        <v>151</v>
      </c>
      <c r="L2729" s="135"/>
      <c r="M2729" s="932" t="s">
        <v>149</v>
      </c>
      <c r="N2729" s="137" t="s">
        <v>150</v>
      </c>
      <c r="O2729" s="138"/>
      <c r="P2729" s="139" t="s">
        <v>151</v>
      </c>
    </row>
    <row r="2730" spans="1:16">
      <c r="A2730" s="132"/>
      <c r="B2730" s="110"/>
      <c r="C2730" s="927"/>
      <c r="D2730" s="120"/>
      <c r="E2730" s="121"/>
      <c r="F2730" s="140"/>
      <c r="G2730" s="110"/>
      <c r="H2730" s="930"/>
      <c r="I2730" s="94"/>
      <c r="J2730" s="96"/>
      <c r="K2730" s="97"/>
      <c r="L2730" s="110"/>
      <c r="M2730" s="933"/>
      <c r="N2730" s="94"/>
      <c r="O2730" s="96"/>
      <c r="P2730" s="97"/>
    </row>
    <row r="2731" spans="1:16">
      <c r="A2731" s="132"/>
      <c r="B2731" s="135"/>
      <c r="C2731" s="927"/>
      <c r="D2731" s="94"/>
      <c r="E2731" s="96"/>
      <c r="F2731" s="97"/>
      <c r="G2731" s="135"/>
      <c r="H2731" s="930"/>
      <c r="I2731" s="94"/>
      <c r="J2731" s="96"/>
      <c r="K2731" s="97"/>
      <c r="L2731" s="135"/>
      <c r="M2731" s="933"/>
      <c r="N2731" s="94"/>
      <c r="O2731" s="96"/>
      <c r="P2731" s="97"/>
    </row>
    <row r="2732" spans="1:16">
      <c r="A2732" s="132"/>
      <c r="B2732" s="110"/>
      <c r="C2732" s="927"/>
      <c r="D2732" s="113"/>
      <c r="E2732" s="114"/>
      <c r="F2732" s="104"/>
      <c r="G2732" s="110"/>
      <c r="H2732" s="930"/>
      <c r="I2732" s="113"/>
      <c r="J2732" s="114"/>
      <c r="K2732" s="104"/>
      <c r="L2732" s="110"/>
      <c r="M2732" s="933"/>
      <c r="N2732" s="113"/>
      <c r="O2732" s="114"/>
      <c r="P2732" s="104"/>
    </row>
    <row r="2733" spans="1:16">
      <c r="A2733" s="935"/>
      <c r="B2733" s="135"/>
      <c r="C2733" s="927"/>
      <c r="D2733" s="94"/>
      <c r="E2733" s="96"/>
      <c r="F2733" s="97"/>
      <c r="G2733" s="135"/>
      <c r="H2733" s="930"/>
      <c r="I2733" s="94"/>
      <c r="J2733" s="96"/>
      <c r="K2733" s="97"/>
      <c r="L2733" s="135"/>
      <c r="M2733" s="933"/>
      <c r="N2733" s="94"/>
      <c r="O2733" s="96"/>
      <c r="P2733" s="97"/>
    </row>
    <row r="2734" spans="1:16">
      <c r="A2734" s="935"/>
      <c r="B2734" s="110"/>
      <c r="C2734" s="927"/>
      <c r="D2734" s="94"/>
      <c r="E2734" s="96"/>
      <c r="F2734" s="97"/>
      <c r="G2734" s="110"/>
      <c r="H2734" s="930"/>
      <c r="I2734" s="94"/>
      <c r="J2734" s="96"/>
      <c r="K2734" s="97"/>
      <c r="L2734" s="110"/>
      <c r="M2734" s="933"/>
      <c r="N2734" s="94"/>
      <c r="O2734" s="96"/>
      <c r="P2734" s="97"/>
    </row>
    <row r="2735" spans="1:16">
      <c r="A2735" s="935"/>
      <c r="B2735" s="135"/>
      <c r="C2735" s="927"/>
      <c r="D2735" s="113"/>
      <c r="E2735" s="114"/>
      <c r="F2735" s="104"/>
      <c r="G2735" s="135"/>
      <c r="H2735" s="930"/>
      <c r="I2735" s="113"/>
      <c r="J2735" s="114"/>
      <c r="K2735" s="104"/>
      <c r="L2735" s="135"/>
      <c r="M2735" s="933"/>
      <c r="N2735" s="113"/>
      <c r="O2735" s="114"/>
      <c r="P2735" s="104"/>
    </row>
    <row r="2736" spans="1:16" ht="17.25" thickBot="1">
      <c r="A2736" s="936"/>
      <c r="B2736" s="141"/>
      <c r="C2736" s="928"/>
      <c r="D2736" s="142"/>
      <c r="E2736" s="143"/>
      <c r="F2736" s="144"/>
      <c r="G2736" s="141"/>
      <c r="H2736" s="931"/>
      <c r="I2736" s="142"/>
      <c r="J2736" s="143"/>
      <c r="K2736" s="144"/>
      <c r="L2736" s="141"/>
      <c r="M2736" s="934"/>
      <c r="N2736" s="142"/>
      <c r="O2736" s="143"/>
      <c r="P2736" s="144"/>
    </row>
    <row r="2737" spans="1:16" s="146" customFormat="1" ht="27" customHeight="1" thickTop="1" thickBot="1">
      <c r="A2737" s="145"/>
      <c r="B2737" s="937" t="s">
        <v>152</v>
      </c>
      <c r="C2737" s="937"/>
      <c r="D2737" s="937"/>
      <c r="E2737" s="937"/>
      <c r="F2737" s="937"/>
      <c r="G2737" s="938" t="s">
        <v>153</v>
      </c>
      <c r="H2737" s="938"/>
      <c r="I2737" s="938"/>
      <c r="J2737" s="938"/>
      <c r="K2737" s="938"/>
      <c r="L2737" s="938"/>
      <c r="M2737" s="938"/>
      <c r="N2737" s="919" t="s">
        <v>154</v>
      </c>
      <c r="O2737" s="919"/>
      <c r="P2737" s="919"/>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20">
        <f>A2653</f>
        <v>46199</v>
      </c>
      <c r="B2739" s="923" t="s">
        <v>669</v>
      </c>
      <c r="C2739" s="160"/>
      <c r="D2739" s="161"/>
      <c r="E2739" s="162"/>
      <c r="F2739" s="163"/>
      <c r="G2739" s="164"/>
      <c r="H2739" s="165"/>
      <c r="I2739" s="166"/>
      <c r="J2739" s="166"/>
      <c r="K2739" s="167"/>
      <c r="L2739" s="168"/>
      <c r="M2739" s="169"/>
      <c r="N2739" s="170"/>
      <c r="O2739" s="166"/>
      <c r="P2739" s="171"/>
    </row>
    <row r="2740" spans="1:16" s="172" customFormat="1">
      <c r="A2740" s="921"/>
      <c r="B2740" s="924"/>
      <c r="C2740" s="173"/>
      <c r="D2740" s="174"/>
      <c r="E2740" s="175"/>
      <c r="F2740" s="176"/>
      <c r="G2740" s="173"/>
      <c r="H2740" s="177"/>
      <c r="I2740" s="175"/>
      <c r="J2740" s="175"/>
      <c r="K2740" s="178"/>
      <c r="L2740" s="179"/>
      <c r="M2740" s="180"/>
      <c r="N2740" s="181"/>
      <c r="O2740" s="175"/>
      <c r="P2740" s="182"/>
    </row>
    <row r="2741" spans="1:16" s="172" customFormat="1">
      <c r="A2741" s="921"/>
      <c r="B2741" s="924"/>
      <c r="C2741" s="173"/>
      <c r="D2741" s="174"/>
      <c r="E2741" s="175"/>
      <c r="F2741" s="176"/>
      <c r="G2741" s="173"/>
      <c r="H2741" s="183"/>
      <c r="I2741" s="175"/>
      <c r="J2741" s="175"/>
      <c r="K2741" s="178"/>
      <c r="L2741" s="184"/>
      <c r="M2741" s="180"/>
      <c r="N2741" s="181"/>
      <c r="O2741" s="175"/>
      <c r="P2741" s="182"/>
    </row>
    <row r="2742" spans="1:16" s="172" customFormat="1">
      <c r="A2742" s="921"/>
      <c r="B2742" s="924"/>
      <c r="C2742" s="173"/>
      <c r="D2742" s="218"/>
      <c r="E2742" s="175"/>
      <c r="F2742" s="176"/>
      <c r="G2742" s="173"/>
      <c r="H2742" s="183"/>
      <c r="I2742" s="175"/>
      <c r="J2742" s="175"/>
      <c r="K2742" s="187"/>
      <c r="L2742" s="184"/>
      <c r="M2742" s="180"/>
      <c r="N2742" s="181"/>
      <c r="O2742" s="175"/>
      <c r="P2742" s="182"/>
    </row>
    <row r="2743" spans="1:16" s="172" customFormat="1">
      <c r="A2743" s="921"/>
      <c r="B2743" s="924"/>
      <c r="C2743" s="173"/>
      <c r="D2743" s="185"/>
      <c r="E2743" s="175"/>
      <c r="F2743" s="182"/>
      <c r="G2743" s="173"/>
      <c r="H2743" s="186"/>
      <c r="I2743" s="175"/>
      <c r="J2743" s="175"/>
      <c r="K2743" s="187"/>
      <c r="L2743" s="184"/>
      <c r="M2743" s="180"/>
      <c r="N2743" s="181"/>
      <c r="O2743" s="175"/>
      <c r="P2743" s="182"/>
    </row>
    <row r="2744" spans="1:16" s="172" customFormat="1">
      <c r="A2744" s="921"/>
      <c r="B2744" s="924"/>
      <c r="C2744" s="173"/>
      <c r="D2744" s="174"/>
      <c r="E2744" s="175"/>
      <c r="F2744" s="188"/>
      <c r="G2744" s="198"/>
      <c r="H2744" s="183"/>
      <c r="I2744" s="191"/>
      <c r="J2744" s="175"/>
      <c r="K2744" s="178"/>
      <c r="L2744" s="189"/>
      <c r="M2744" s="190"/>
      <c r="N2744" s="181"/>
      <c r="O2744" s="175"/>
      <c r="P2744" s="182"/>
    </row>
    <row r="2745" spans="1:16" s="172" customFormat="1">
      <c r="A2745" s="921"/>
      <c r="B2745" s="924"/>
      <c r="C2745" s="173"/>
      <c r="D2745" s="174"/>
      <c r="E2745" s="175"/>
      <c r="F2745" s="182"/>
      <c r="G2745" s="173"/>
      <c r="H2745" s="183"/>
      <c r="I2745" s="191"/>
      <c r="J2745" s="175"/>
      <c r="K2745" s="178"/>
      <c r="L2745" s="184"/>
      <c r="M2745" s="180"/>
      <c r="N2745" s="181"/>
      <c r="O2745" s="175"/>
      <c r="P2745" s="182"/>
    </row>
    <row r="2746" spans="1:16" s="172" customFormat="1">
      <c r="A2746" s="921"/>
      <c r="B2746" s="924"/>
      <c r="C2746" s="173"/>
      <c r="D2746" s="174"/>
      <c r="E2746" s="175"/>
      <c r="F2746" s="182"/>
      <c r="G2746" s="219"/>
      <c r="H2746" s="183"/>
      <c r="I2746" s="175"/>
      <c r="J2746" s="175"/>
      <c r="K2746" s="178"/>
      <c r="L2746" s="184"/>
      <c r="M2746" s="180"/>
      <c r="N2746" s="181"/>
      <c r="O2746" s="175"/>
      <c r="P2746" s="182"/>
    </row>
    <row r="2747" spans="1:16" s="172" customFormat="1">
      <c r="A2747" s="921"/>
      <c r="B2747" s="924"/>
      <c r="C2747" s="173"/>
      <c r="D2747" s="174"/>
      <c r="E2747" s="175"/>
      <c r="F2747" s="188"/>
      <c r="G2747" s="173"/>
      <c r="H2747" s="183"/>
      <c r="I2747" s="191"/>
      <c r="J2747" s="175"/>
      <c r="K2747" s="178"/>
      <c r="L2747" s="184"/>
      <c r="M2747" s="180"/>
      <c r="N2747" s="181"/>
      <c r="O2747" s="175"/>
      <c r="P2747" s="182"/>
    </row>
    <row r="2748" spans="1:16" s="172" customFormat="1">
      <c r="A2748" s="921"/>
      <c r="B2748" s="924"/>
      <c r="C2748" s="173"/>
      <c r="D2748" s="174"/>
      <c r="E2748" s="175"/>
      <c r="F2748" s="182"/>
      <c r="G2748" s="173"/>
      <c r="H2748" s="183"/>
      <c r="I2748" s="191"/>
      <c r="J2748" s="175"/>
      <c r="K2748" s="178"/>
      <c r="L2748" s="184"/>
      <c r="M2748" s="180"/>
      <c r="N2748" s="181"/>
      <c r="O2748" s="175"/>
      <c r="P2748" s="182"/>
    </row>
    <row r="2749" spans="1:16" s="172" customFormat="1">
      <c r="A2749" s="921"/>
      <c r="B2749" s="924"/>
      <c r="C2749" s="192"/>
      <c r="D2749" s="193"/>
      <c r="E2749" s="194"/>
      <c r="F2749" s="195"/>
      <c r="G2749" s="173"/>
      <c r="H2749" s="177"/>
      <c r="I2749" s="175"/>
      <c r="J2749" s="175"/>
      <c r="K2749" s="178"/>
      <c r="L2749" s="184"/>
      <c r="M2749" s="180"/>
      <c r="N2749" s="196"/>
      <c r="O2749" s="194"/>
      <c r="P2749" s="195"/>
    </row>
    <row r="2750" spans="1:16" s="172" customFormat="1">
      <c r="A2750" s="921"/>
      <c r="B2750" s="924"/>
      <c r="C2750" s="192"/>
      <c r="D2750" s="193"/>
      <c r="E2750" s="194"/>
      <c r="F2750" s="195"/>
      <c r="G2750" s="198"/>
      <c r="H2750" s="183"/>
      <c r="I2750" s="191"/>
      <c r="J2750" s="175"/>
      <c r="K2750" s="178"/>
      <c r="L2750" s="184"/>
      <c r="M2750" s="180"/>
      <c r="N2750" s="196"/>
      <c r="O2750" s="194"/>
      <c r="P2750" s="195"/>
    </row>
    <row r="2751" spans="1:16" s="172" customFormat="1">
      <c r="A2751" s="921"/>
      <c r="B2751" s="924"/>
      <c r="C2751" s="192"/>
      <c r="D2751" s="193"/>
      <c r="E2751" s="194"/>
      <c r="F2751" s="195"/>
      <c r="G2751" s="173"/>
      <c r="H2751" s="199"/>
      <c r="I2751" s="191"/>
      <c r="J2751" s="200"/>
      <c r="K2751" s="197"/>
      <c r="L2751" s="184"/>
      <c r="M2751" s="180"/>
      <c r="N2751" s="196"/>
      <c r="O2751" s="194"/>
      <c r="P2751" s="195"/>
    </row>
    <row r="2752" spans="1:16" s="172" customFormat="1">
      <c r="A2752" s="921"/>
      <c r="B2752" s="924"/>
      <c r="C2752" s="192"/>
      <c r="D2752" s="193"/>
      <c r="E2752" s="194"/>
      <c r="F2752" s="195"/>
      <c r="G2752" s="173"/>
      <c r="H2752" s="201"/>
      <c r="I2752" s="175"/>
      <c r="J2752" s="175"/>
      <c r="K2752" s="178"/>
      <c r="L2752" s="184"/>
      <c r="M2752" s="180"/>
      <c r="N2752" s="196"/>
      <c r="O2752" s="194"/>
      <c r="P2752" s="195"/>
    </row>
    <row r="2753" spans="1:16" s="172" customFormat="1">
      <c r="A2753" s="921"/>
      <c r="B2753" s="924"/>
      <c r="C2753" s="192"/>
      <c r="D2753" s="193"/>
      <c r="E2753" s="194"/>
      <c r="F2753" s="195"/>
      <c r="G2753" s="198"/>
      <c r="H2753" s="183"/>
      <c r="I2753" s="200"/>
      <c r="J2753" s="200"/>
      <c r="K2753" s="197"/>
      <c r="L2753" s="184"/>
      <c r="M2753" s="180"/>
      <c r="N2753" s="196"/>
      <c r="O2753" s="194"/>
      <c r="P2753" s="195"/>
    </row>
    <row r="2754" spans="1:16" s="172" customFormat="1">
      <c r="A2754" s="921"/>
      <c r="B2754" s="924"/>
      <c r="C2754" s="192"/>
      <c r="D2754" s="193"/>
      <c r="E2754" s="194"/>
      <c r="F2754" s="195"/>
      <c r="G2754" s="173"/>
      <c r="H2754" s="183"/>
      <c r="I2754" s="200"/>
      <c r="J2754" s="200"/>
      <c r="K2754" s="197"/>
      <c r="L2754" s="179"/>
      <c r="M2754" s="180"/>
      <c r="N2754" s="196"/>
      <c r="O2754" s="194"/>
      <c r="P2754" s="195"/>
    </row>
    <row r="2755" spans="1:16" s="172" customFormat="1">
      <c r="A2755" s="921"/>
      <c r="B2755" s="924"/>
      <c r="C2755" s="192"/>
      <c r="D2755" s="193"/>
      <c r="E2755" s="194"/>
      <c r="F2755" s="195"/>
      <c r="G2755" s="192"/>
      <c r="H2755" s="201"/>
      <c r="I2755" s="202"/>
      <c r="J2755" s="202"/>
      <c r="K2755" s="203"/>
      <c r="L2755" s="204"/>
      <c r="M2755" s="190"/>
      <c r="N2755" s="196"/>
      <c r="O2755" s="194"/>
      <c r="P2755" s="195"/>
    </row>
    <row r="2756" spans="1:16" s="172" customFormat="1">
      <c r="A2756" s="921"/>
      <c r="B2756" s="924"/>
      <c r="C2756" s="192"/>
      <c r="D2756" s="193"/>
      <c r="E2756" s="194"/>
      <c r="F2756" s="195"/>
      <c r="G2756" s="192"/>
      <c r="H2756" s="201"/>
      <c r="I2756" s="202"/>
      <c r="J2756" s="202"/>
      <c r="K2756" s="203"/>
      <c r="L2756" s="204"/>
      <c r="M2756" s="190"/>
      <c r="N2756" s="196"/>
      <c r="O2756" s="194"/>
      <c r="P2756" s="195"/>
    </row>
    <row r="2757" spans="1:16" s="172" customFormat="1">
      <c r="A2757" s="921"/>
      <c r="B2757" s="924"/>
      <c r="C2757" s="192"/>
      <c r="D2757" s="193"/>
      <c r="E2757" s="194"/>
      <c r="F2757" s="195"/>
      <c r="G2757" s="192"/>
      <c r="H2757" s="201"/>
      <c r="I2757" s="202"/>
      <c r="J2757" s="202"/>
      <c r="K2757" s="203"/>
      <c r="L2757" s="204"/>
      <c r="M2757" s="190"/>
      <c r="N2757" s="196"/>
      <c r="O2757" s="194"/>
      <c r="P2757" s="195"/>
    </row>
    <row r="2758" spans="1:16" s="172" customFormat="1" ht="17.25" thickBot="1">
      <c r="A2758" s="922"/>
      <c r="B2758" s="925"/>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56">
        <f>A2653+1</f>
        <v>46200</v>
      </c>
      <c r="B2759" s="90" t="s">
        <v>162</v>
      </c>
      <c r="C2759" s="926" t="s">
        <v>664</v>
      </c>
      <c r="D2759" s="91" t="s">
        <v>114</v>
      </c>
      <c r="E2759" s="92" t="s">
        <v>164</v>
      </c>
      <c r="F2759" s="93"/>
      <c r="G2759" s="90" t="s">
        <v>162</v>
      </c>
      <c r="H2759" s="930" t="s">
        <v>163</v>
      </c>
      <c r="I2759" s="91" t="s">
        <v>114</v>
      </c>
      <c r="J2759" s="92" t="s">
        <v>164</v>
      </c>
      <c r="K2759" s="93"/>
      <c r="L2759" s="90" t="s">
        <v>162</v>
      </c>
      <c r="M2759" s="933" t="s">
        <v>163</v>
      </c>
      <c r="N2759" s="91" t="s">
        <v>114</v>
      </c>
      <c r="O2759" s="92" t="s">
        <v>164</v>
      </c>
      <c r="P2759" s="93"/>
    </row>
    <row r="2760" spans="1:16" ht="18" customHeight="1">
      <c r="A2760" s="957"/>
      <c r="B2760" s="958"/>
      <c r="C2760" s="927"/>
      <c r="D2760" s="94" t="s">
        <v>116</v>
      </c>
      <c r="E2760" s="95" t="s">
        <v>142</v>
      </c>
      <c r="F2760" s="93"/>
      <c r="G2760" s="958"/>
      <c r="H2760" s="930"/>
      <c r="I2760" s="94" t="s">
        <v>116</v>
      </c>
      <c r="J2760" s="95" t="s">
        <v>142</v>
      </c>
      <c r="K2760" s="93"/>
      <c r="L2760" s="958"/>
      <c r="M2760" s="933"/>
      <c r="N2760" s="94" t="s">
        <v>116</v>
      </c>
      <c r="O2760" s="95" t="s">
        <v>142</v>
      </c>
      <c r="P2760" s="93"/>
    </row>
    <row r="2761" spans="1:16" ht="17.25" thickBot="1">
      <c r="A2761" s="957"/>
      <c r="B2761" s="959"/>
      <c r="C2761" s="927"/>
      <c r="D2761" s="94" t="s">
        <v>165</v>
      </c>
      <c r="E2761" s="96" t="s">
        <v>166</v>
      </c>
      <c r="F2761" s="98"/>
      <c r="G2761" s="959"/>
      <c r="H2761" s="930"/>
      <c r="I2761" s="94" t="s">
        <v>165</v>
      </c>
      <c r="J2761" s="96" t="s">
        <v>166</v>
      </c>
      <c r="K2761" s="98"/>
      <c r="L2761" s="959"/>
      <c r="M2761" s="933"/>
      <c r="N2761" s="94" t="s">
        <v>165</v>
      </c>
      <c r="O2761" s="96" t="s">
        <v>166</v>
      </c>
      <c r="P2761" s="98"/>
    </row>
    <row r="2762" spans="1:16" ht="17.25" thickBot="1">
      <c r="A2762" s="957"/>
      <c r="B2762" s="90" t="s">
        <v>167</v>
      </c>
      <c r="C2762" s="927"/>
      <c r="D2762" s="94"/>
      <c r="E2762" s="96"/>
      <c r="F2762" s="97"/>
      <c r="G2762" s="90" t="s">
        <v>167</v>
      </c>
      <c r="H2762" s="930"/>
      <c r="I2762" s="94" t="s">
        <v>120</v>
      </c>
      <c r="J2762" s="96" t="s">
        <v>148</v>
      </c>
      <c r="K2762" s="97"/>
      <c r="L2762" s="90" t="s">
        <v>167</v>
      </c>
      <c r="M2762" s="933"/>
      <c r="N2762" s="94" t="s">
        <v>120</v>
      </c>
      <c r="O2762" s="96" t="s">
        <v>148</v>
      </c>
      <c r="P2762" s="97"/>
    </row>
    <row r="2763" spans="1:16">
      <c r="A2763" s="957"/>
      <c r="B2763" s="955"/>
      <c r="C2763" s="927"/>
      <c r="D2763" s="94"/>
      <c r="E2763" s="96"/>
      <c r="F2763" s="97"/>
      <c r="G2763" s="955"/>
      <c r="H2763" s="930"/>
      <c r="I2763" s="94"/>
      <c r="J2763" s="96"/>
      <c r="K2763" s="97"/>
      <c r="L2763" s="955"/>
      <c r="M2763" s="933"/>
      <c r="N2763" s="94"/>
      <c r="O2763" s="96"/>
      <c r="P2763" s="97"/>
    </row>
    <row r="2764" spans="1:16">
      <c r="A2764" s="957"/>
      <c r="B2764" s="948"/>
      <c r="C2764" s="927"/>
      <c r="D2764" s="94"/>
      <c r="E2764" s="96"/>
      <c r="F2764" s="97"/>
      <c r="G2764" s="948"/>
      <c r="H2764" s="930"/>
      <c r="I2764" s="94"/>
      <c r="J2764" s="96"/>
      <c r="K2764" s="97"/>
      <c r="L2764" s="948"/>
      <c r="M2764" s="933"/>
      <c r="N2764" s="94"/>
      <c r="O2764" s="96"/>
      <c r="P2764" s="97"/>
    </row>
    <row r="2765" spans="1:16">
      <c r="A2765" s="957"/>
      <c r="B2765" s="947"/>
      <c r="C2765" s="927"/>
      <c r="D2765" s="94"/>
      <c r="E2765" s="96"/>
      <c r="F2765" s="93"/>
      <c r="G2765" s="947"/>
      <c r="H2765" s="930"/>
      <c r="I2765" s="94"/>
      <c r="J2765" s="96"/>
      <c r="K2765" s="93"/>
      <c r="L2765" s="947"/>
      <c r="M2765" s="933"/>
      <c r="N2765" s="94"/>
      <c r="O2765" s="96"/>
      <c r="P2765" s="93"/>
    </row>
    <row r="2766" spans="1:16">
      <c r="A2766" s="957"/>
      <c r="B2766" s="948"/>
      <c r="C2766" s="927"/>
      <c r="D2766" s="94"/>
      <c r="E2766" s="96"/>
      <c r="F2766" s="99"/>
      <c r="G2766" s="948"/>
      <c r="H2766" s="930"/>
      <c r="I2766" s="94"/>
      <c r="J2766" s="96"/>
      <c r="K2766" s="99"/>
      <c r="L2766" s="948"/>
      <c r="M2766" s="933"/>
      <c r="N2766" s="94"/>
      <c r="O2766" s="96"/>
      <c r="P2766" s="93"/>
    </row>
    <row r="2767" spans="1:16">
      <c r="A2767" s="957"/>
      <c r="B2767" s="947"/>
      <c r="C2767" s="927"/>
      <c r="D2767" s="94"/>
      <c r="E2767" s="96"/>
      <c r="F2767" s="102"/>
      <c r="G2767" s="947"/>
      <c r="H2767" s="930"/>
      <c r="I2767" s="94"/>
      <c r="J2767" s="96"/>
      <c r="K2767" s="102"/>
      <c r="L2767" s="947"/>
      <c r="M2767" s="933"/>
      <c r="N2767" s="94"/>
      <c r="O2767" s="96"/>
      <c r="P2767" s="99"/>
    </row>
    <row r="2768" spans="1:16" ht="17.25" thickBot="1">
      <c r="A2768" s="957"/>
      <c r="B2768" s="948"/>
      <c r="C2768" s="927"/>
      <c r="D2768" s="94"/>
      <c r="E2768" s="96"/>
      <c r="F2768" s="99"/>
      <c r="G2768" s="948"/>
      <c r="H2768" s="930"/>
      <c r="I2768" s="94"/>
      <c r="J2768" s="96"/>
      <c r="K2768" s="99"/>
      <c r="L2768" s="948"/>
      <c r="M2768" s="933"/>
      <c r="N2768" s="94"/>
      <c r="O2768" s="96"/>
      <c r="P2768" s="99"/>
    </row>
    <row r="2769" spans="1:16" ht="17.25" thickBot="1">
      <c r="A2769" s="957"/>
      <c r="B2769" s="100" t="s">
        <v>168</v>
      </c>
      <c r="C2769" s="927"/>
      <c r="D2769" s="94"/>
      <c r="E2769" s="96"/>
      <c r="F2769" s="99"/>
      <c r="G2769" s="100" t="s">
        <v>168</v>
      </c>
      <c r="H2769" s="930"/>
      <c r="I2769" s="94"/>
      <c r="J2769" s="96"/>
      <c r="K2769" s="99"/>
      <c r="L2769" s="100" t="s">
        <v>168</v>
      </c>
      <c r="M2769" s="933"/>
      <c r="N2769" s="94"/>
      <c r="O2769" s="96"/>
      <c r="P2769" s="99"/>
    </row>
    <row r="2770" spans="1:16">
      <c r="A2770" s="957"/>
      <c r="B2770" s="949"/>
      <c r="C2770" s="927"/>
      <c r="D2770" s="94"/>
      <c r="E2770" s="96"/>
      <c r="F2770" s="99"/>
      <c r="G2770" s="949"/>
      <c r="H2770" s="930"/>
      <c r="I2770" s="94"/>
      <c r="J2770" s="96"/>
      <c r="K2770" s="99"/>
      <c r="L2770" s="949"/>
      <c r="M2770" s="933"/>
      <c r="N2770" s="94"/>
      <c r="O2770" s="96"/>
      <c r="P2770" s="99"/>
    </row>
    <row r="2771" spans="1:16">
      <c r="A2771" s="957"/>
      <c r="B2771" s="950"/>
      <c r="C2771" s="927"/>
      <c r="D2771" s="94"/>
      <c r="E2771" s="96"/>
      <c r="F2771" s="99"/>
      <c r="G2771" s="950"/>
      <c r="H2771" s="930"/>
      <c r="I2771" s="94"/>
      <c r="J2771" s="96"/>
      <c r="K2771" s="99"/>
      <c r="L2771" s="950"/>
      <c r="M2771" s="933"/>
      <c r="N2771" s="94"/>
      <c r="O2771" s="96"/>
      <c r="P2771" s="97"/>
    </row>
    <row r="2772" spans="1:16" ht="17.25" thickBot="1">
      <c r="A2772" s="957"/>
      <c r="B2772" s="951"/>
      <c r="C2772" s="927"/>
      <c r="D2772" s="94"/>
      <c r="E2772" s="96"/>
      <c r="F2772" s="97"/>
      <c r="G2772" s="951"/>
      <c r="H2772" s="930"/>
      <c r="I2772" s="94"/>
      <c r="J2772" s="96"/>
      <c r="K2772" s="97"/>
      <c r="L2772" s="951"/>
      <c r="M2772" s="933"/>
      <c r="N2772" s="94"/>
      <c r="O2772" s="96"/>
      <c r="P2772" s="97"/>
    </row>
    <row r="2773" spans="1:16" ht="17.25" thickBot="1">
      <c r="A2773" s="957"/>
      <c r="B2773" s="100" t="s">
        <v>123</v>
      </c>
      <c r="C2773" s="927"/>
      <c r="D2773" s="94"/>
      <c r="E2773" s="96"/>
      <c r="F2773" s="97"/>
      <c r="G2773" s="100" t="s">
        <v>123</v>
      </c>
      <c r="H2773" s="930"/>
      <c r="I2773" s="94"/>
      <c r="J2773" s="96"/>
      <c r="K2773" s="97"/>
      <c r="L2773" s="100" t="s">
        <v>123</v>
      </c>
      <c r="M2773" s="933"/>
      <c r="N2773" s="94"/>
      <c r="O2773" s="96"/>
      <c r="P2773" s="97"/>
    </row>
    <row r="2774" spans="1:16">
      <c r="A2774" s="957"/>
      <c r="B2774" s="962"/>
      <c r="C2774" s="927"/>
      <c r="D2774" s="94"/>
      <c r="E2774" s="96"/>
      <c r="F2774" s="97"/>
      <c r="G2774" s="962"/>
      <c r="H2774" s="930"/>
      <c r="I2774" s="94"/>
      <c r="J2774" s="96"/>
      <c r="K2774" s="97"/>
      <c r="L2774" s="962"/>
      <c r="M2774" s="933"/>
      <c r="N2774" s="94"/>
      <c r="O2774" s="96"/>
      <c r="P2774" s="97"/>
    </row>
    <row r="2775" spans="1:16">
      <c r="A2775" s="957"/>
      <c r="B2775" s="963"/>
      <c r="C2775" s="927"/>
      <c r="D2775" s="94"/>
      <c r="E2775" s="96"/>
      <c r="F2775" s="97"/>
      <c r="G2775" s="963"/>
      <c r="H2775" s="930"/>
      <c r="I2775" s="94"/>
      <c r="J2775" s="96"/>
      <c r="K2775" s="97"/>
      <c r="L2775" s="963"/>
      <c r="M2775" s="933"/>
      <c r="N2775" s="94"/>
      <c r="O2775" s="96"/>
      <c r="P2775" s="97"/>
    </row>
    <row r="2776" spans="1:16" ht="17.25" thickBot="1">
      <c r="A2776" s="957"/>
      <c r="B2776" s="964"/>
      <c r="C2776" s="927"/>
      <c r="D2776" s="94"/>
      <c r="E2776" s="96"/>
      <c r="F2776" s="97"/>
      <c r="G2776" s="964"/>
      <c r="H2776" s="930"/>
      <c r="I2776" s="94"/>
      <c r="J2776" s="96"/>
      <c r="K2776" s="97"/>
      <c r="L2776" s="964"/>
      <c r="M2776" s="933"/>
      <c r="N2776" s="94"/>
      <c r="O2776" s="96"/>
      <c r="P2776" s="97"/>
    </row>
    <row r="2777" spans="1:16">
      <c r="A2777" s="957"/>
      <c r="B2777" s="945" t="s">
        <v>124</v>
      </c>
      <c r="C2777" s="927"/>
      <c r="D2777" s="94"/>
      <c r="E2777" s="96"/>
      <c r="F2777" s="97"/>
      <c r="G2777" s="945" t="s">
        <v>124</v>
      </c>
      <c r="H2777" s="930"/>
      <c r="I2777" s="94"/>
      <c r="J2777" s="96"/>
      <c r="K2777" s="97"/>
      <c r="L2777" s="945" t="s">
        <v>124</v>
      </c>
      <c r="M2777" s="933"/>
      <c r="N2777" s="94"/>
      <c r="O2777" s="96"/>
      <c r="P2777" s="97"/>
    </row>
    <row r="2778" spans="1:16" ht="17.25" thickBot="1">
      <c r="A2778" s="957"/>
      <c r="B2778" s="946"/>
      <c r="C2778" s="927"/>
      <c r="D2778" s="94"/>
      <c r="E2778" s="96"/>
      <c r="F2778" s="97"/>
      <c r="G2778" s="946"/>
      <c r="H2778" s="930"/>
      <c r="I2778" s="94"/>
      <c r="J2778" s="96"/>
      <c r="K2778" s="97"/>
      <c r="L2778" s="946"/>
      <c r="M2778" s="933"/>
      <c r="N2778" s="94"/>
      <c r="O2778" s="96"/>
      <c r="P2778" s="93"/>
    </row>
    <row r="2779" spans="1:16" ht="17.25" thickTop="1">
      <c r="A2779" s="957"/>
      <c r="B2779" s="960" t="s">
        <v>125</v>
      </c>
      <c r="C2779" s="927"/>
      <c r="D2779" s="94"/>
      <c r="E2779" s="96"/>
      <c r="F2779" s="93"/>
      <c r="G2779" s="960" t="s">
        <v>125</v>
      </c>
      <c r="H2779" s="930"/>
      <c r="I2779" s="94"/>
      <c r="J2779" s="96"/>
      <c r="K2779" s="93"/>
      <c r="L2779" s="960" t="s">
        <v>125</v>
      </c>
      <c r="M2779" s="933"/>
      <c r="N2779" s="94"/>
      <c r="O2779" s="96"/>
      <c r="P2779" s="97"/>
    </row>
    <row r="2780" spans="1:16" ht="17.25" thickBot="1">
      <c r="A2780" s="957"/>
      <c r="B2780" s="943"/>
      <c r="C2780" s="927"/>
      <c r="D2780" s="94"/>
      <c r="E2780" s="96"/>
      <c r="F2780" s="93"/>
      <c r="G2780" s="943"/>
      <c r="H2780" s="930"/>
      <c r="I2780" s="94"/>
      <c r="J2780" s="96"/>
      <c r="K2780" s="93"/>
      <c r="L2780" s="943"/>
      <c r="M2780" s="933"/>
      <c r="N2780" s="94"/>
      <c r="O2780" s="96"/>
      <c r="P2780" s="101"/>
    </row>
    <row r="2781" spans="1:16">
      <c r="A2781" s="957"/>
      <c r="B2781" s="953"/>
      <c r="C2781" s="927"/>
      <c r="D2781" s="94"/>
      <c r="E2781" s="96"/>
      <c r="F2781" s="97"/>
      <c r="G2781" s="953"/>
      <c r="H2781" s="930"/>
      <c r="I2781" s="94"/>
      <c r="J2781" s="96"/>
      <c r="K2781" s="97"/>
      <c r="L2781" s="953"/>
      <c r="M2781" s="933"/>
      <c r="N2781" s="94"/>
      <c r="O2781" s="96"/>
      <c r="P2781" s="103"/>
    </row>
    <row r="2782" spans="1:16" ht="17.25" thickBot="1">
      <c r="A2782" s="957"/>
      <c r="B2782" s="961"/>
      <c r="C2782" s="927"/>
      <c r="D2782" s="94"/>
      <c r="E2782" s="96"/>
      <c r="F2782" s="97"/>
      <c r="G2782" s="961"/>
      <c r="H2782" s="930"/>
      <c r="I2782" s="94"/>
      <c r="J2782" s="96"/>
      <c r="K2782" s="97"/>
      <c r="L2782" s="961"/>
      <c r="M2782" s="933"/>
      <c r="N2782" s="94"/>
      <c r="O2782" s="96"/>
      <c r="P2782" s="104"/>
    </row>
    <row r="2783" spans="1:16">
      <c r="A2783" s="957"/>
      <c r="B2783" s="942" t="s">
        <v>126</v>
      </c>
      <c r="C2783" s="927"/>
      <c r="D2783" s="94"/>
      <c r="E2783" s="96"/>
      <c r="F2783" s="93"/>
      <c r="G2783" s="942" t="s">
        <v>126</v>
      </c>
      <c r="H2783" s="930"/>
      <c r="I2783" s="94"/>
      <c r="J2783" s="96"/>
      <c r="K2783" s="93"/>
      <c r="L2783" s="942" t="s">
        <v>126</v>
      </c>
      <c r="M2783" s="933"/>
      <c r="N2783" s="94"/>
      <c r="O2783" s="96"/>
      <c r="P2783" s="99"/>
    </row>
    <row r="2784" spans="1:16" ht="17.25" thickBot="1">
      <c r="A2784" s="957"/>
      <c r="B2784" s="943"/>
      <c r="C2784" s="927"/>
      <c r="D2784" s="94"/>
      <c r="E2784" s="96"/>
      <c r="F2784" s="101"/>
      <c r="G2784" s="943"/>
      <c r="H2784" s="930"/>
      <c r="I2784" s="94"/>
      <c r="J2784" s="96"/>
      <c r="K2784" s="101"/>
      <c r="L2784" s="943"/>
      <c r="M2784" s="933"/>
      <c r="N2784" s="94"/>
      <c r="O2784" s="96"/>
      <c r="P2784" s="104"/>
    </row>
    <row r="2785" spans="1:16">
      <c r="A2785" s="957"/>
      <c r="B2785" s="953"/>
      <c r="C2785" s="927"/>
      <c r="D2785" s="94"/>
      <c r="E2785" s="96"/>
      <c r="F2785" s="102"/>
      <c r="G2785" s="953"/>
      <c r="H2785" s="930"/>
      <c r="I2785" s="94"/>
      <c r="J2785" s="96"/>
      <c r="K2785" s="103"/>
      <c r="L2785" s="953"/>
      <c r="M2785" s="933"/>
      <c r="N2785" s="94"/>
      <c r="O2785" s="96"/>
      <c r="P2785" s="93"/>
    </row>
    <row r="2786" spans="1:16" ht="17.25" thickBot="1">
      <c r="A2786" s="957"/>
      <c r="B2786" s="954"/>
      <c r="C2786" s="927"/>
      <c r="D2786" s="94"/>
      <c r="E2786" s="96"/>
      <c r="F2786" s="99"/>
      <c r="G2786" s="954"/>
      <c r="H2786" s="930"/>
      <c r="I2786" s="94"/>
      <c r="J2786" s="96"/>
      <c r="K2786" s="104"/>
      <c r="L2786" s="954"/>
      <c r="M2786" s="933"/>
      <c r="N2786" s="94"/>
      <c r="O2786" s="96"/>
      <c r="P2786" s="97"/>
    </row>
    <row r="2787" spans="1:16">
      <c r="A2787" s="957"/>
      <c r="B2787" s="952" t="s">
        <v>127</v>
      </c>
      <c r="C2787" s="927"/>
      <c r="D2787" s="94"/>
      <c r="E2787" s="96"/>
      <c r="F2787" s="103"/>
      <c r="G2787" s="952" t="s">
        <v>127</v>
      </c>
      <c r="H2787" s="930"/>
      <c r="I2787" s="94"/>
      <c r="J2787" s="96"/>
      <c r="K2787" s="104"/>
      <c r="L2787" s="952" t="s">
        <v>127</v>
      </c>
      <c r="M2787" s="933"/>
      <c r="N2787" s="94"/>
      <c r="O2787" s="114"/>
      <c r="P2787" s="97"/>
    </row>
    <row r="2788" spans="1:16" ht="17.25" thickBot="1">
      <c r="A2788" s="957"/>
      <c r="B2788" s="943"/>
      <c r="C2788" s="927"/>
      <c r="D2788" s="94"/>
      <c r="E2788" s="96"/>
      <c r="F2788" s="104"/>
      <c r="G2788" s="943"/>
      <c r="H2788" s="930"/>
      <c r="I2788" s="94"/>
      <c r="J2788" s="96"/>
      <c r="K2788" s="99"/>
      <c r="L2788" s="943"/>
      <c r="M2788" s="933"/>
      <c r="N2788" s="113"/>
      <c r="O2788" s="96"/>
      <c r="P2788" s="112"/>
    </row>
    <row r="2789" spans="1:16">
      <c r="A2789" s="957"/>
      <c r="B2789" s="953"/>
      <c r="C2789" s="927"/>
      <c r="D2789" s="94"/>
      <c r="E2789" s="96"/>
      <c r="F2789" s="104"/>
      <c r="G2789" s="953"/>
      <c r="H2789" s="930"/>
      <c r="I2789" s="94"/>
      <c r="J2789" s="96"/>
      <c r="K2789" s="104"/>
      <c r="L2789" s="953"/>
      <c r="M2789" s="933"/>
      <c r="N2789" s="113"/>
      <c r="O2789" s="114"/>
      <c r="P2789" s="97"/>
    </row>
    <row r="2790" spans="1:16" ht="17.25" thickBot="1">
      <c r="A2790" s="957"/>
      <c r="B2790" s="954"/>
      <c r="C2790" s="927"/>
      <c r="D2790" s="94"/>
      <c r="E2790" s="96"/>
      <c r="F2790" s="99"/>
      <c r="G2790" s="954"/>
      <c r="H2790" s="930"/>
      <c r="I2790" s="94"/>
      <c r="J2790" s="96"/>
      <c r="K2790" s="93"/>
      <c r="L2790" s="954"/>
      <c r="M2790" s="933"/>
      <c r="N2790" s="94"/>
      <c r="O2790" s="114"/>
      <c r="P2790" s="104"/>
    </row>
    <row r="2791" spans="1:16">
      <c r="A2791" s="957"/>
      <c r="B2791" s="952" t="s">
        <v>128</v>
      </c>
      <c r="C2791" s="927"/>
      <c r="D2791" s="94"/>
      <c r="E2791" s="96"/>
      <c r="F2791" s="104"/>
      <c r="G2791" s="952" t="s">
        <v>128</v>
      </c>
      <c r="H2791" s="930"/>
      <c r="I2791" s="94"/>
      <c r="J2791" s="96"/>
      <c r="K2791" s="97"/>
      <c r="L2791" s="952" t="s">
        <v>128</v>
      </c>
      <c r="M2791" s="933"/>
      <c r="N2791" s="94"/>
      <c r="O2791" s="96"/>
      <c r="P2791" s="97"/>
    </row>
    <row r="2792" spans="1:16" ht="17.25" thickBot="1">
      <c r="A2792" s="957"/>
      <c r="B2792" s="943"/>
      <c r="C2792" s="927"/>
      <c r="D2792" s="94"/>
      <c r="E2792" s="96"/>
      <c r="F2792" s="93"/>
      <c r="G2792" s="943"/>
      <c r="H2792" s="930"/>
      <c r="I2792" s="94"/>
      <c r="J2792" s="114"/>
      <c r="K2792" s="97"/>
      <c r="L2792" s="943"/>
      <c r="M2792" s="933"/>
      <c r="N2792" s="113"/>
      <c r="O2792" s="114"/>
      <c r="P2792" s="97"/>
    </row>
    <row r="2793" spans="1:16">
      <c r="A2793" s="957"/>
      <c r="B2793" s="953"/>
      <c r="C2793" s="927"/>
      <c r="D2793" s="94"/>
      <c r="E2793" s="96"/>
      <c r="F2793" s="97"/>
      <c r="G2793" s="953"/>
      <c r="H2793" s="930"/>
      <c r="I2793" s="94"/>
      <c r="J2793" s="96"/>
      <c r="K2793" s="97"/>
      <c r="L2793" s="953"/>
      <c r="M2793" s="933"/>
      <c r="N2793" s="113"/>
      <c r="O2793" s="114"/>
      <c r="P2793" s="97"/>
    </row>
    <row r="2794" spans="1:16" ht="17.25" thickBot="1">
      <c r="A2794" s="957"/>
      <c r="B2794" s="954"/>
      <c r="C2794" s="927"/>
      <c r="D2794" s="94"/>
      <c r="E2794" s="96"/>
      <c r="F2794" s="93"/>
      <c r="G2794" s="954"/>
      <c r="H2794" s="930"/>
      <c r="I2794" s="94"/>
      <c r="J2794" s="114"/>
      <c r="K2794" s="97"/>
      <c r="L2794" s="954"/>
      <c r="M2794" s="933"/>
      <c r="N2794" s="94"/>
      <c r="O2794" s="114"/>
      <c r="P2794" s="97"/>
    </row>
    <row r="2795" spans="1:16">
      <c r="A2795" s="957"/>
      <c r="B2795" s="942" t="s">
        <v>129</v>
      </c>
      <c r="C2795" s="927"/>
      <c r="D2795" s="94"/>
      <c r="E2795" s="96"/>
      <c r="F2795" s="93"/>
      <c r="G2795" s="942" t="s">
        <v>129</v>
      </c>
      <c r="H2795" s="930"/>
      <c r="I2795" s="94"/>
      <c r="J2795" s="114"/>
      <c r="K2795" s="97"/>
      <c r="L2795" s="942" t="s">
        <v>129</v>
      </c>
      <c r="M2795" s="933"/>
      <c r="N2795" s="113"/>
      <c r="O2795" s="114"/>
      <c r="P2795" s="97"/>
    </row>
    <row r="2796" spans="1:16" ht="17.25" thickBot="1">
      <c r="A2796" s="957"/>
      <c r="B2796" s="943"/>
      <c r="C2796" s="927"/>
      <c r="D2796" s="94"/>
      <c r="E2796" s="96"/>
      <c r="F2796" s="93"/>
      <c r="G2796" s="943"/>
      <c r="H2796" s="930"/>
      <c r="I2796" s="94"/>
      <c r="J2796" s="114"/>
      <c r="K2796" s="97"/>
      <c r="L2796" s="943"/>
      <c r="M2796" s="933"/>
      <c r="N2796" s="94"/>
      <c r="O2796" s="114"/>
      <c r="P2796" s="97"/>
    </row>
    <row r="2797" spans="1:16">
      <c r="A2797" s="957"/>
      <c r="B2797" s="106"/>
      <c r="C2797" s="927"/>
      <c r="D2797" s="94"/>
      <c r="E2797" s="96"/>
      <c r="F2797" s="97"/>
      <c r="G2797" s="106"/>
      <c r="H2797" s="930"/>
      <c r="I2797" s="94"/>
      <c r="J2797" s="96"/>
      <c r="K2797" s="112"/>
      <c r="L2797" s="106"/>
      <c r="M2797" s="933"/>
      <c r="N2797" s="113"/>
      <c r="O2797" s="96"/>
      <c r="P2797" s="112"/>
    </row>
    <row r="2798" spans="1:16">
      <c r="A2798" s="957"/>
      <c r="B2798" s="107"/>
      <c r="C2798" s="927"/>
      <c r="D2798" s="94"/>
      <c r="E2798" s="96"/>
      <c r="F2798" s="93"/>
      <c r="G2798" s="107"/>
      <c r="H2798" s="930"/>
      <c r="I2798" s="94"/>
      <c r="J2798" s="96"/>
      <c r="K2798" s="97"/>
      <c r="L2798" s="107"/>
      <c r="M2798" s="933"/>
      <c r="N2798" s="113"/>
      <c r="O2798" s="114"/>
      <c r="P2798" s="97"/>
    </row>
    <row r="2799" spans="1:16">
      <c r="A2799" s="957"/>
      <c r="B2799" s="109"/>
      <c r="C2799" s="927"/>
      <c r="D2799" s="94"/>
      <c r="E2799" s="96"/>
      <c r="F2799" s="93"/>
      <c r="G2799" s="109"/>
      <c r="H2799" s="930"/>
      <c r="I2799" s="113"/>
      <c r="J2799" s="114"/>
      <c r="K2799" s="97"/>
      <c r="L2799" s="109"/>
      <c r="M2799" s="933"/>
      <c r="N2799" s="113"/>
      <c r="O2799" s="114"/>
      <c r="P2799" s="104"/>
    </row>
    <row r="2800" spans="1:16">
      <c r="A2800" s="957"/>
      <c r="B2800" s="110"/>
      <c r="C2800" s="927"/>
      <c r="D2800" s="94"/>
      <c r="E2800" s="96"/>
      <c r="F2800" s="93"/>
      <c r="G2800" s="110"/>
      <c r="H2800" s="930"/>
      <c r="I2800" s="113"/>
      <c r="J2800" s="114"/>
      <c r="K2800" s="104"/>
      <c r="L2800" s="110"/>
      <c r="M2800" s="933"/>
      <c r="N2800" s="111"/>
      <c r="O2800" s="96"/>
      <c r="P2800" s="97"/>
    </row>
    <row r="2801" spans="1:16">
      <c r="A2801" s="957"/>
      <c r="B2801" s="109"/>
      <c r="C2801" s="927"/>
      <c r="D2801" s="111"/>
      <c r="E2801" s="96"/>
      <c r="F2801" s="97"/>
      <c r="G2801" s="109"/>
      <c r="H2801" s="930"/>
      <c r="I2801" s="111"/>
      <c r="J2801" s="96"/>
      <c r="K2801" s="112"/>
      <c r="L2801" s="109"/>
      <c r="M2801" s="933"/>
      <c r="N2801" s="94"/>
      <c r="O2801" s="96"/>
      <c r="P2801" s="112"/>
    </row>
    <row r="2802" spans="1:16">
      <c r="A2802" s="957"/>
      <c r="B2802" s="110"/>
      <c r="C2802" s="927"/>
      <c r="D2802" s="94"/>
      <c r="E2802" s="96"/>
      <c r="F2802" s="108"/>
      <c r="G2802" s="110"/>
      <c r="H2802" s="930"/>
      <c r="I2802" s="94"/>
      <c r="J2802" s="96"/>
      <c r="K2802" s="97"/>
      <c r="L2802" s="110"/>
      <c r="M2802" s="933"/>
      <c r="N2802" s="113"/>
      <c r="O2802" s="114"/>
      <c r="P2802" s="97"/>
    </row>
    <row r="2803" spans="1:16">
      <c r="A2803" s="957"/>
      <c r="B2803" s="109"/>
      <c r="C2803" s="927"/>
      <c r="D2803" s="94"/>
      <c r="E2803" s="96"/>
      <c r="F2803" s="97"/>
      <c r="G2803" s="109"/>
      <c r="H2803" s="930"/>
      <c r="I2803" s="113"/>
      <c r="J2803" s="114"/>
      <c r="K2803" s="97"/>
      <c r="L2803" s="109"/>
      <c r="M2803" s="933"/>
      <c r="N2803" s="113"/>
      <c r="O2803" s="114"/>
      <c r="P2803" s="97"/>
    </row>
    <row r="2804" spans="1:16" ht="17.25" thickBot="1">
      <c r="A2804" s="957"/>
      <c r="B2804" s="110"/>
      <c r="C2804" s="940"/>
      <c r="D2804" s="115"/>
      <c r="E2804" s="116"/>
      <c r="F2804" s="117"/>
      <c r="G2804" s="110"/>
      <c r="H2804" s="930"/>
      <c r="I2804" s="115"/>
      <c r="J2804" s="116"/>
      <c r="K2804" s="117"/>
      <c r="L2804" s="110"/>
      <c r="M2804" s="933"/>
      <c r="N2804" s="115"/>
      <c r="O2804" s="116"/>
      <c r="P2804" s="117"/>
    </row>
    <row r="2805" spans="1:16">
      <c r="A2805" s="944" t="str">
        <f>TEXT(A2759,"AAAA")</f>
        <v>星期六</v>
      </c>
      <c r="B2805" s="109"/>
      <c r="C2805" s="926" t="s">
        <v>665</v>
      </c>
      <c r="D2805" s="118"/>
      <c r="E2805" s="119"/>
      <c r="F2805" s="97"/>
      <c r="G2805" s="109"/>
      <c r="H2805" s="929" t="s">
        <v>130</v>
      </c>
      <c r="I2805" s="118"/>
      <c r="J2805" s="119"/>
      <c r="K2805" s="97"/>
      <c r="L2805" s="109"/>
      <c r="M2805" s="932" t="s">
        <v>130</v>
      </c>
      <c r="N2805" s="118"/>
      <c r="O2805" s="119"/>
      <c r="P2805" s="97"/>
    </row>
    <row r="2806" spans="1:16">
      <c r="A2806" s="944"/>
      <c r="B2806" s="110"/>
      <c r="C2806" s="927"/>
      <c r="D2806" s="120"/>
      <c r="E2806" s="96"/>
      <c r="F2806" s="97"/>
      <c r="G2806" s="110"/>
      <c r="H2806" s="930"/>
      <c r="I2806" s="94"/>
      <c r="J2806" s="96"/>
      <c r="K2806" s="97"/>
      <c r="L2806" s="110"/>
      <c r="M2806" s="933"/>
      <c r="N2806" s="94"/>
      <c r="O2806" s="96"/>
      <c r="P2806" s="97"/>
    </row>
    <row r="2807" spans="1:16">
      <c r="A2807" s="944"/>
      <c r="B2807" s="109"/>
      <c r="C2807" s="927"/>
      <c r="D2807" s="120"/>
      <c r="E2807" s="96"/>
      <c r="F2807" s="97"/>
      <c r="G2807" s="109"/>
      <c r="H2807" s="930"/>
      <c r="I2807" s="94"/>
      <c r="J2807" s="96"/>
      <c r="K2807" s="97"/>
      <c r="L2807" s="109"/>
      <c r="M2807" s="933"/>
      <c r="N2807" s="94"/>
      <c r="O2807" s="96"/>
      <c r="P2807" s="97"/>
    </row>
    <row r="2808" spans="1:16">
      <c r="A2808" s="944"/>
      <c r="B2808" s="110"/>
      <c r="C2808" s="927"/>
      <c r="D2808" s="120"/>
      <c r="E2808" s="96"/>
      <c r="F2808" s="97"/>
      <c r="G2808" s="110"/>
      <c r="H2808" s="930"/>
      <c r="I2808" s="94"/>
      <c r="J2808" s="96"/>
      <c r="K2808" s="97"/>
      <c r="L2808" s="110"/>
      <c r="M2808" s="933"/>
      <c r="N2808" s="94"/>
      <c r="O2808" s="96"/>
      <c r="P2808" s="97"/>
    </row>
    <row r="2809" spans="1:16">
      <c r="A2809" s="944"/>
      <c r="B2809" s="109"/>
      <c r="C2809" s="927"/>
      <c r="D2809" s="120"/>
      <c r="E2809" s="96"/>
      <c r="F2809" s="97"/>
      <c r="G2809" s="109"/>
      <c r="H2809" s="930"/>
      <c r="I2809" s="94"/>
      <c r="J2809" s="96"/>
      <c r="K2809" s="97"/>
      <c r="L2809" s="109"/>
      <c r="M2809" s="933"/>
      <c r="N2809" s="94"/>
      <c r="O2809" s="96"/>
      <c r="P2809" s="97"/>
    </row>
    <row r="2810" spans="1:16">
      <c r="A2810" s="944"/>
      <c r="B2810" s="110"/>
      <c r="C2810" s="927"/>
      <c r="D2810" s="120"/>
      <c r="E2810" s="96"/>
      <c r="F2810" s="97"/>
      <c r="G2810" s="110"/>
      <c r="H2810" s="930"/>
      <c r="I2810" s="94"/>
      <c r="J2810" s="96"/>
      <c r="K2810" s="97"/>
      <c r="L2810" s="110"/>
      <c r="M2810" s="933"/>
      <c r="N2810" s="94"/>
      <c r="O2810" s="96"/>
      <c r="P2810" s="97"/>
    </row>
    <row r="2811" spans="1:16">
      <c r="A2811" s="944"/>
      <c r="B2811" s="109"/>
      <c r="C2811" s="927"/>
      <c r="D2811" s="120"/>
      <c r="E2811" s="96"/>
      <c r="F2811" s="97"/>
      <c r="G2811" s="109"/>
      <c r="H2811" s="930"/>
      <c r="I2811" s="94"/>
      <c r="J2811" s="96"/>
      <c r="K2811" s="97"/>
      <c r="L2811" s="109"/>
      <c r="M2811" s="933"/>
      <c r="N2811" s="94"/>
      <c r="O2811" s="96"/>
      <c r="P2811" s="97"/>
    </row>
    <row r="2812" spans="1:16">
      <c r="A2812" s="944"/>
      <c r="B2812" s="110"/>
      <c r="C2812" s="927"/>
      <c r="D2812" s="94"/>
      <c r="E2812" s="96"/>
      <c r="F2812" s="97"/>
      <c r="G2812" s="110"/>
      <c r="H2812" s="930"/>
      <c r="I2812" s="94"/>
      <c r="J2812" s="96"/>
      <c r="K2812" s="97"/>
      <c r="L2812" s="110"/>
      <c r="M2812" s="933"/>
      <c r="N2812" s="94"/>
      <c r="O2812" s="96"/>
      <c r="P2812" s="97"/>
    </row>
    <row r="2813" spans="1:16">
      <c r="A2813" s="944"/>
      <c r="B2813" s="107"/>
      <c r="C2813" s="927"/>
      <c r="D2813" s="113"/>
      <c r="E2813" s="114"/>
      <c r="F2813" s="104"/>
      <c r="G2813" s="107"/>
      <c r="H2813" s="930"/>
      <c r="I2813" s="113"/>
      <c r="J2813" s="114"/>
      <c r="K2813" s="97"/>
      <c r="L2813" s="107"/>
      <c r="M2813" s="933"/>
      <c r="N2813" s="113"/>
      <c r="O2813" s="114"/>
      <c r="P2813" s="97"/>
    </row>
    <row r="2814" spans="1:16" ht="17.25" thickBot="1">
      <c r="A2814" s="944"/>
      <c r="B2814" s="107"/>
      <c r="C2814" s="940"/>
      <c r="D2814" s="122" t="s">
        <v>132</v>
      </c>
      <c r="E2814" s="123" t="s">
        <v>133</v>
      </c>
      <c r="F2814" s="124"/>
      <c r="G2814" s="107"/>
      <c r="H2814" s="941"/>
      <c r="I2814" s="122" t="s">
        <v>132</v>
      </c>
      <c r="J2814" s="123" t="s">
        <v>133</v>
      </c>
      <c r="K2814" s="97"/>
      <c r="L2814" s="107"/>
      <c r="M2814" s="939"/>
      <c r="N2814" s="122" t="s">
        <v>132</v>
      </c>
      <c r="O2814" s="123" t="s">
        <v>133</v>
      </c>
      <c r="P2814" s="97"/>
    </row>
    <row r="2815" spans="1:16">
      <c r="A2815" s="105"/>
      <c r="B2815" s="109"/>
      <c r="C2815" s="926" t="s">
        <v>666</v>
      </c>
      <c r="D2815" s="118"/>
      <c r="E2815" s="119"/>
      <c r="F2815" s="125"/>
      <c r="G2815" s="109"/>
      <c r="H2815" s="929" t="s">
        <v>134</v>
      </c>
      <c r="I2815" s="118"/>
      <c r="J2815" s="119"/>
      <c r="K2815" s="125"/>
      <c r="L2815" s="109"/>
      <c r="M2815" s="932" t="s">
        <v>134</v>
      </c>
      <c r="N2815" s="118"/>
      <c r="O2815" s="119"/>
      <c r="P2815" s="125"/>
    </row>
    <row r="2816" spans="1:16">
      <c r="A2816" s="105"/>
      <c r="B2816" s="110"/>
      <c r="C2816" s="927"/>
      <c r="D2816" s="94"/>
      <c r="E2816" s="96"/>
      <c r="F2816" s="97"/>
      <c r="G2816" s="110"/>
      <c r="H2816" s="930"/>
      <c r="I2816" s="94"/>
      <c r="J2816" s="96"/>
      <c r="K2816" s="97"/>
      <c r="L2816" s="110"/>
      <c r="M2816" s="933"/>
      <c r="N2816" s="94"/>
      <c r="O2816" s="96"/>
      <c r="P2816" s="97"/>
    </row>
    <row r="2817" spans="1:16">
      <c r="A2817" s="105"/>
      <c r="B2817" s="126"/>
      <c r="C2817" s="927"/>
      <c r="D2817" s="94"/>
      <c r="E2817" s="96"/>
      <c r="F2817" s="97"/>
      <c r="G2817" s="126"/>
      <c r="H2817" s="930"/>
      <c r="I2817" s="94"/>
      <c r="J2817" s="96"/>
      <c r="K2817" s="97"/>
      <c r="L2817" s="126"/>
      <c r="M2817" s="933"/>
      <c r="N2817" s="94"/>
      <c r="O2817" s="96"/>
      <c r="P2817" s="128"/>
    </row>
    <row r="2818" spans="1:16">
      <c r="A2818" s="105"/>
      <c r="B2818" s="107"/>
      <c r="C2818" s="927"/>
      <c r="D2818" s="94"/>
      <c r="E2818" s="96"/>
      <c r="F2818" s="97"/>
      <c r="G2818" s="107"/>
      <c r="H2818" s="930"/>
      <c r="I2818" s="94"/>
      <c r="J2818" s="96"/>
      <c r="K2818" s="97"/>
      <c r="L2818" s="107"/>
      <c r="M2818" s="933"/>
      <c r="N2818" s="94"/>
      <c r="O2818" s="96"/>
      <c r="P2818" s="216"/>
    </row>
    <row r="2819" spans="1:16">
      <c r="A2819" s="105"/>
      <c r="B2819" s="109"/>
      <c r="C2819" s="927"/>
      <c r="D2819" s="94"/>
      <c r="E2819" s="96"/>
      <c r="F2819" s="97"/>
      <c r="G2819" s="109"/>
      <c r="H2819" s="930"/>
      <c r="I2819" s="94"/>
      <c r="J2819" s="96"/>
      <c r="K2819" s="97"/>
      <c r="L2819" s="109"/>
      <c r="M2819" s="933"/>
      <c r="N2819" s="94"/>
      <c r="O2819" s="96"/>
      <c r="P2819" s="97"/>
    </row>
    <row r="2820" spans="1:16">
      <c r="A2820" s="105"/>
      <c r="B2820" s="110"/>
      <c r="C2820" s="927"/>
      <c r="D2820" s="94"/>
      <c r="E2820" s="96"/>
      <c r="F2820" s="127"/>
      <c r="G2820" s="110"/>
      <c r="H2820" s="930"/>
      <c r="I2820" s="94"/>
      <c r="J2820" s="96"/>
      <c r="K2820" s="127"/>
      <c r="L2820" s="110"/>
      <c r="M2820" s="933"/>
      <c r="N2820" s="94"/>
      <c r="O2820" s="96"/>
      <c r="P2820" s="127"/>
    </row>
    <row r="2821" spans="1:16">
      <c r="A2821" s="105"/>
      <c r="B2821" s="109"/>
      <c r="C2821" s="927"/>
      <c r="D2821" s="94"/>
      <c r="E2821" s="96"/>
      <c r="F2821" s="128"/>
      <c r="G2821" s="109"/>
      <c r="H2821" s="930"/>
      <c r="I2821" s="94"/>
      <c r="J2821" s="96"/>
      <c r="K2821" s="128"/>
      <c r="L2821" s="109"/>
      <c r="M2821" s="933"/>
      <c r="N2821" s="94"/>
      <c r="O2821" s="96"/>
      <c r="P2821" s="128"/>
    </row>
    <row r="2822" spans="1:16">
      <c r="A2822" s="105"/>
      <c r="B2822" s="110"/>
      <c r="C2822" s="927"/>
      <c r="D2822" s="217"/>
      <c r="E2822" s="114"/>
      <c r="F2822" s="216"/>
      <c r="G2822" s="110"/>
      <c r="H2822" s="930"/>
      <c r="I2822" s="113"/>
      <c r="J2822" s="114"/>
      <c r="K2822" s="216"/>
      <c r="L2822" s="110"/>
      <c r="M2822" s="933"/>
      <c r="N2822" s="113"/>
      <c r="O2822" s="114"/>
      <c r="P2822" s="216"/>
    </row>
    <row r="2823" spans="1:16">
      <c r="A2823" s="105"/>
      <c r="B2823" s="109"/>
      <c r="C2823" s="927"/>
      <c r="D2823" s="217"/>
      <c r="E2823" s="114"/>
      <c r="F2823" s="216"/>
      <c r="G2823" s="109"/>
      <c r="H2823" s="930"/>
      <c r="I2823" s="113"/>
      <c r="J2823" s="114"/>
      <c r="K2823" s="216"/>
      <c r="L2823" s="109"/>
      <c r="M2823" s="933"/>
      <c r="N2823" s="113"/>
      <c r="O2823" s="114"/>
      <c r="P2823" s="216"/>
    </row>
    <row r="2824" spans="1:16" ht="17.25" thickBot="1">
      <c r="A2824" s="105"/>
      <c r="B2824" s="110"/>
      <c r="C2824" s="940"/>
      <c r="D2824" s="129"/>
      <c r="E2824" s="130"/>
      <c r="F2824" s="104"/>
      <c r="G2824" s="110"/>
      <c r="H2824" s="941"/>
      <c r="I2824" s="113"/>
      <c r="J2824" s="130"/>
      <c r="K2824" s="104"/>
      <c r="L2824" s="110"/>
      <c r="M2824" s="939"/>
      <c r="N2824" s="113"/>
      <c r="O2824" s="131"/>
      <c r="P2824" s="127"/>
    </row>
    <row r="2825" spans="1:16">
      <c r="A2825" s="132"/>
      <c r="B2825" s="109"/>
      <c r="C2825" s="926" t="s">
        <v>667</v>
      </c>
      <c r="D2825" s="118" t="s">
        <v>136</v>
      </c>
      <c r="E2825" s="133" t="s">
        <v>137</v>
      </c>
      <c r="F2825" s="125"/>
      <c r="G2825" s="109"/>
      <c r="H2825" s="929" t="s">
        <v>135</v>
      </c>
      <c r="I2825" s="118" t="s">
        <v>136</v>
      </c>
      <c r="J2825" s="133" t="s">
        <v>137</v>
      </c>
      <c r="K2825" s="125"/>
      <c r="L2825" s="109"/>
      <c r="M2825" s="932" t="s">
        <v>135</v>
      </c>
      <c r="N2825" s="118" t="s">
        <v>136</v>
      </c>
      <c r="O2825" s="133" t="s">
        <v>137</v>
      </c>
      <c r="P2825" s="125"/>
    </row>
    <row r="2826" spans="1:16">
      <c r="A2826" s="132"/>
      <c r="B2826" s="110"/>
      <c r="C2826" s="927"/>
      <c r="D2826" s="94" t="s">
        <v>141</v>
      </c>
      <c r="E2826" s="96" t="s">
        <v>142</v>
      </c>
      <c r="F2826" s="134"/>
      <c r="G2826" s="110"/>
      <c r="H2826" s="930"/>
      <c r="I2826" s="94" t="s">
        <v>141</v>
      </c>
      <c r="J2826" s="96" t="s">
        <v>142</v>
      </c>
      <c r="K2826" s="134"/>
      <c r="L2826" s="110"/>
      <c r="M2826" s="933"/>
      <c r="N2826" s="94" t="s">
        <v>141</v>
      </c>
      <c r="O2826" s="96" t="s">
        <v>142</v>
      </c>
      <c r="P2826" s="134"/>
    </row>
    <row r="2827" spans="1:16">
      <c r="A2827" s="132"/>
      <c r="B2827" s="135"/>
      <c r="C2827" s="927"/>
      <c r="D2827" s="94" t="s">
        <v>145</v>
      </c>
      <c r="E2827" s="96" t="s">
        <v>146</v>
      </c>
      <c r="F2827" s="97"/>
      <c r="G2827" s="135"/>
      <c r="H2827" s="930"/>
      <c r="I2827" s="94" t="s">
        <v>145</v>
      </c>
      <c r="J2827" s="96" t="s">
        <v>146</v>
      </c>
      <c r="K2827" s="97"/>
      <c r="L2827" s="135"/>
      <c r="M2827" s="933"/>
      <c r="N2827" s="94" t="s">
        <v>145</v>
      </c>
      <c r="O2827" s="96" t="s">
        <v>146</v>
      </c>
      <c r="P2827" s="97"/>
    </row>
    <row r="2828" spans="1:16">
      <c r="A2828" s="132"/>
      <c r="B2828" s="110"/>
      <c r="C2828" s="927"/>
      <c r="D2828" s="94" t="s">
        <v>147</v>
      </c>
      <c r="E2828" s="96" t="s">
        <v>148</v>
      </c>
      <c r="F2828" s="104"/>
      <c r="G2828" s="110"/>
      <c r="H2828" s="930"/>
      <c r="I2828" s="94" t="s">
        <v>147</v>
      </c>
      <c r="J2828" s="96" t="s">
        <v>148</v>
      </c>
      <c r="K2828" s="104"/>
      <c r="L2828" s="110"/>
      <c r="M2828" s="933"/>
      <c r="N2828" s="94" t="s">
        <v>147</v>
      </c>
      <c r="O2828" s="96" t="s">
        <v>148</v>
      </c>
      <c r="P2828" s="104"/>
    </row>
    <row r="2829" spans="1:16">
      <c r="A2829" s="132"/>
      <c r="B2829" s="135"/>
      <c r="C2829" s="927"/>
      <c r="D2829" s="94"/>
      <c r="E2829" s="114"/>
      <c r="F2829" s="136"/>
      <c r="G2829" s="135"/>
      <c r="H2829" s="930"/>
      <c r="I2829" s="94"/>
      <c r="J2829" s="114"/>
      <c r="K2829" s="136"/>
      <c r="L2829" s="135"/>
      <c r="M2829" s="933"/>
      <c r="N2829" s="94"/>
      <c r="O2829" s="114"/>
      <c r="P2829" s="136"/>
    </row>
    <row r="2830" spans="1:16">
      <c r="A2830" s="132"/>
      <c r="B2830" s="110"/>
      <c r="C2830" s="927"/>
      <c r="D2830" s="94"/>
      <c r="E2830" s="96"/>
      <c r="F2830" s="97"/>
      <c r="G2830" s="110"/>
      <c r="H2830" s="930"/>
      <c r="I2830" s="94"/>
      <c r="J2830" s="96"/>
      <c r="K2830" s="97"/>
      <c r="L2830" s="110"/>
      <c r="M2830" s="933"/>
      <c r="N2830" s="94"/>
      <c r="O2830" s="96"/>
      <c r="P2830" s="97"/>
    </row>
    <row r="2831" spans="1:16">
      <c r="A2831" s="132"/>
      <c r="B2831" s="135"/>
      <c r="C2831" s="927"/>
      <c r="D2831" s="94"/>
      <c r="E2831" s="114"/>
      <c r="F2831" s="136"/>
      <c r="G2831" s="135"/>
      <c r="H2831" s="930"/>
      <c r="I2831" s="94"/>
      <c r="J2831" s="114"/>
      <c r="K2831" s="136"/>
      <c r="L2831" s="135"/>
      <c r="M2831" s="933"/>
      <c r="N2831" s="94"/>
      <c r="O2831" s="114"/>
      <c r="P2831" s="136"/>
    </row>
    <row r="2832" spans="1:16">
      <c r="A2832" s="132"/>
      <c r="B2832" s="110"/>
      <c r="C2832" s="927"/>
      <c r="D2832" s="94"/>
      <c r="E2832" s="96"/>
      <c r="F2832" s="97"/>
      <c r="G2832" s="110"/>
      <c r="H2832" s="930"/>
      <c r="I2832" s="94"/>
      <c r="J2832" s="96"/>
      <c r="K2832" s="97"/>
      <c r="L2832" s="110"/>
      <c r="M2832" s="933"/>
      <c r="N2832" s="94"/>
      <c r="O2832" s="96"/>
      <c r="P2832" s="97"/>
    </row>
    <row r="2833" spans="1:16">
      <c r="A2833" s="132"/>
      <c r="B2833" s="135"/>
      <c r="C2833" s="927"/>
      <c r="D2833" s="94"/>
      <c r="E2833" s="96"/>
      <c r="F2833" s="97"/>
      <c r="G2833" s="135"/>
      <c r="H2833" s="930"/>
      <c r="I2833" s="94"/>
      <c r="J2833" s="96"/>
      <c r="K2833" s="97"/>
      <c r="L2833" s="135"/>
      <c r="M2833" s="933"/>
      <c r="N2833" s="94"/>
      <c r="O2833" s="96"/>
      <c r="P2833" s="97"/>
    </row>
    <row r="2834" spans="1:16" ht="17.25" thickBot="1">
      <c r="A2834" s="132"/>
      <c r="B2834" s="110"/>
      <c r="C2834" s="940"/>
      <c r="D2834" s="115"/>
      <c r="E2834" s="116"/>
      <c r="F2834" s="117"/>
      <c r="G2834" s="110"/>
      <c r="H2834" s="941"/>
      <c r="I2834" s="115"/>
      <c r="J2834" s="130"/>
      <c r="K2834" s="104"/>
      <c r="L2834" s="110"/>
      <c r="M2834" s="939"/>
      <c r="N2834" s="115"/>
      <c r="O2834" s="130"/>
      <c r="P2834" s="104"/>
    </row>
    <row r="2835" spans="1:16">
      <c r="A2835" s="132"/>
      <c r="B2835" s="135"/>
      <c r="C2835" s="926" t="s">
        <v>668</v>
      </c>
      <c r="D2835" s="137" t="s">
        <v>150</v>
      </c>
      <c r="E2835" s="138"/>
      <c r="F2835" s="139" t="s">
        <v>151</v>
      </c>
      <c r="G2835" s="135"/>
      <c r="H2835" s="929" t="s">
        <v>149</v>
      </c>
      <c r="I2835" s="137" t="s">
        <v>150</v>
      </c>
      <c r="J2835" s="138"/>
      <c r="K2835" s="139" t="s">
        <v>151</v>
      </c>
      <c r="L2835" s="135"/>
      <c r="M2835" s="932" t="s">
        <v>149</v>
      </c>
      <c r="N2835" s="137" t="s">
        <v>150</v>
      </c>
      <c r="O2835" s="138"/>
      <c r="P2835" s="139" t="s">
        <v>151</v>
      </c>
    </row>
    <row r="2836" spans="1:16">
      <c r="A2836" s="132"/>
      <c r="B2836" s="110"/>
      <c r="C2836" s="927"/>
      <c r="D2836" s="120"/>
      <c r="E2836" s="121"/>
      <c r="F2836" s="140"/>
      <c r="G2836" s="110"/>
      <c r="H2836" s="930"/>
      <c r="I2836" s="94"/>
      <c r="J2836" s="96"/>
      <c r="K2836" s="97"/>
      <c r="L2836" s="110"/>
      <c r="M2836" s="933"/>
      <c r="N2836" s="94"/>
      <c r="O2836" s="96"/>
      <c r="P2836" s="97"/>
    </row>
    <row r="2837" spans="1:16">
      <c r="A2837" s="132"/>
      <c r="B2837" s="135"/>
      <c r="C2837" s="927"/>
      <c r="D2837" s="94"/>
      <c r="E2837" s="96"/>
      <c r="F2837" s="97"/>
      <c r="G2837" s="135"/>
      <c r="H2837" s="930"/>
      <c r="I2837" s="94"/>
      <c r="J2837" s="96"/>
      <c r="K2837" s="97"/>
      <c r="L2837" s="135"/>
      <c r="M2837" s="933"/>
      <c r="N2837" s="94"/>
      <c r="O2837" s="96"/>
      <c r="P2837" s="97"/>
    </row>
    <row r="2838" spans="1:16">
      <c r="A2838" s="132"/>
      <c r="B2838" s="110"/>
      <c r="C2838" s="927"/>
      <c r="D2838" s="113"/>
      <c r="E2838" s="114"/>
      <c r="F2838" s="104"/>
      <c r="G2838" s="110"/>
      <c r="H2838" s="930"/>
      <c r="I2838" s="113"/>
      <c r="J2838" s="114"/>
      <c r="K2838" s="104"/>
      <c r="L2838" s="110"/>
      <c r="M2838" s="933"/>
      <c r="N2838" s="113"/>
      <c r="O2838" s="114"/>
      <c r="P2838" s="104"/>
    </row>
    <row r="2839" spans="1:16">
      <c r="A2839" s="935"/>
      <c r="B2839" s="135"/>
      <c r="C2839" s="927"/>
      <c r="D2839" s="94"/>
      <c r="E2839" s="96"/>
      <c r="F2839" s="97"/>
      <c r="G2839" s="135"/>
      <c r="H2839" s="930"/>
      <c r="I2839" s="94"/>
      <c r="J2839" s="96"/>
      <c r="K2839" s="97"/>
      <c r="L2839" s="135"/>
      <c r="M2839" s="933"/>
      <c r="N2839" s="94"/>
      <c r="O2839" s="96"/>
      <c r="P2839" s="97"/>
    </row>
    <row r="2840" spans="1:16">
      <c r="A2840" s="935"/>
      <c r="B2840" s="110"/>
      <c r="C2840" s="927"/>
      <c r="D2840" s="94"/>
      <c r="E2840" s="96"/>
      <c r="F2840" s="97"/>
      <c r="G2840" s="110"/>
      <c r="H2840" s="930"/>
      <c r="I2840" s="94"/>
      <c r="J2840" s="96"/>
      <c r="K2840" s="97"/>
      <c r="L2840" s="110"/>
      <c r="M2840" s="933"/>
      <c r="N2840" s="94"/>
      <c r="O2840" s="96"/>
      <c r="P2840" s="97"/>
    </row>
    <row r="2841" spans="1:16">
      <c r="A2841" s="935"/>
      <c r="B2841" s="135"/>
      <c r="C2841" s="927"/>
      <c r="D2841" s="113"/>
      <c r="E2841" s="114"/>
      <c r="F2841" s="104"/>
      <c r="G2841" s="135"/>
      <c r="H2841" s="930"/>
      <c r="I2841" s="113"/>
      <c r="J2841" s="114"/>
      <c r="K2841" s="104"/>
      <c r="L2841" s="135"/>
      <c r="M2841" s="933"/>
      <c r="N2841" s="113"/>
      <c r="O2841" s="114"/>
      <c r="P2841" s="104"/>
    </row>
    <row r="2842" spans="1:16" ht="17.25" thickBot="1">
      <c r="A2842" s="936"/>
      <c r="B2842" s="141"/>
      <c r="C2842" s="928"/>
      <c r="D2842" s="142"/>
      <c r="E2842" s="143"/>
      <c r="F2842" s="144"/>
      <c r="G2842" s="141"/>
      <c r="H2842" s="931"/>
      <c r="I2842" s="142"/>
      <c r="J2842" s="143"/>
      <c r="K2842" s="144"/>
      <c r="L2842" s="141"/>
      <c r="M2842" s="934"/>
      <c r="N2842" s="142"/>
      <c r="O2842" s="143"/>
      <c r="P2842" s="144"/>
    </row>
    <row r="2843" spans="1:16" s="146" customFormat="1" ht="27" customHeight="1" thickTop="1" thickBot="1">
      <c r="A2843" s="145"/>
      <c r="B2843" s="937" t="s">
        <v>152</v>
      </c>
      <c r="C2843" s="937"/>
      <c r="D2843" s="937"/>
      <c r="E2843" s="937"/>
      <c r="F2843" s="937"/>
      <c r="G2843" s="938" t="s">
        <v>153</v>
      </c>
      <c r="H2843" s="938"/>
      <c r="I2843" s="938"/>
      <c r="J2843" s="938"/>
      <c r="K2843" s="938"/>
      <c r="L2843" s="938"/>
      <c r="M2843" s="938"/>
      <c r="N2843" s="919" t="s">
        <v>154</v>
      </c>
      <c r="O2843" s="919"/>
      <c r="P2843" s="919"/>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20">
        <f>A2759</f>
        <v>46200</v>
      </c>
      <c r="B2845" s="923" t="s">
        <v>669</v>
      </c>
      <c r="C2845" s="160"/>
      <c r="D2845" s="161"/>
      <c r="E2845" s="162"/>
      <c r="F2845" s="163"/>
      <c r="G2845" s="164"/>
      <c r="H2845" s="165"/>
      <c r="I2845" s="166"/>
      <c r="J2845" s="166"/>
      <c r="K2845" s="167"/>
      <c r="L2845" s="168"/>
      <c r="M2845" s="169"/>
      <c r="N2845" s="170"/>
      <c r="O2845" s="166"/>
      <c r="P2845" s="171"/>
    </row>
    <row r="2846" spans="1:16" s="172" customFormat="1">
      <c r="A2846" s="921"/>
      <c r="B2846" s="924"/>
      <c r="C2846" s="173"/>
      <c r="D2846" s="174"/>
      <c r="E2846" s="175"/>
      <c r="F2846" s="176"/>
      <c r="G2846" s="173"/>
      <c r="H2846" s="177"/>
      <c r="I2846" s="175"/>
      <c r="J2846" s="175"/>
      <c r="K2846" s="178"/>
      <c r="L2846" s="179"/>
      <c r="M2846" s="180"/>
      <c r="N2846" s="181"/>
      <c r="O2846" s="175"/>
      <c r="P2846" s="182"/>
    </row>
    <row r="2847" spans="1:16" s="172" customFormat="1">
      <c r="A2847" s="921"/>
      <c r="B2847" s="924"/>
      <c r="C2847" s="173"/>
      <c r="D2847" s="174"/>
      <c r="E2847" s="175"/>
      <c r="F2847" s="176"/>
      <c r="G2847" s="173"/>
      <c r="H2847" s="183"/>
      <c r="I2847" s="175"/>
      <c r="J2847" s="175"/>
      <c r="K2847" s="178"/>
      <c r="L2847" s="184"/>
      <c r="M2847" s="180"/>
      <c r="N2847" s="181"/>
      <c r="O2847" s="175"/>
      <c r="P2847" s="182"/>
    </row>
    <row r="2848" spans="1:16" s="172" customFormat="1">
      <c r="A2848" s="921"/>
      <c r="B2848" s="924"/>
      <c r="C2848" s="173"/>
      <c r="D2848" s="218"/>
      <c r="E2848" s="175"/>
      <c r="F2848" s="176"/>
      <c r="G2848" s="173"/>
      <c r="H2848" s="183"/>
      <c r="I2848" s="175"/>
      <c r="J2848" s="175"/>
      <c r="K2848" s="187"/>
      <c r="L2848" s="184"/>
      <c r="M2848" s="180"/>
      <c r="N2848" s="181"/>
      <c r="O2848" s="175"/>
      <c r="P2848" s="182"/>
    </row>
    <row r="2849" spans="1:16" s="172" customFormat="1">
      <c r="A2849" s="921"/>
      <c r="B2849" s="924"/>
      <c r="C2849" s="173"/>
      <c r="D2849" s="185"/>
      <c r="E2849" s="175"/>
      <c r="F2849" s="182"/>
      <c r="G2849" s="173"/>
      <c r="H2849" s="186"/>
      <c r="I2849" s="175"/>
      <c r="J2849" s="175"/>
      <c r="K2849" s="187"/>
      <c r="L2849" s="184"/>
      <c r="M2849" s="180"/>
      <c r="N2849" s="181"/>
      <c r="O2849" s="175"/>
      <c r="P2849" s="182"/>
    </row>
    <row r="2850" spans="1:16" s="172" customFormat="1">
      <c r="A2850" s="921"/>
      <c r="B2850" s="924"/>
      <c r="C2850" s="173"/>
      <c r="D2850" s="174"/>
      <c r="E2850" s="175"/>
      <c r="F2850" s="188"/>
      <c r="G2850" s="198"/>
      <c r="H2850" s="183"/>
      <c r="I2850" s="191"/>
      <c r="J2850" s="175"/>
      <c r="K2850" s="178"/>
      <c r="L2850" s="189"/>
      <c r="M2850" s="190"/>
      <c r="N2850" s="181"/>
      <c r="O2850" s="175"/>
      <c r="P2850" s="182"/>
    </row>
    <row r="2851" spans="1:16" s="172" customFormat="1">
      <c r="A2851" s="921"/>
      <c r="B2851" s="924"/>
      <c r="C2851" s="173"/>
      <c r="D2851" s="174"/>
      <c r="E2851" s="175"/>
      <c r="F2851" s="182"/>
      <c r="G2851" s="173"/>
      <c r="H2851" s="183"/>
      <c r="I2851" s="191"/>
      <c r="J2851" s="175"/>
      <c r="K2851" s="178"/>
      <c r="L2851" s="184"/>
      <c r="M2851" s="180"/>
      <c r="N2851" s="181"/>
      <c r="O2851" s="175"/>
      <c r="P2851" s="182"/>
    </row>
    <row r="2852" spans="1:16" s="172" customFormat="1">
      <c r="A2852" s="921"/>
      <c r="B2852" s="924"/>
      <c r="C2852" s="173"/>
      <c r="D2852" s="174"/>
      <c r="E2852" s="175"/>
      <c r="F2852" s="182"/>
      <c r="G2852" s="219"/>
      <c r="H2852" s="183"/>
      <c r="I2852" s="175"/>
      <c r="J2852" s="175"/>
      <c r="K2852" s="178"/>
      <c r="L2852" s="184"/>
      <c r="M2852" s="180"/>
      <c r="N2852" s="181"/>
      <c r="O2852" s="175"/>
      <c r="P2852" s="182"/>
    </row>
    <row r="2853" spans="1:16" s="172" customFormat="1">
      <c r="A2853" s="921"/>
      <c r="B2853" s="924"/>
      <c r="C2853" s="173"/>
      <c r="D2853" s="174"/>
      <c r="E2853" s="175"/>
      <c r="F2853" s="188"/>
      <c r="G2853" s="173"/>
      <c r="H2853" s="183"/>
      <c r="I2853" s="191"/>
      <c r="J2853" s="175"/>
      <c r="K2853" s="178"/>
      <c r="L2853" s="184"/>
      <c r="M2853" s="180"/>
      <c r="N2853" s="181"/>
      <c r="O2853" s="175"/>
      <c r="P2853" s="182"/>
    </row>
    <row r="2854" spans="1:16" s="172" customFormat="1">
      <c r="A2854" s="921"/>
      <c r="B2854" s="924"/>
      <c r="C2854" s="173"/>
      <c r="D2854" s="174"/>
      <c r="E2854" s="175"/>
      <c r="F2854" s="182"/>
      <c r="G2854" s="173"/>
      <c r="H2854" s="183"/>
      <c r="I2854" s="191"/>
      <c r="J2854" s="175"/>
      <c r="K2854" s="178"/>
      <c r="L2854" s="184"/>
      <c r="M2854" s="180"/>
      <c r="N2854" s="181"/>
      <c r="O2854" s="175"/>
      <c r="P2854" s="182"/>
    </row>
    <row r="2855" spans="1:16" s="172" customFormat="1">
      <c r="A2855" s="921"/>
      <c r="B2855" s="924"/>
      <c r="C2855" s="192"/>
      <c r="D2855" s="193"/>
      <c r="E2855" s="194"/>
      <c r="F2855" s="195"/>
      <c r="G2855" s="173"/>
      <c r="H2855" s="177"/>
      <c r="I2855" s="175"/>
      <c r="J2855" s="175"/>
      <c r="K2855" s="178"/>
      <c r="L2855" s="184"/>
      <c r="M2855" s="180"/>
      <c r="N2855" s="196"/>
      <c r="O2855" s="194"/>
      <c r="P2855" s="195"/>
    </row>
    <row r="2856" spans="1:16" s="172" customFormat="1">
      <c r="A2856" s="921"/>
      <c r="B2856" s="924"/>
      <c r="C2856" s="192"/>
      <c r="D2856" s="193"/>
      <c r="E2856" s="194"/>
      <c r="F2856" s="195"/>
      <c r="G2856" s="198"/>
      <c r="H2856" s="183"/>
      <c r="I2856" s="191"/>
      <c r="J2856" s="175"/>
      <c r="K2856" s="178"/>
      <c r="L2856" s="184"/>
      <c r="M2856" s="180"/>
      <c r="N2856" s="196"/>
      <c r="O2856" s="194"/>
      <c r="P2856" s="195"/>
    </row>
    <row r="2857" spans="1:16" s="172" customFormat="1">
      <c r="A2857" s="921"/>
      <c r="B2857" s="924"/>
      <c r="C2857" s="192"/>
      <c r="D2857" s="193"/>
      <c r="E2857" s="194"/>
      <c r="F2857" s="195"/>
      <c r="G2857" s="173"/>
      <c r="H2857" s="199"/>
      <c r="I2857" s="191"/>
      <c r="J2857" s="200"/>
      <c r="K2857" s="197"/>
      <c r="L2857" s="184"/>
      <c r="M2857" s="180"/>
      <c r="N2857" s="196"/>
      <c r="O2857" s="194"/>
      <c r="P2857" s="195"/>
    </row>
    <row r="2858" spans="1:16" s="172" customFormat="1">
      <c r="A2858" s="921"/>
      <c r="B2858" s="924"/>
      <c r="C2858" s="192"/>
      <c r="D2858" s="193"/>
      <c r="E2858" s="194"/>
      <c r="F2858" s="195"/>
      <c r="G2858" s="173"/>
      <c r="H2858" s="201"/>
      <c r="I2858" s="175"/>
      <c r="J2858" s="175"/>
      <c r="K2858" s="178"/>
      <c r="L2858" s="184"/>
      <c r="M2858" s="180"/>
      <c r="N2858" s="196"/>
      <c r="O2858" s="194"/>
      <c r="P2858" s="195"/>
    </row>
    <row r="2859" spans="1:16" s="172" customFormat="1">
      <c r="A2859" s="921"/>
      <c r="B2859" s="924"/>
      <c r="C2859" s="192"/>
      <c r="D2859" s="193"/>
      <c r="E2859" s="194"/>
      <c r="F2859" s="195"/>
      <c r="G2859" s="198"/>
      <c r="H2859" s="183"/>
      <c r="I2859" s="200"/>
      <c r="J2859" s="200"/>
      <c r="K2859" s="197"/>
      <c r="L2859" s="184"/>
      <c r="M2859" s="180"/>
      <c r="N2859" s="196"/>
      <c r="O2859" s="194"/>
      <c r="P2859" s="195"/>
    </row>
    <row r="2860" spans="1:16" s="172" customFormat="1">
      <c r="A2860" s="921"/>
      <c r="B2860" s="924"/>
      <c r="C2860" s="192"/>
      <c r="D2860" s="193"/>
      <c r="E2860" s="194"/>
      <c r="F2860" s="195"/>
      <c r="G2860" s="173"/>
      <c r="H2860" s="183"/>
      <c r="I2860" s="200"/>
      <c r="J2860" s="200"/>
      <c r="K2860" s="197"/>
      <c r="L2860" s="179"/>
      <c r="M2860" s="180"/>
      <c r="N2860" s="196"/>
      <c r="O2860" s="194"/>
      <c r="P2860" s="195"/>
    </row>
    <row r="2861" spans="1:16" s="172" customFormat="1">
      <c r="A2861" s="921"/>
      <c r="B2861" s="924"/>
      <c r="C2861" s="192"/>
      <c r="D2861" s="193"/>
      <c r="E2861" s="194"/>
      <c r="F2861" s="195"/>
      <c r="G2861" s="192"/>
      <c r="H2861" s="201"/>
      <c r="I2861" s="202"/>
      <c r="J2861" s="202"/>
      <c r="K2861" s="203"/>
      <c r="L2861" s="204"/>
      <c r="M2861" s="190"/>
      <c r="N2861" s="196"/>
      <c r="O2861" s="194"/>
      <c r="P2861" s="195"/>
    </row>
    <row r="2862" spans="1:16" s="172" customFormat="1">
      <c r="A2862" s="921"/>
      <c r="B2862" s="924"/>
      <c r="C2862" s="192"/>
      <c r="D2862" s="193"/>
      <c r="E2862" s="194"/>
      <c r="F2862" s="195"/>
      <c r="G2862" s="192"/>
      <c r="H2862" s="201"/>
      <c r="I2862" s="202"/>
      <c r="J2862" s="202"/>
      <c r="K2862" s="203"/>
      <c r="L2862" s="204"/>
      <c r="M2862" s="190"/>
      <c r="N2862" s="196"/>
      <c r="O2862" s="194"/>
      <c r="P2862" s="195"/>
    </row>
    <row r="2863" spans="1:16" s="172" customFormat="1">
      <c r="A2863" s="921"/>
      <c r="B2863" s="924"/>
      <c r="C2863" s="192"/>
      <c r="D2863" s="193"/>
      <c r="E2863" s="194"/>
      <c r="F2863" s="195"/>
      <c r="G2863" s="192"/>
      <c r="H2863" s="201"/>
      <c r="I2863" s="202"/>
      <c r="J2863" s="202"/>
      <c r="K2863" s="203"/>
      <c r="L2863" s="204"/>
      <c r="M2863" s="190"/>
      <c r="N2863" s="196"/>
      <c r="O2863" s="194"/>
      <c r="P2863" s="195"/>
    </row>
    <row r="2864" spans="1:16" s="172" customFormat="1" ht="17.25" thickBot="1">
      <c r="A2864" s="922"/>
      <c r="B2864" s="925"/>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56">
        <f>A2759+1</f>
        <v>46201</v>
      </c>
      <c r="B2865" s="90" t="s">
        <v>162</v>
      </c>
      <c r="C2865" s="926" t="s">
        <v>664</v>
      </c>
      <c r="D2865" s="91" t="s">
        <v>114</v>
      </c>
      <c r="E2865" s="92" t="s">
        <v>164</v>
      </c>
      <c r="F2865" s="93"/>
      <c r="G2865" s="90" t="s">
        <v>162</v>
      </c>
      <c r="H2865" s="930" t="s">
        <v>163</v>
      </c>
      <c r="I2865" s="91" t="s">
        <v>114</v>
      </c>
      <c r="J2865" s="92" t="s">
        <v>164</v>
      </c>
      <c r="K2865" s="93"/>
      <c r="L2865" s="90" t="s">
        <v>162</v>
      </c>
      <c r="M2865" s="933" t="s">
        <v>163</v>
      </c>
      <c r="N2865" s="91" t="s">
        <v>114</v>
      </c>
      <c r="O2865" s="92" t="s">
        <v>164</v>
      </c>
      <c r="P2865" s="93"/>
    </row>
    <row r="2866" spans="1:16" ht="18" customHeight="1">
      <c r="A2866" s="957"/>
      <c r="B2866" s="958"/>
      <c r="C2866" s="927"/>
      <c r="D2866" s="94" t="s">
        <v>116</v>
      </c>
      <c r="E2866" s="95" t="s">
        <v>142</v>
      </c>
      <c r="F2866" s="93"/>
      <c r="G2866" s="958"/>
      <c r="H2866" s="930"/>
      <c r="I2866" s="94" t="s">
        <v>116</v>
      </c>
      <c r="J2866" s="95" t="s">
        <v>142</v>
      </c>
      <c r="K2866" s="93"/>
      <c r="L2866" s="958"/>
      <c r="M2866" s="933"/>
      <c r="N2866" s="94" t="s">
        <v>116</v>
      </c>
      <c r="O2866" s="95" t="s">
        <v>142</v>
      </c>
      <c r="P2866" s="93"/>
    </row>
    <row r="2867" spans="1:16" ht="17.25" thickBot="1">
      <c r="A2867" s="957"/>
      <c r="B2867" s="959"/>
      <c r="C2867" s="927"/>
      <c r="D2867" s="94" t="s">
        <v>165</v>
      </c>
      <c r="E2867" s="96" t="s">
        <v>166</v>
      </c>
      <c r="F2867" s="98"/>
      <c r="G2867" s="959"/>
      <c r="H2867" s="930"/>
      <c r="I2867" s="94" t="s">
        <v>165</v>
      </c>
      <c r="J2867" s="96" t="s">
        <v>166</v>
      </c>
      <c r="K2867" s="98"/>
      <c r="L2867" s="959"/>
      <c r="M2867" s="933"/>
      <c r="N2867" s="94" t="s">
        <v>165</v>
      </c>
      <c r="O2867" s="96" t="s">
        <v>166</v>
      </c>
      <c r="P2867" s="98"/>
    </row>
    <row r="2868" spans="1:16" ht="17.25" thickBot="1">
      <c r="A2868" s="957"/>
      <c r="B2868" s="90" t="s">
        <v>167</v>
      </c>
      <c r="C2868" s="927"/>
      <c r="D2868" s="94"/>
      <c r="E2868" s="96"/>
      <c r="F2868" s="97"/>
      <c r="G2868" s="90" t="s">
        <v>167</v>
      </c>
      <c r="H2868" s="930"/>
      <c r="I2868" s="94" t="s">
        <v>120</v>
      </c>
      <c r="J2868" s="96" t="s">
        <v>148</v>
      </c>
      <c r="K2868" s="97"/>
      <c r="L2868" s="90" t="s">
        <v>167</v>
      </c>
      <c r="M2868" s="933"/>
      <c r="N2868" s="94" t="s">
        <v>120</v>
      </c>
      <c r="O2868" s="96" t="s">
        <v>148</v>
      </c>
      <c r="P2868" s="97"/>
    </row>
    <row r="2869" spans="1:16">
      <c r="A2869" s="957"/>
      <c r="B2869" s="955"/>
      <c r="C2869" s="927"/>
      <c r="D2869" s="94"/>
      <c r="E2869" s="96"/>
      <c r="F2869" s="97"/>
      <c r="G2869" s="955"/>
      <c r="H2869" s="930"/>
      <c r="I2869" s="94"/>
      <c r="J2869" s="96"/>
      <c r="K2869" s="97"/>
      <c r="L2869" s="955"/>
      <c r="M2869" s="933"/>
      <c r="N2869" s="94"/>
      <c r="O2869" s="96"/>
      <c r="P2869" s="97"/>
    </row>
    <row r="2870" spans="1:16">
      <c r="A2870" s="957"/>
      <c r="B2870" s="948"/>
      <c r="C2870" s="927"/>
      <c r="D2870" s="94"/>
      <c r="E2870" s="96"/>
      <c r="F2870" s="97"/>
      <c r="G2870" s="948"/>
      <c r="H2870" s="930"/>
      <c r="I2870" s="94"/>
      <c r="J2870" s="96"/>
      <c r="K2870" s="97"/>
      <c r="L2870" s="948"/>
      <c r="M2870" s="933"/>
      <c r="N2870" s="94"/>
      <c r="O2870" s="96"/>
      <c r="P2870" s="97"/>
    </row>
    <row r="2871" spans="1:16">
      <c r="A2871" s="957"/>
      <c r="B2871" s="947"/>
      <c r="C2871" s="927"/>
      <c r="D2871" s="94"/>
      <c r="E2871" s="96"/>
      <c r="F2871" s="93"/>
      <c r="G2871" s="947"/>
      <c r="H2871" s="930"/>
      <c r="I2871" s="94"/>
      <c r="J2871" s="96"/>
      <c r="K2871" s="93"/>
      <c r="L2871" s="947"/>
      <c r="M2871" s="933"/>
      <c r="N2871" s="94"/>
      <c r="O2871" s="96"/>
      <c r="P2871" s="93"/>
    </row>
    <row r="2872" spans="1:16">
      <c r="A2872" s="957"/>
      <c r="B2872" s="948"/>
      <c r="C2872" s="927"/>
      <c r="D2872" s="94"/>
      <c r="E2872" s="96"/>
      <c r="F2872" s="99"/>
      <c r="G2872" s="948"/>
      <c r="H2872" s="930"/>
      <c r="I2872" s="94"/>
      <c r="J2872" s="96"/>
      <c r="K2872" s="99"/>
      <c r="L2872" s="948"/>
      <c r="M2872" s="933"/>
      <c r="N2872" s="94"/>
      <c r="O2872" s="96"/>
      <c r="P2872" s="93"/>
    </row>
    <row r="2873" spans="1:16">
      <c r="A2873" s="957"/>
      <c r="B2873" s="947"/>
      <c r="C2873" s="927"/>
      <c r="D2873" s="94"/>
      <c r="E2873" s="96"/>
      <c r="F2873" s="102"/>
      <c r="G2873" s="947"/>
      <c r="H2873" s="930"/>
      <c r="I2873" s="94"/>
      <c r="J2873" s="96"/>
      <c r="K2873" s="102"/>
      <c r="L2873" s="947"/>
      <c r="M2873" s="933"/>
      <c r="N2873" s="94"/>
      <c r="O2873" s="96"/>
      <c r="P2873" s="99"/>
    </row>
    <row r="2874" spans="1:16" ht="17.25" thickBot="1">
      <c r="A2874" s="957"/>
      <c r="B2874" s="948"/>
      <c r="C2874" s="927"/>
      <c r="D2874" s="94"/>
      <c r="E2874" s="96"/>
      <c r="F2874" s="99"/>
      <c r="G2874" s="948"/>
      <c r="H2874" s="930"/>
      <c r="I2874" s="94"/>
      <c r="J2874" s="96"/>
      <c r="K2874" s="99"/>
      <c r="L2874" s="948"/>
      <c r="M2874" s="933"/>
      <c r="N2874" s="94"/>
      <c r="O2874" s="96"/>
      <c r="P2874" s="99"/>
    </row>
    <row r="2875" spans="1:16" ht="17.25" thickBot="1">
      <c r="A2875" s="957"/>
      <c r="B2875" s="100" t="s">
        <v>168</v>
      </c>
      <c r="C2875" s="927"/>
      <c r="D2875" s="94"/>
      <c r="E2875" s="96"/>
      <c r="F2875" s="99"/>
      <c r="G2875" s="100" t="s">
        <v>168</v>
      </c>
      <c r="H2875" s="930"/>
      <c r="I2875" s="94"/>
      <c r="J2875" s="96"/>
      <c r="K2875" s="99"/>
      <c r="L2875" s="100" t="s">
        <v>168</v>
      </c>
      <c r="M2875" s="933"/>
      <c r="N2875" s="94"/>
      <c r="O2875" s="96"/>
      <c r="P2875" s="99"/>
    </row>
    <row r="2876" spans="1:16">
      <c r="A2876" s="957"/>
      <c r="B2876" s="949"/>
      <c r="C2876" s="927"/>
      <c r="D2876" s="94"/>
      <c r="E2876" s="96"/>
      <c r="F2876" s="99"/>
      <c r="G2876" s="949"/>
      <c r="H2876" s="930"/>
      <c r="I2876" s="94"/>
      <c r="J2876" s="96"/>
      <c r="K2876" s="99"/>
      <c r="L2876" s="949"/>
      <c r="M2876" s="933"/>
      <c r="N2876" s="94"/>
      <c r="O2876" s="96"/>
      <c r="P2876" s="99"/>
    </row>
    <row r="2877" spans="1:16">
      <c r="A2877" s="957"/>
      <c r="B2877" s="950"/>
      <c r="C2877" s="927"/>
      <c r="D2877" s="94"/>
      <c r="E2877" s="96"/>
      <c r="F2877" s="99"/>
      <c r="G2877" s="950"/>
      <c r="H2877" s="930"/>
      <c r="I2877" s="94"/>
      <c r="J2877" s="96"/>
      <c r="K2877" s="99"/>
      <c r="L2877" s="950"/>
      <c r="M2877" s="933"/>
      <c r="N2877" s="94"/>
      <c r="O2877" s="96"/>
      <c r="P2877" s="97"/>
    </row>
    <row r="2878" spans="1:16" ht="17.25" thickBot="1">
      <c r="A2878" s="957"/>
      <c r="B2878" s="951"/>
      <c r="C2878" s="927"/>
      <c r="D2878" s="94"/>
      <c r="E2878" s="96"/>
      <c r="F2878" s="97"/>
      <c r="G2878" s="951"/>
      <c r="H2878" s="930"/>
      <c r="I2878" s="94"/>
      <c r="J2878" s="96"/>
      <c r="K2878" s="97"/>
      <c r="L2878" s="951"/>
      <c r="M2878" s="933"/>
      <c r="N2878" s="94"/>
      <c r="O2878" s="96"/>
      <c r="P2878" s="97"/>
    </row>
    <row r="2879" spans="1:16" ht="17.25" thickBot="1">
      <c r="A2879" s="957"/>
      <c r="B2879" s="100" t="s">
        <v>123</v>
      </c>
      <c r="C2879" s="927"/>
      <c r="D2879" s="94"/>
      <c r="E2879" s="96"/>
      <c r="F2879" s="97"/>
      <c r="G2879" s="100" t="s">
        <v>123</v>
      </c>
      <c r="H2879" s="930"/>
      <c r="I2879" s="94"/>
      <c r="J2879" s="96"/>
      <c r="K2879" s="97"/>
      <c r="L2879" s="100" t="s">
        <v>123</v>
      </c>
      <c r="M2879" s="933"/>
      <c r="N2879" s="94"/>
      <c r="O2879" s="96"/>
      <c r="P2879" s="97"/>
    </row>
    <row r="2880" spans="1:16">
      <c r="A2880" s="957"/>
      <c r="B2880" s="962"/>
      <c r="C2880" s="927"/>
      <c r="D2880" s="94"/>
      <c r="E2880" s="96"/>
      <c r="F2880" s="97"/>
      <c r="G2880" s="962"/>
      <c r="H2880" s="930"/>
      <c r="I2880" s="94"/>
      <c r="J2880" s="96"/>
      <c r="K2880" s="97"/>
      <c r="L2880" s="962"/>
      <c r="M2880" s="933"/>
      <c r="N2880" s="94"/>
      <c r="O2880" s="96"/>
      <c r="P2880" s="97"/>
    </row>
    <row r="2881" spans="1:16">
      <c r="A2881" s="957"/>
      <c r="B2881" s="963"/>
      <c r="C2881" s="927"/>
      <c r="D2881" s="94"/>
      <c r="E2881" s="96"/>
      <c r="F2881" s="97"/>
      <c r="G2881" s="963"/>
      <c r="H2881" s="930"/>
      <c r="I2881" s="94"/>
      <c r="J2881" s="96"/>
      <c r="K2881" s="97"/>
      <c r="L2881" s="963"/>
      <c r="M2881" s="933"/>
      <c r="N2881" s="94"/>
      <c r="O2881" s="96"/>
      <c r="P2881" s="97"/>
    </row>
    <row r="2882" spans="1:16" ht="17.25" thickBot="1">
      <c r="A2882" s="957"/>
      <c r="B2882" s="964"/>
      <c r="C2882" s="927"/>
      <c r="D2882" s="94"/>
      <c r="E2882" s="96"/>
      <c r="F2882" s="97"/>
      <c r="G2882" s="964"/>
      <c r="H2882" s="930"/>
      <c r="I2882" s="94"/>
      <c r="J2882" s="96"/>
      <c r="K2882" s="97"/>
      <c r="L2882" s="964"/>
      <c r="M2882" s="933"/>
      <c r="N2882" s="94"/>
      <c r="O2882" s="96"/>
      <c r="P2882" s="97"/>
    </row>
    <row r="2883" spans="1:16">
      <c r="A2883" s="957"/>
      <c r="B2883" s="945" t="s">
        <v>124</v>
      </c>
      <c r="C2883" s="927"/>
      <c r="D2883" s="94"/>
      <c r="E2883" s="96"/>
      <c r="F2883" s="97"/>
      <c r="G2883" s="945" t="s">
        <v>124</v>
      </c>
      <c r="H2883" s="930"/>
      <c r="I2883" s="94"/>
      <c r="J2883" s="96"/>
      <c r="K2883" s="97"/>
      <c r="L2883" s="945" t="s">
        <v>124</v>
      </c>
      <c r="M2883" s="933"/>
      <c r="N2883" s="94"/>
      <c r="O2883" s="96"/>
      <c r="P2883" s="97"/>
    </row>
    <row r="2884" spans="1:16" ht="17.25" thickBot="1">
      <c r="A2884" s="957"/>
      <c r="B2884" s="946"/>
      <c r="C2884" s="927"/>
      <c r="D2884" s="94"/>
      <c r="E2884" s="96"/>
      <c r="F2884" s="97"/>
      <c r="G2884" s="946"/>
      <c r="H2884" s="930"/>
      <c r="I2884" s="94"/>
      <c r="J2884" s="96"/>
      <c r="K2884" s="97"/>
      <c r="L2884" s="946"/>
      <c r="M2884" s="933"/>
      <c r="N2884" s="94"/>
      <c r="O2884" s="96"/>
      <c r="P2884" s="93"/>
    </row>
    <row r="2885" spans="1:16" ht="17.25" thickTop="1">
      <c r="A2885" s="957"/>
      <c r="B2885" s="960" t="s">
        <v>125</v>
      </c>
      <c r="C2885" s="927"/>
      <c r="D2885" s="94"/>
      <c r="E2885" s="96"/>
      <c r="F2885" s="93"/>
      <c r="G2885" s="960" t="s">
        <v>125</v>
      </c>
      <c r="H2885" s="930"/>
      <c r="I2885" s="94"/>
      <c r="J2885" s="96"/>
      <c r="K2885" s="93"/>
      <c r="L2885" s="960" t="s">
        <v>125</v>
      </c>
      <c r="M2885" s="933"/>
      <c r="N2885" s="94"/>
      <c r="O2885" s="96"/>
      <c r="P2885" s="97"/>
    </row>
    <row r="2886" spans="1:16" ht="17.25" thickBot="1">
      <c r="A2886" s="957"/>
      <c r="B2886" s="943"/>
      <c r="C2886" s="927"/>
      <c r="D2886" s="94"/>
      <c r="E2886" s="96"/>
      <c r="F2886" s="93"/>
      <c r="G2886" s="943"/>
      <c r="H2886" s="930"/>
      <c r="I2886" s="94"/>
      <c r="J2886" s="96"/>
      <c r="K2886" s="93"/>
      <c r="L2886" s="943"/>
      <c r="M2886" s="933"/>
      <c r="N2886" s="94"/>
      <c r="O2886" s="96"/>
      <c r="P2886" s="101"/>
    </row>
    <row r="2887" spans="1:16">
      <c r="A2887" s="957"/>
      <c r="B2887" s="953"/>
      <c r="C2887" s="927"/>
      <c r="D2887" s="94"/>
      <c r="E2887" s="96"/>
      <c r="F2887" s="97"/>
      <c r="G2887" s="953"/>
      <c r="H2887" s="930"/>
      <c r="I2887" s="94"/>
      <c r="J2887" s="96"/>
      <c r="K2887" s="97"/>
      <c r="L2887" s="953"/>
      <c r="M2887" s="933"/>
      <c r="N2887" s="94"/>
      <c r="O2887" s="96"/>
      <c r="P2887" s="103"/>
    </row>
    <row r="2888" spans="1:16" ht="17.25" thickBot="1">
      <c r="A2888" s="957"/>
      <c r="B2888" s="961"/>
      <c r="C2888" s="927"/>
      <c r="D2888" s="94"/>
      <c r="E2888" s="96"/>
      <c r="F2888" s="97"/>
      <c r="G2888" s="961"/>
      <c r="H2888" s="930"/>
      <c r="I2888" s="94"/>
      <c r="J2888" s="96"/>
      <c r="K2888" s="97"/>
      <c r="L2888" s="961"/>
      <c r="M2888" s="933"/>
      <c r="N2888" s="94"/>
      <c r="O2888" s="96"/>
      <c r="P2888" s="104"/>
    </row>
    <row r="2889" spans="1:16">
      <c r="A2889" s="957"/>
      <c r="B2889" s="942" t="s">
        <v>126</v>
      </c>
      <c r="C2889" s="927"/>
      <c r="D2889" s="94"/>
      <c r="E2889" s="96"/>
      <c r="F2889" s="93"/>
      <c r="G2889" s="942" t="s">
        <v>126</v>
      </c>
      <c r="H2889" s="930"/>
      <c r="I2889" s="94"/>
      <c r="J2889" s="96"/>
      <c r="K2889" s="93"/>
      <c r="L2889" s="942" t="s">
        <v>126</v>
      </c>
      <c r="M2889" s="933"/>
      <c r="N2889" s="94"/>
      <c r="O2889" s="96"/>
      <c r="P2889" s="99"/>
    </row>
    <row r="2890" spans="1:16" ht="17.25" thickBot="1">
      <c r="A2890" s="957"/>
      <c r="B2890" s="943"/>
      <c r="C2890" s="927"/>
      <c r="D2890" s="94"/>
      <c r="E2890" s="96"/>
      <c r="F2890" s="101"/>
      <c r="G2890" s="943"/>
      <c r="H2890" s="930"/>
      <c r="I2890" s="94"/>
      <c r="J2890" s="96"/>
      <c r="K2890" s="101"/>
      <c r="L2890" s="943"/>
      <c r="M2890" s="933"/>
      <c r="N2890" s="94"/>
      <c r="O2890" s="96"/>
      <c r="P2890" s="104"/>
    </row>
    <row r="2891" spans="1:16">
      <c r="A2891" s="957"/>
      <c r="B2891" s="953"/>
      <c r="C2891" s="927"/>
      <c r="D2891" s="94"/>
      <c r="E2891" s="96"/>
      <c r="F2891" s="102"/>
      <c r="G2891" s="953"/>
      <c r="H2891" s="930"/>
      <c r="I2891" s="94"/>
      <c r="J2891" s="96"/>
      <c r="K2891" s="103"/>
      <c r="L2891" s="953"/>
      <c r="M2891" s="933"/>
      <c r="N2891" s="94"/>
      <c r="O2891" s="96"/>
      <c r="P2891" s="93"/>
    </row>
    <row r="2892" spans="1:16" ht="17.25" thickBot="1">
      <c r="A2892" s="957"/>
      <c r="B2892" s="954"/>
      <c r="C2892" s="927"/>
      <c r="D2892" s="94"/>
      <c r="E2892" s="96"/>
      <c r="F2892" s="99"/>
      <c r="G2892" s="954"/>
      <c r="H2892" s="930"/>
      <c r="I2892" s="94"/>
      <c r="J2892" s="96"/>
      <c r="K2892" s="104"/>
      <c r="L2892" s="954"/>
      <c r="M2892" s="933"/>
      <c r="N2892" s="94"/>
      <c r="O2892" s="96"/>
      <c r="P2892" s="97"/>
    </row>
    <row r="2893" spans="1:16">
      <c r="A2893" s="957"/>
      <c r="B2893" s="952" t="s">
        <v>127</v>
      </c>
      <c r="C2893" s="927"/>
      <c r="D2893" s="94"/>
      <c r="E2893" s="96"/>
      <c r="F2893" s="103"/>
      <c r="G2893" s="952" t="s">
        <v>127</v>
      </c>
      <c r="H2893" s="930"/>
      <c r="I2893" s="94"/>
      <c r="J2893" s="96"/>
      <c r="K2893" s="104"/>
      <c r="L2893" s="952" t="s">
        <v>127</v>
      </c>
      <c r="M2893" s="933"/>
      <c r="N2893" s="94"/>
      <c r="O2893" s="114"/>
      <c r="P2893" s="97"/>
    </row>
    <row r="2894" spans="1:16" ht="17.25" thickBot="1">
      <c r="A2894" s="957"/>
      <c r="B2894" s="943"/>
      <c r="C2894" s="927"/>
      <c r="D2894" s="94"/>
      <c r="E2894" s="96"/>
      <c r="F2894" s="104"/>
      <c r="G2894" s="943"/>
      <c r="H2894" s="930"/>
      <c r="I2894" s="94"/>
      <c r="J2894" s="96"/>
      <c r="K2894" s="99"/>
      <c r="L2894" s="943"/>
      <c r="M2894" s="933"/>
      <c r="N2894" s="113"/>
      <c r="O2894" s="96"/>
      <c r="P2894" s="112"/>
    </row>
    <row r="2895" spans="1:16">
      <c r="A2895" s="957"/>
      <c r="B2895" s="953"/>
      <c r="C2895" s="927"/>
      <c r="D2895" s="94"/>
      <c r="E2895" s="96"/>
      <c r="F2895" s="104"/>
      <c r="G2895" s="953"/>
      <c r="H2895" s="930"/>
      <c r="I2895" s="94"/>
      <c r="J2895" s="96"/>
      <c r="K2895" s="104"/>
      <c r="L2895" s="953"/>
      <c r="M2895" s="933"/>
      <c r="N2895" s="113"/>
      <c r="O2895" s="114"/>
      <c r="P2895" s="97"/>
    </row>
    <row r="2896" spans="1:16" ht="17.25" thickBot="1">
      <c r="A2896" s="957"/>
      <c r="B2896" s="954"/>
      <c r="C2896" s="927"/>
      <c r="D2896" s="94"/>
      <c r="E2896" s="96"/>
      <c r="F2896" s="99"/>
      <c r="G2896" s="954"/>
      <c r="H2896" s="930"/>
      <c r="I2896" s="94"/>
      <c r="J2896" s="96"/>
      <c r="K2896" s="93"/>
      <c r="L2896" s="954"/>
      <c r="M2896" s="933"/>
      <c r="N2896" s="94"/>
      <c r="O2896" s="114"/>
      <c r="P2896" s="104"/>
    </row>
    <row r="2897" spans="1:16">
      <c r="A2897" s="957"/>
      <c r="B2897" s="952" t="s">
        <v>128</v>
      </c>
      <c r="C2897" s="927"/>
      <c r="D2897" s="94"/>
      <c r="E2897" s="96"/>
      <c r="F2897" s="104"/>
      <c r="G2897" s="952" t="s">
        <v>128</v>
      </c>
      <c r="H2897" s="930"/>
      <c r="I2897" s="94"/>
      <c r="J2897" s="96"/>
      <c r="K2897" s="97"/>
      <c r="L2897" s="952" t="s">
        <v>128</v>
      </c>
      <c r="M2897" s="933"/>
      <c r="N2897" s="94"/>
      <c r="O2897" s="96"/>
      <c r="P2897" s="97"/>
    </row>
    <row r="2898" spans="1:16" ht="17.25" thickBot="1">
      <c r="A2898" s="957"/>
      <c r="B2898" s="943"/>
      <c r="C2898" s="927"/>
      <c r="D2898" s="94"/>
      <c r="E2898" s="96"/>
      <c r="F2898" s="93"/>
      <c r="G2898" s="943"/>
      <c r="H2898" s="930"/>
      <c r="I2898" s="94"/>
      <c r="J2898" s="114"/>
      <c r="K2898" s="97"/>
      <c r="L2898" s="943"/>
      <c r="M2898" s="933"/>
      <c r="N2898" s="113"/>
      <c r="O2898" s="114"/>
      <c r="P2898" s="97"/>
    </row>
    <row r="2899" spans="1:16">
      <c r="A2899" s="957"/>
      <c r="B2899" s="953"/>
      <c r="C2899" s="927"/>
      <c r="D2899" s="94"/>
      <c r="E2899" s="96"/>
      <c r="F2899" s="97"/>
      <c r="G2899" s="953"/>
      <c r="H2899" s="930"/>
      <c r="I2899" s="94"/>
      <c r="J2899" s="96"/>
      <c r="K2899" s="97"/>
      <c r="L2899" s="953"/>
      <c r="M2899" s="933"/>
      <c r="N2899" s="113"/>
      <c r="O2899" s="114"/>
      <c r="P2899" s="97"/>
    </row>
    <row r="2900" spans="1:16" ht="17.25" thickBot="1">
      <c r="A2900" s="957"/>
      <c r="B2900" s="954"/>
      <c r="C2900" s="927"/>
      <c r="D2900" s="94"/>
      <c r="E2900" s="96"/>
      <c r="F2900" s="93"/>
      <c r="G2900" s="954"/>
      <c r="H2900" s="930"/>
      <c r="I2900" s="94"/>
      <c r="J2900" s="114"/>
      <c r="K2900" s="97"/>
      <c r="L2900" s="954"/>
      <c r="M2900" s="933"/>
      <c r="N2900" s="94"/>
      <c r="O2900" s="114"/>
      <c r="P2900" s="97"/>
    </row>
    <row r="2901" spans="1:16">
      <c r="A2901" s="957"/>
      <c r="B2901" s="942" t="s">
        <v>129</v>
      </c>
      <c r="C2901" s="927"/>
      <c r="D2901" s="94"/>
      <c r="E2901" s="96"/>
      <c r="F2901" s="93"/>
      <c r="G2901" s="942" t="s">
        <v>129</v>
      </c>
      <c r="H2901" s="930"/>
      <c r="I2901" s="94"/>
      <c r="J2901" s="114"/>
      <c r="K2901" s="97"/>
      <c r="L2901" s="942" t="s">
        <v>129</v>
      </c>
      <c r="M2901" s="933"/>
      <c r="N2901" s="113"/>
      <c r="O2901" s="114"/>
      <c r="P2901" s="97"/>
    </row>
    <row r="2902" spans="1:16" ht="17.25" thickBot="1">
      <c r="A2902" s="957"/>
      <c r="B2902" s="943"/>
      <c r="C2902" s="927"/>
      <c r="D2902" s="94"/>
      <c r="E2902" s="96"/>
      <c r="F2902" s="93"/>
      <c r="G2902" s="943"/>
      <c r="H2902" s="930"/>
      <c r="I2902" s="94"/>
      <c r="J2902" s="114"/>
      <c r="K2902" s="97"/>
      <c r="L2902" s="943"/>
      <c r="M2902" s="933"/>
      <c r="N2902" s="94"/>
      <c r="O2902" s="114"/>
      <c r="P2902" s="97"/>
    </row>
    <row r="2903" spans="1:16">
      <c r="A2903" s="957"/>
      <c r="B2903" s="106"/>
      <c r="C2903" s="927"/>
      <c r="D2903" s="94"/>
      <c r="E2903" s="96"/>
      <c r="F2903" s="97"/>
      <c r="G2903" s="106"/>
      <c r="H2903" s="930"/>
      <c r="I2903" s="94"/>
      <c r="J2903" s="96"/>
      <c r="K2903" s="112"/>
      <c r="L2903" s="106"/>
      <c r="M2903" s="933"/>
      <c r="N2903" s="113"/>
      <c r="O2903" s="96"/>
      <c r="P2903" s="112"/>
    </row>
    <row r="2904" spans="1:16">
      <c r="A2904" s="957"/>
      <c r="B2904" s="107"/>
      <c r="C2904" s="927"/>
      <c r="D2904" s="94"/>
      <c r="E2904" s="96"/>
      <c r="F2904" s="93"/>
      <c r="G2904" s="107"/>
      <c r="H2904" s="930"/>
      <c r="I2904" s="94"/>
      <c r="J2904" s="96"/>
      <c r="K2904" s="97"/>
      <c r="L2904" s="107"/>
      <c r="M2904" s="933"/>
      <c r="N2904" s="113"/>
      <c r="O2904" s="114"/>
      <c r="P2904" s="97"/>
    </row>
    <row r="2905" spans="1:16">
      <c r="A2905" s="957"/>
      <c r="B2905" s="109"/>
      <c r="C2905" s="927"/>
      <c r="D2905" s="94"/>
      <c r="E2905" s="96"/>
      <c r="F2905" s="93"/>
      <c r="G2905" s="109"/>
      <c r="H2905" s="930"/>
      <c r="I2905" s="113"/>
      <c r="J2905" s="114"/>
      <c r="K2905" s="97"/>
      <c r="L2905" s="109"/>
      <c r="M2905" s="933"/>
      <c r="N2905" s="113"/>
      <c r="O2905" s="114"/>
      <c r="P2905" s="104"/>
    </row>
    <row r="2906" spans="1:16">
      <c r="A2906" s="957"/>
      <c r="B2906" s="110"/>
      <c r="C2906" s="927"/>
      <c r="D2906" s="94"/>
      <c r="E2906" s="96"/>
      <c r="F2906" s="93"/>
      <c r="G2906" s="110"/>
      <c r="H2906" s="930"/>
      <c r="I2906" s="113"/>
      <c r="J2906" s="114"/>
      <c r="K2906" s="104"/>
      <c r="L2906" s="110"/>
      <c r="M2906" s="933"/>
      <c r="N2906" s="111"/>
      <c r="O2906" s="96"/>
      <c r="P2906" s="97"/>
    </row>
    <row r="2907" spans="1:16">
      <c r="A2907" s="957"/>
      <c r="B2907" s="109"/>
      <c r="C2907" s="927"/>
      <c r="D2907" s="111"/>
      <c r="E2907" s="96"/>
      <c r="F2907" s="97"/>
      <c r="G2907" s="109"/>
      <c r="H2907" s="930"/>
      <c r="I2907" s="111"/>
      <c r="J2907" s="96"/>
      <c r="K2907" s="112"/>
      <c r="L2907" s="109"/>
      <c r="M2907" s="933"/>
      <c r="N2907" s="94"/>
      <c r="O2907" s="96"/>
      <c r="P2907" s="112"/>
    </row>
    <row r="2908" spans="1:16">
      <c r="A2908" s="957"/>
      <c r="B2908" s="110"/>
      <c r="C2908" s="927"/>
      <c r="D2908" s="94"/>
      <c r="E2908" s="96"/>
      <c r="F2908" s="108"/>
      <c r="G2908" s="110"/>
      <c r="H2908" s="930"/>
      <c r="I2908" s="94"/>
      <c r="J2908" s="96"/>
      <c r="K2908" s="97"/>
      <c r="L2908" s="110"/>
      <c r="M2908" s="933"/>
      <c r="N2908" s="113"/>
      <c r="O2908" s="114"/>
      <c r="P2908" s="97"/>
    </row>
    <row r="2909" spans="1:16">
      <c r="A2909" s="957"/>
      <c r="B2909" s="109"/>
      <c r="C2909" s="927"/>
      <c r="D2909" s="94"/>
      <c r="E2909" s="96"/>
      <c r="F2909" s="97"/>
      <c r="G2909" s="109"/>
      <c r="H2909" s="930"/>
      <c r="I2909" s="113"/>
      <c r="J2909" s="114"/>
      <c r="K2909" s="97"/>
      <c r="L2909" s="109"/>
      <c r="M2909" s="933"/>
      <c r="N2909" s="113"/>
      <c r="O2909" s="114"/>
      <c r="P2909" s="97"/>
    </row>
    <row r="2910" spans="1:16" ht="17.25" thickBot="1">
      <c r="A2910" s="957"/>
      <c r="B2910" s="110"/>
      <c r="C2910" s="940"/>
      <c r="D2910" s="115"/>
      <c r="E2910" s="116"/>
      <c r="F2910" s="117"/>
      <c r="G2910" s="110"/>
      <c r="H2910" s="930"/>
      <c r="I2910" s="115"/>
      <c r="J2910" s="116"/>
      <c r="K2910" s="117"/>
      <c r="L2910" s="110"/>
      <c r="M2910" s="933"/>
      <c r="N2910" s="115"/>
      <c r="O2910" s="116"/>
      <c r="P2910" s="117"/>
    </row>
    <row r="2911" spans="1:16">
      <c r="A2911" s="944" t="str">
        <f>TEXT(A2865,"AAAA")</f>
        <v>星期日</v>
      </c>
      <c r="B2911" s="109"/>
      <c r="C2911" s="926" t="s">
        <v>665</v>
      </c>
      <c r="D2911" s="118"/>
      <c r="E2911" s="119"/>
      <c r="F2911" s="97"/>
      <c r="G2911" s="109"/>
      <c r="H2911" s="929" t="s">
        <v>130</v>
      </c>
      <c r="I2911" s="118"/>
      <c r="J2911" s="119"/>
      <c r="K2911" s="97"/>
      <c r="L2911" s="109"/>
      <c r="M2911" s="932" t="s">
        <v>130</v>
      </c>
      <c r="N2911" s="118"/>
      <c r="O2911" s="119"/>
      <c r="P2911" s="97"/>
    </row>
    <row r="2912" spans="1:16">
      <c r="A2912" s="944"/>
      <c r="B2912" s="110"/>
      <c r="C2912" s="927"/>
      <c r="D2912" s="120"/>
      <c r="E2912" s="96"/>
      <c r="F2912" s="97"/>
      <c r="G2912" s="110"/>
      <c r="H2912" s="930"/>
      <c r="I2912" s="94"/>
      <c r="J2912" s="96"/>
      <c r="K2912" s="97"/>
      <c r="L2912" s="110"/>
      <c r="M2912" s="933"/>
      <c r="N2912" s="94"/>
      <c r="O2912" s="96"/>
      <c r="P2912" s="97"/>
    </row>
    <row r="2913" spans="1:16">
      <c r="A2913" s="944"/>
      <c r="B2913" s="109"/>
      <c r="C2913" s="927"/>
      <c r="D2913" s="120"/>
      <c r="E2913" s="96"/>
      <c r="F2913" s="97"/>
      <c r="G2913" s="109"/>
      <c r="H2913" s="930"/>
      <c r="I2913" s="94"/>
      <c r="J2913" s="96"/>
      <c r="K2913" s="97"/>
      <c r="L2913" s="109"/>
      <c r="M2913" s="933"/>
      <c r="N2913" s="94"/>
      <c r="O2913" s="96"/>
      <c r="P2913" s="97"/>
    </row>
    <row r="2914" spans="1:16">
      <c r="A2914" s="944"/>
      <c r="B2914" s="110"/>
      <c r="C2914" s="927"/>
      <c r="D2914" s="120"/>
      <c r="E2914" s="96"/>
      <c r="F2914" s="97"/>
      <c r="G2914" s="110"/>
      <c r="H2914" s="930"/>
      <c r="I2914" s="94"/>
      <c r="J2914" s="96"/>
      <c r="K2914" s="97"/>
      <c r="L2914" s="110"/>
      <c r="M2914" s="933"/>
      <c r="N2914" s="94"/>
      <c r="O2914" s="96"/>
      <c r="P2914" s="97"/>
    </row>
    <row r="2915" spans="1:16">
      <c r="A2915" s="944"/>
      <c r="B2915" s="109"/>
      <c r="C2915" s="927"/>
      <c r="D2915" s="120"/>
      <c r="E2915" s="96"/>
      <c r="F2915" s="97"/>
      <c r="G2915" s="109"/>
      <c r="H2915" s="930"/>
      <c r="I2915" s="94"/>
      <c r="J2915" s="96"/>
      <c r="K2915" s="97"/>
      <c r="L2915" s="109"/>
      <c r="M2915" s="933"/>
      <c r="N2915" s="94"/>
      <c r="O2915" s="96"/>
      <c r="P2915" s="97"/>
    </row>
    <row r="2916" spans="1:16">
      <c r="A2916" s="944"/>
      <c r="B2916" s="110"/>
      <c r="C2916" s="927"/>
      <c r="D2916" s="120"/>
      <c r="E2916" s="96"/>
      <c r="F2916" s="97"/>
      <c r="G2916" s="110"/>
      <c r="H2916" s="930"/>
      <c r="I2916" s="94"/>
      <c r="J2916" s="96"/>
      <c r="K2916" s="97"/>
      <c r="L2916" s="110"/>
      <c r="M2916" s="933"/>
      <c r="N2916" s="94"/>
      <c r="O2916" s="96"/>
      <c r="P2916" s="97"/>
    </row>
    <row r="2917" spans="1:16">
      <c r="A2917" s="944"/>
      <c r="B2917" s="109"/>
      <c r="C2917" s="927"/>
      <c r="D2917" s="120"/>
      <c r="E2917" s="96"/>
      <c r="F2917" s="97"/>
      <c r="G2917" s="109"/>
      <c r="H2917" s="930"/>
      <c r="I2917" s="94"/>
      <c r="J2917" s="96"/>
      <c r="K2917" s="97"/>
      <c r="L2917" s="109"/>
      <c r="M2917" s="933"/>
      <c r="N2917" s="94"/>
      <c r="O2917" s="96"/>
      <c r="P2917" s="97"/>
    </row>
    <row r="2918" spans="1:16">
      <c r="A2918" s="944"/>
      <c r="B2918" s="110"/>
      <c r="C2918" s="927"/>
      <c r="D2918" s="94"/>
      <c r="E2918" s="96"/>
      <c r="F2918" s="97"/>
      <c r="G2918" s="110"/>
      <c r="H2918" s="930"/>
      <c r="I2918" s="94"/>
      <c r="J2918" s="96"/>
      <c r="K2918" s="97"/>
      <c r="L2918" s="110"/>
      <c r="M2918" s="933"/>
      <c r="N2918" s="94"/>
      <c r="O2918" s="96"/>
      <c r="P2918" s="97"/>
    </row>
    <row r="2919" spans="1:16">
      <c r="A2919" s="944"/>
      <c r="B2919" s="107"/>
      <c r="C2919" s="927"/>
      <c r="D2919" s="113"/>
      <c r="E2919" s="114"/>
      <c r="F2919" s="104"/>
      <c r="G2919" s="107"/>
      <c r="H2919" s="930"/>
      <c r="I2919" s="113"/>
      <c r="J2919" s="114"/>
      <c r="K2919" s="97"/>
      <c r="L2919" s="107"/>
      <c r="M2919" s="933"/>
      <c r="N2919" s="113"/>
      <c r="O2919" s="114"/>
      <c r="P2919" s="97"/>
    </row>
    <row r="2920" spans="1:16" ht="17.25" thickBot="1">
      <c r="A2920" s="944"/>
      <c r="B2920" s="107"/>
      <c r="C2920" s="940"/>
      <c r="D2920" s="122" t="s">
        <v>132</v>
      </c>
      <c r="E2920" s="123" t="s">
        <v>133</v>
      </c>
      <c r="F2920" s="124"/>
      <c r="G2920" s="107"/>
      <c r="H2920" s="941"/>
      <c r="I2920" s="122" t="s">
        <v>132</v>
      </c>
      <c r="J2920" s="123" t="s">
        <v>133</v>
      </c>
      <c r="K2920" s="97"/>
      <c r="L2920" s="107"/>
      <c r="M2920" s="939"/>
      <c r="N2920" s="122" t="s">
        <v>132</v>
      </c>
      <c r="O2920" s="123" t="s">
        <v>133</v>
      </c>
      <c r="P2920" s="97"/>
    </row>
    <row r="2921" spans="1:16">
      <c r="A2921" s="105"/>
      <c r="B2921" s="109"/>
      <c r="C2921" s="926" t="s">
        <v>666</v>
      </c>
      <c r="D2921" s="118"/>
      <c r="E2921" s="119"/>
      <c r="F2921" s="125"/>
      <c r="G2921" s="109"/>
      <c r="H2921" s="929" t="s">
        <v>134</v>
      </c>
      <c r="I2921" s="118"/>
      <c r="J2921" s="119"/>
      <c r="K2921" s="125"/>
      <c r="L2921" s="109"/>
      <c r="M2921" s="932" t="s">
        <v>134</v>
      </c>
      <c r="N2921" s="118"/>
      <c r="O2921" s="119"/>
      <c r="P2921" s="125"/>
    </row>
    <row r="2922" spans="1:16">
      <c r="A2922" s="105"/>
      <c r="B2922" s="110"/>
      <c r="C2922" s="927"/>
      <c r="D2922" s="94"/>
      <c r="E2922" s="96"/>
      <c r="F2922" s="97"/>
      <c r="G2922" s="110"/>
      <c r="H2922" s="930"/>
      <c r="I2922" s="94"/>
      <c r="J2922" s="96"/>
      <c r="K2922" s="97"/>
      <c r="L2922" s="110"/>
      <c r="M2922" s="933"/>
      <c r="N2922" s="94"/>
      <c r="O2922" s="96"/>
      <c r="P2922" s="97"/>
    </row>
    <row r="2923" spans="1:16">
      <c r="A2923" s="105"/>
      <c r="B2923" s="126"/>
      <c r="C2923" s="927"/>
      <c r="D2923" s="94"/>
      <c r="E2923" s="96"/>
      <c r="F2923" s="97"/>
      <c r="G2923" s="126"/>
      <c r="H2923" s="930"/>
      <c r="I2923" s="94"/>
      <c r="J2923" s="96"/>
      <c r="K2923" s="97"/>
      <c r="L2923" s="126"/>
      <c r="M2923" s="933"/>
      <c r="N2923" s="94"/>
      <c r="O2923" s="96"/>
      <c r="P2923" s="128"/>
    </row>
    <row r="2924" spans="1:16">
      <c r="A2924" s="105"/>
      <c r="B2924" s="107"/>
      <c r="C2924" s="927"/>
      <c r="D2924" s="94"/>
      <c r="E2924" s="96"/>
      <c r="F2924" s="97"/>
      <c r="G2924" s="107"/>
      <c r="H2924" s="930"/>
      <c r="I2924" s="94"/>
      <c r="J2924" s="96"/>
      <c r="K2924" s="97"/>
      <c r="L2924" s="107"/>
      <c r="M2924" s="933"/>
      <c r="N2924" s="94"/>
      <c r="O2924" s="96"/>
      <c r="P2924" s="216"/>
    </row>
    <row r="2925" spans="1:16">
      <c r="A2925" s="105"/>
      <c r="B2925" s="109"/>
      <c r="C2925" s="927"/>
      <c r="D2925" s="94"/>
      <c r="E2925" s="96"/>
      <c r="F2925" s="97"/>
      <c r="G2925" s="109"/>
      <c r="H2925" s="930"/>
      <c r="I2925" s="94"/>
      <c r="J2925" s="96"/>
      <c r="K2925" s="97"/>
      <c r="L2925" s="109"/>
      <c r="M2925" s="933"/>
      <c r="N2925" s="94"/>
      <c r="O2925" s="96"/>
      <c r="P2925" s="97"/>
    </row>
    <row r="2926" spans="1:16">
      <c r="A2926" s="105"/>
      <c r="B2926" s="110"/>
      <c r="C2926" s="927"/>
      <c r="D2926" s="94"/>
      <c r="E2926" s="96"/>
      <c r="F2926" s="127"/>
      <c r="G2926" s="110"/>
      <c r="H2926" s="930"/>
      <c r="I2926" s="94"/>
      <c r="J2926" s="96"/>
      <c r="K2926" s="127"/>
      <c r="L2926" s="110"/>
      <c r="M2926" s="933"/>
      <c r="N2926" s="94"/>
      <c r="O2926" s="96"/>
      <c r="P2926" s="127"/>
    </row>
    <row r="2927" spans="1:16">
      <c r="A2927" s="105"/>
      <c r="B2927" s="109"/>
      <c r="C2927" s="927"/>
      <c r="D2927" s="94"/>
      <c r="E2927" s="96"/>
      <c r="F2927" s="128"/>
      <c r="G2927" s="109"/>
      <c r="H2927" s="930"/>
      <c r="I2927" s="94"/>
      <c r="J2927" s="96"/>
      <c r="K2927" s="128"/>
      <c r="L2927" s="109"/>
      <c r="M2927" s="933"/>
      <c r="N2927" s="94"/>
      <c r="O2927" s="96"/>
      <c r="P2927" s="128"/>
    </row>
    <row r="2928" spans="1:16">
      <c r="A2928" s="105"/>
      <c r="B2928" s="110"/>
      <c r="C2928" s="927"/>
      <c r="D2928" s="217"/>
      <c r="E2928" s="114"/>
      <c r="F2928" s="216"/>
      <c r="G2928" s="110"/>
      <c r="H2928" s="930"/>
      <c r="I2928" s="113"/>
      <c r="J2928" s="114"/>
      <c r="K2928" s="216"/>
      <c r="L2928" s="110"/>
      <c r="M2928" s="933"/>
      <c r="N2928" s="113"/>
      <c r="O2928" s="114"/>
      <c r="P2928" s="216"/>
    </row>
    <row r="2929" spans="1:16">
      <c r="A2929" s="105"/>
      <c r="B2929" s="109"/>
      <c r="C2929" s="927"/>
      <c r="D2929" s="217"/>
      <c r="E2929" s="114"/>
      <c r="F2929" s="216"/>
      <c r="G2929" s="109"/>
      <c r="H2929" s="930"/>
      <c r="I2929" s="113"/>
      <c r="J2929" s="114"/>
      <c r="K2929" s="216"/>
      <c r="L2929" s="109"/>
      <c r="M2929" s="933"/>
      <c r="N2929" s="113"/>
      <c r="O2929" s="114"/>
      <c r="P2929" s="216"/>
    </row>
    <row r="2930" spans="1:16" ht="17.25" thickBot="1">
      <c r="A2930" s="105"/>
      <c r="B2930" s="110"/>
      <c r="C2930" s="940"/>
      <c r="D2930" s="129"/>
      <c r="E2930" s="130"/>
      <c r="F2930" s="104"/>
      <c r="G2930" s="110"/>
      <c r="H2930" s="941"/>
      <c r="I2930" s="113"/>
      <c r="J2930" s="130"/>
      <c r="K2930" s="104"/>
      <c r="L2930" s="110"/>
      <c r="M2930" s="939"/>
      <c r="N2930" s="113"/>
      <c r="O2930" s="131"/>
      <c r="P2930" s="127"/>
    </row>
    <row r="2931" spans="1:16">
      <c r="A2931" s="132"/>
      <c r="B2931" s="109"/>
      <c r="C2931" s="926" t="s">
        <v>667</v>
      </c>
      <c r="D2931" s="118" t="s">
        <v>136</v>
      </c>
      <c r="E2931" s="133" t="s">
        <v>137</v>
      </c>
      <c r="F2931" s="125"/>
      <c r="G2931" s="109"/>
      <c r="H2931" s="929" t="s">
        <v>135</v>
      </c>
      <c r="I2931" s="118" t="s">
        <v>136</v>
      </c>
      <c r="J2931" s="133" t="s">
        <v>137</v>
      </c>
      <c r="K2931" s="125"/>
      <c r="L2931" s="109"/>
      <c r="M2931" s="932" t="s">
        <v>135</v>
      </c>
      <c r="N2931" s="118" t="s">
        <v>136</v>
      </c>
      <c r="O2931" s="133" t="s">
        <v>137</v>
      </c>
      <c r="P2931" s="125"/>
    </row>
    <row r="2932" spans="1:16">
      <c r="A2932" s="132"/>
      <c r="B2932" s="110"/>
      <c r="C2932" s="927"/>
      <c r="D2932" s="94" t="s">
        <v>141</v>
      </c>
      <c r="E2932" s="96" t="s">
        <v>142</v>
      </c>
      <c r="F2932" s="134"/>
      <c r="G2932" s="110"/>
      <c r="H2932" s="930"/>
      <c r="I2932" s="94" t="s">
        <v>141</v>
      </c>
      <c r="J2932" s="96" t="s">
        <v>142</v>
      </c>
      <c r="K2932" s="134"/>
      <c r="L2932" s="110"/>
      <c r="M2932" s="933"/>
      <c r="N2932" s="94" t="s">
        <v>141</v>
      </c>
      <c r="O2932" s="96" t="s">
        <v>142</v>
      </c>
      <c r="P2932" s="134"/>
    </row>
    <row r="2933" spans="1:16">
      <c r="A2933" s="132"/>
      <c r="B2933" s="135"/>
      <c r="C2933" s="927"/>
      <c r="D2933" s="94" t="s">
        <v>145</v>
      </c>
      <c r="E2933" s="96" t="s">
        <v>146</v>
      </c>
      <c r="F2933" s="97"/>
      <c r="G2933" s="135"/>
      <c r="H2933" s="930"/>
      <c r="I2933" s="94" t="s">
        <v>145</v>
      </c>
      <c r="J2933" s="96" t="s">
        <v>146</v>
      </c>
      <c r="K2933" s="97"/>
      <c r="L2933" s="135"/>
      <c r="M2933" s="933"/>
      <c r="N2933" s="94" t="s">
        <v>145</v>
      </c>
      <c r="O2933" s="96" t="s">
        <v>146</v>
      </c>
      <c r="P2933" s="97"/>
    </row>
    <row r="2934" spans="1:16">
      <c r="A2934" s="132"/>
      <c r="B2934" s="110"/>
      <c r="C2934" s="927"/>
      <c r="D2934" s="94" t="s">
        <v>147</v>
      </c>
      <c r="E2934" s="96" t="s">
        <v>148</v>
      </c>
      <c r="F2934" s="104"/>
      <c r="G2934" s="110"/>
      <c r="H2934" s="930"/>
      <c r="I2934" s="94" t="s">
        <v>147</v>
      </c>
      <c r="J2934" s="96" t="s">
        <v>148</v>
      </c>
      <c r="K2934" s="104"/>
      <c r="L2934" s="110"/>
      <c r="M2934" s="933"/>
      <c r="N2934" s="94" t="s">
        <v>147</v>
      </c>
      <c r="O2934" s="96" t="s">
        <v>148</v>
      </c>
      <c r="P2934" s="104"/>
    </row>
    <row r="2935" spans="1:16">
      <c r="A2935" s="132"/>
      <c r="B2935" s="135"/>
      <c r="C2935" s="927"/>
      <c r="D2935" s="94"/>
      <c r="E2935" s="114"/>
      <c r="F2935" s="136"/>
      <c r="G2935" s="135"/>
      <c r="H2935" s="930"/>
      <c r="I2935" s="94"/>
      <c r="J2935" s="114"/>
      <c r="K2935" s="136"/>
      <c r="L2935" s="135"/>
      <c r="M2935" s="933"/>
      <c r="N2935" s="94"/>
      <c r="O2935" s="114"/>
      <c r="P2935" s="136"/>
    </row>
    <row r="2936" spans="1:16">
      <c r="A2936" s="132"/>
      <c r="B2936" s="110"/>
      <c r="C2936" s="927"/>
      <c r="D2936" s="94"/>
      <c r="E2936" s="96"/>
      <c r="F2936" s="97"/>
      <c r="G2936" s="110"/>
      <c r="H2936" s="930"/>
      <c r="I2936" s="94"/>
      <c r="J2936" s="96"/>
      <c r="K2936" s="97"/>
      <c r="L2936" s="110"/>
      <c r="M2936" s="933"/>
      <c r="N2936" s="94"/>
      <c r="O2936" s="96"/>
      <c r="P2936" s="97"/>
    </row>
    <row r="2937" spans="1:16">
      <c r="A2937" s="132"/>
      <c r="B2937" s="135"/>
      <c r="C2937" s="927"/>
      <c r="D2937" s="94"/>
      <c r="E2937" s="114"/>
      <c r="F2937" s="136"/>
      <c r="G2937" s="135"/>
      <c r="H2937" s="930"/>
      <c r="I2937" s="94"/>
      <c r="J2937" s="114"/>
      <c r="K2937" s="136"/>
      <c r="L2937" s="135"/>
      <c r="M2937" s="933"/>
      <c r="N2937" s="94"/>
      <c r="O2937" s="114"/>
      <c r="P2937" s="136"/>
    </row>
    <row r="2938" spans="1:16">
      <c r="A2938" s="132"/>
      <c r="B2938" s="110"/>
      <c r="C2938" s="927"/>
      <c r="D2938" s="94"/>
      <c r="E2938" s="96"/>
      <c r="F2938" s="97"/>
      <c r="G2938" s="110"/>
      <c r="H2938" s="930"/>
      <c r="I2938" s="94"/>
      <c r="J2938" s="96"/>
      <c r="K2938" s="97"/>
      <c r="L2938" s="110"/>
      <c r="M2938" s="933"/>
      <c r="N2938" s="94"/>
      <c r="O2938" s="96"/>
      <c r="P2938" s="97"/>
    </row>
    <row r="2939" spans="1:16">
      <c r="A2939" s="132"/>
      <c r="B2939" s="135"/>
      <c r="C2939" s="927"/>
      <c r="D2939" s="94"/>
      <c r="E2939" s="96"/>
      <c r="F2939" s="97"/>
      <c r="G2939" s="135"/>
      <c r="H2939" s="930"/>
      <c r="I2939" s="94"/>
      <c r="J2939" s="96"/>
      <c r="K2939" s="97"/>
      <c r="L2939" s="135"/>
      <c r="M2939" s="933"/>
      <c r="N2939" s="94"/>
      <c r="O2939" s="96"/>
      <c r="P2939" s="97"/>
    </row>
    <row r="2940" spans="1:16" ht="17.25" thickBot="1">
      <c r="A2940" s="132"/>
      <c r="B2940" s="110"/>
      <c r="C2940" s="940"/>
      <c r="D2940" s="115"/>
      <c r="E2940" s="116"/>
      <c r="F2940" s="117"/>
      <c r="G2940" s="110"/>
      <c r="H2940" s="941"/>
      <c r="I2940" s="115"/>
      <c r="J2940" s="130"/>
      <c r="K2940" s="104"/>
      <c r="L2940" s="110"/>
      <c r="M2940" s="939"/>
      <c r="N2940" s="115"/>
      <c r="O2940" s="130"/>
      <c r="P2940" s="104"/>
    </row>
    <row r="2941" spans="1:16">
      <c r="A2941" s="132"/>
      <c r="B2941" s="135"/>
      <c r="C2941" s="926" t="s">
        <v>668</v>
      </c>
      <c r="D2941" s="137" t="s">
        <v>150</v>
      </c>
      <c r="E2941" s="138"/>
      <c r="F2941" s="139" t="s">
        <v>151</v>
      </c>
      <c r="G2941" s="135"/>
      <c r="H2941" s="929" t="s">
        <v>149</v>
      </c>
      <c r="I2941" s="137" t="s">
        <v>150</v>
      </c>
      <c r="J2941" s="138"/>
      <c r="K2941" s="139" t="s">
        <v>151</v>
      </c>
      <c r="L2941" s="135"/>
      <c r="M2941" s="932" t="s">
        <v>149</v>
      </c>
      <c r="N2941" s="137" t="s">
        <v>150</v>
      </c>
      <c r="O2941" s="138"/>
      <c r="P2941" s="139" t="s">
        <v>151</v>
      </c>
    </row>
    <row r="2942" spans="1:16">
      <c r="A2942" s="132"/>
      <c r="B2942" s="110"/>
      <c r="C2942" s="927"/>
      <c r="D2942" s="120"/>
      <c r="E2942" s="121"/>
      <c r="F2942" s="140"/>
      <c r="G2942" s="110"/>
      <c r="H2942" s="930"/>
      <c r="I2942" s="94"/>
      <c r="J2942" s="96"/>
      <c r="K2942" s="97"/>
      <c r="L2942" s="110"/>
      <c r="M2942" s="933"/>
      <c r="N2942" s="94"/>
      <c r="O2942" s="96"/>
      <c r="P2942" s="97"/>
    </row>
    <row r="2943" spans="1:16">
      <c r="A2943" s="132"/>
      <c r="B2943" s="135"/>
      <c r="C2943" s="927"/>
      <c r="D2943" s="94"/>
      <c r="E2943" s="96"/>
      <c r="F2943" s="97"/>
      <c r="G2943" s="135"/>
      <c r="H2943" s="930"/>
      <c r="I2943" s="94"/>
      <c r="J2943" s="96"/>
      <c r="K2943" s="97"/>
      <c r="L2943" s="135"/>
      <c r="M2943" s="933"/>
      <c r="N2943" s="94"/>
      <c r="O2943" s="96"/>
      <c r="P2943" s="97"/>
    </row>
    <row r="2944" spans="1:16">
      <c r="A2944" s="132"/>
      <c r="B2944" s="110"/>
      <c r="C2944" s="927"/>
      <c r="D2944" s="113"/>
      <c r="E2944" s="114"/>
      <c r="F2944" s="104"/>
      <c r="G2944" s="110"/>
      <c r="H2944" s="930"/>
      <c r="I2944" s="113"/>
      <c r="J2944" s="114"/>
      <c r="K2944" s="104"/>
      <c r="L2944" s="110"/>
      <c r="M2944" s="933"/>
      <c r="N2944" s="113"/>
      <c r="O2944" s="114"/>
      <c r="P2944" s="104"/>
    </row>
    <row r="2945" spans="1:16">
      <c r="A2945" s="935"/>
      <c r="B2945" s="135"/>
      <c r="C2945" s="927"/>
      <c r="D2945" s="94"/>
      <c r="E2945" s="96"/>
      <c r="F2945" s="97"/>
      <c r="G2945" s="135"/>
      <c r="H2945" s="930"/>
      <c r="I2945" s="94"/>
      <c r="J2945" s="96"/>
      <c r="K2945" s="97"/>
      <c r="L2945" s="135"/>
      <c r="M2945" s="933"/>
      <c r="N2945" s="94"/>
      <c r="O2945" s="96"/>
      <c r="P2945" s="97"/>
    </row>
    <row r="2946" spans="1:16">
      <c r="A2946" s="935"/>
      <c r="B2946" s="110"/>
      <c r="C2946" s="927"/>
      <c r="D2946" s="94"/>
      <c r="E2946" s="96"/>
      <c r="F2946" s="97"/>
      <c r="G2946" s="110"/>
      <c r="H2946" s="930"/>
      <c r="I2946" s="94"/>
      <c r="J2946" s="96"/>
      <c r="K2946" s="97"/>
      <c r="L2946" s="110"/>
      <c r="M2946" s="933"/>
      <c r="N2946" s="94"/>
      <c r="O2946" s="96"/>
      <c r="P2946" s="97"/>
    </row>
    <row r="2947" spans="1:16">
      <c r="A2947" s="935"/>
      <c r="B2947" s="135"/>
      <c r="C2947" s="927"/>
      <c r="D2947" s="113"/>
      <c r="E2947" s="114"/>
      <c r="F2947" s="104"/>
      <c r="G2947" s="135"/>
      <c r="H2947" s="930"/>
      <c r="I2947" s="113"/>
      <c r="J2947" s="114"/>
      <c r="K2947" s="104"/>
      <c r="L2947" s="135"/>
      <c r="M2947" s="933"/>
      <c r="N2947" s="113"/>
      <c r="O2947" s="114"/>
      <c r="P2947" s="104"/>
    </row>
    <row r="2948" spans="1:16" ht="17.25" thickBot="1">
      <c r="A2948" s="936"/>
      <c r="B2948" s="141"/>
      <c r="C2948" s="928"/>
      <c r="D2948" s="142"/>
      <c r="E2948" s="143"/>
      <c r="F2948" s="144"/>
      <c r="G2948" s="141"/>
      <c r="H2948" s="931"/>
      <c r="I2948" s="142"/>
      <c r="J2948" s="143"/>
      <c r="K2948" s="144"/>
      <c r="L2948" s="141"/>
      <c r="M2948" s="934"/>
      <c r="N2948" s="142"/>
      <c r="O2948" s="143"/>
      <c r="P2948" s="144"/>
    </row>
    <row r="2949" spans="1:16" s="146" customFormat="1" ht="27" customHeight="1" thickTop="1" thickBot="1">
      <c r="A2949" s="145"/>
      <c r="B2949" s="937" t="s">
        <v>152</v>
      </c>
      <c r="C2949" s="937"/>
      <c r="D2949" s="937"/>
      <c r="E2949" s="937"/>
      <c r="F2949" s="937"/>
      <c r="G2949" s="938" t="s">
        <v>153</v>
      </c>
      <c r="H2949" s="938"/>
      <c r="I2949" s="938"/>
      <c r="J2949" s="938"/>
      <c r="K2949" s="938"/>
      <c r="L2949" s="938"/>
      <c r="M2949" s="938"/>
      <c r="N2949" s="919" t="s">
        <v>154</v>
      </c>
      <c r="O2949" s="919"/>
      <c r="P2949" s="919"/>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20">
        <f>A2865</f>
        <v>46201</v>
      </c>
      <c r="B2951" s="923" t="s">
        <v>669</v>
      </c>
      <c r="C2951" s="160"/>
      <c r="D2951" s="161"/>
      <c r="E2951" s="162"/>
      <c r="F2951" s="163"/>
      <c r="G2951" s="164"/>
      <c r="H2951" s="165"/>
      <c r="I2951" s="166"/>
      <c r="J2951" s="166"/>
      <c r="K2951" s="167"/>
      <c r="L2951" s="168"/>
      <c r="M2951" s="169"/>
      <c r="N2951" s="170"/>
      <c r="O2951" s="166"/>
      <c r="P2951" s="171"/>
    </row>
    <row r="2952" spans="1:16" s="172" customFormat="1">
      <c r="A2952" s="921"/>
      <c r="B2952" s="924"/>
      <c r="C2952" s="173"/>
      <c r="D2952" s="174"/>
      <c r="E2952" s="175"/>
      <c r="F2952" s="176"/>
      <c r="G2952" s="173"/>
      <c r="H2952" s="177"/>
      <c r="I2952" s="175"/>
      <c r="J2952" s="175"/>
      <c r="K2952" s="178"/>
      <c r="L2952" s="179"/>
      <c r="M2952" s="180"/>
      <c r="N2952" s="181"/>
      <c r="O2952" s="175"/>
      <c r="P2952" s="182"/>
    </row>
    <row r="2953" spans="1:16" s="172" customFormat="1">
      <c r="A2953" s="921"/>
      <c r="B2953" s="924"/>
      <c r="C2953" s="173"/>
      <c r="D2953" s="174"/>
      <c r="E2953" s="175"/>
      <c r="F2953" s="176"/>
      <c r="G2953" s="173"/>
      <c r="H2953" s="183"/>
      <c r="I2953" s="175"/>
      <c r="J2953" s="175"/>
      <c r="K2953" s="178"/>
      <c r="L2953" s="184"/>
      <c r="M2953" s="180"/>
      <c r="N2953" s="181"/>
      <c r="O2953" s="175"/>
      <c r="P2953" s="182"/>
    </row>
    <row r="2954" spans="1:16" s="172" customFormat="1">
      <c r="A2954" s="921"/>
      <c r="B2954" s="924"/>
      <c r="C2954" s="173"/>
      <c r="D2954" s="218"/>
      <c r="E2954" s="175"/>
      <c r="F2954" s="176"/>
      <c r="G2954" s="173"/>
      <c r="H2954" s="183"/>
      <c r="I2954" s="175"/>
      <c r="J2954" s="175"/>
      <c r="K2954" s="187"/>
      <c r="L2954" s="184"/>
      <c r="M2954" s="180"/>
      <c r="N2954" s="181"/>
      <c r="O2954" s="175"/>
      <c r="P2954" s="182"/>
    </row>
    <row r="2955" spans="1:16" s="172" customFormat="1">
      <c r="A2955" s="921"/>
      <c r="B2955" s="924"/>
      <c r="C2955" s="173"/>
      <c r="D2955" s="185"/>
      <c r="E2955" s="175"/>
      <c r="F2955" s="182"/>
      <c r="G2955" s="173"/>
      <c r="H2955" s="186"/>
      <c r="I2955" s="175"/>
      <c r="J2955" s="175"/>
      <c r="K2955" s="187"/>
      <c r="L2955" s="184"/>
      <c r="M2955" s="180"/>
      <c r="N2955" s="181"/>
      <c r="O2955" s="175"/>
      <c r="P2955" s="182"/>
    </row>
    <row r="2956" spans="1:16" s="172" customFormat="1">
      <c r="A2956" s="921"/>
      <c r="B2956" s="924"/>
      <c r="C2956" s="173"/>
      <c r="D2956" s="174"/>
      <c r="E2956" s="175"/>
      <c r="F2956" s="188"/>
      <c r="G2956" s="198"/>
      <c r="H2956" s="183"/>
      <c r="I2956" s="191"/>
      <c r="J2956" s="175"/>
      <c r="K2956" s="178"/>
      <c r="L2956" s="189"/>
      <c r="M2956" s="190"/>
      <c r="N2956" s="181"/>
      <c r="O2956" s="175"/>
      <c r="P2956" s="182"/>
    </row>
    <row r="2957" spans="1:16" s="172" customFormat="1">
      <c r="A2957" s="921"/>
      <c r="B2957" s="924"/>
      <c r="C2957" s="173"/>
      <c r="D2957" s="174"/>
      <c r="E2957" s="175"/>
      <c r="F2957" s="182"/>
      <c r="G2957" s="173"/>
      <c r="H2957" s="183"/>
      <c r="I2957" s="191"/>
      <c r="J2957" s="175"/>
      <c r="K2957" s="178"/>
      <c r="L2957" s="184"/>
      <c r="M2957" s="180"/>
      <c r="N2957" s="181"/>
      <c r="O2957" s="175"/>
      <c r="P2957" s="182"/>
    </row>
    <row r="2958" spans="1:16" s="172" customFormat="1">
      <c r="A2958" s="921"/>
      <c r="B2958" s="924"/>
      <c r="C2958" s="173"/>
      <c r="D2958" s="174"/>
      <c r="E2958" s="175"/>
      <c r="F2958" s="182"/>
      <c r="G2958" s="219"/>
      <c r="H2958" s="183"/>
      <c r="I2958" s="175"/>
      <c r="J2958" s="175"/>
      <c r="K2958" s="178"/>
      <c r="L2958" s="184"/>
      <c r="M2958" s="180"/>
      <c r="N2958" s="181"/>
      <c r="O2958" s="175"/>
      <c r="P2958" s="182"/>
    </row>
    <row r="2959" spans="1:16" s="172" customFormat="1">
      <c r="A2959" s="921"/>
      <c r="B2959" s="924"/>
      <c r="C2959" s="173"/>
      <c r="D2959" s="174"/>
      <c r="E2959" s="175"/>
      <c r="F2959" s="188"/>
      <c r="G2959" s="173"/>
      <c r="H2959" s="183"/>
      <c r="I2959" s="191"/>
      <c r="J2959" s="175"/>
      <c r="K2959" s="178"/>
      <c r="L2959" s="184"/>
      <c r="M2959" s="180"/>
      <c r="N2959" s="181"/>
      <c r="O2959" s="175"/>
      <c r="P2959" s="182"/>
    </row>
    <row r="2960" spans="1:16" s="172" customFormat="1">
      <c r="A2960" s="921"/>
      <c r="B2960" s="924"/>
      <c r="C2960" s="173"/>
      <c r="D2960" s="174"/>
      <c r="E2960" s="175"/>
      <c r="F2960" s="182"/>
      <c r="G2960" s="173"/>
      <c r="H2960" s="183"/>
      <c r="I2960" s="191"/>
      <c r="J2960" s="175"/>
      <c r="K2960" s="178"/>
      <c r="L2960" s="184"/>
      <c r="M2960" s="180"/>
      <c r="N2960" s="181"/>
      <c r="O2960" s="175"/>
      <c r="P2960" s="182"/>
    </row>
    <row r="2961" spans="1:16" s="172" customFormat="1">
      <c r="A2961" s="921"/>
      <c r="B2961" s="924"/>
      <c r="C2961" s="192"/>
      <c r="D2961" s="193"/>
      <c r="E2961" s="194"/>
      <c r="F2961" s="195"/>
      <c r="G2961" s="173"/>
      <c r="H2961" s="177"/>
      <c r="I2961" s="175"/>
      <c r="J2961" s="175"/>
      <c r="K2961" s="178"/>
      <c r="L2961" s="184"/>
      <c r="M2961" s="180"/>
      <c r="N2961" s="196"/>
      <c r="O2961" s="194"/>
      <c r="P2961" s="195"/>
    </row>
    <row r="2962" spans="1:16" s="172" customFormat="1">
      <c r="A2962" s="921"/>
      <c r="B2962" s="924"/>
      <c r="C2962" s="192"/>
      <c r="D2962" s="193"/>
      <c r="E2962" s="194"/>
      <c r="F2962" s="195"/>
      <c r="G2962" s="198"/>
      <c r="H2962" s="183"/>
      <c r="I2962" s="191"/>
      <c r="J2962" s="175"/>
      <c r="K2962" s="178"/>
      <c r="L2962" s="184"/>
      <c r="M2962" s="180"/>
      <c r="N2962" s="196"/>
      <c r="O2962" s="194"/>
      <c r="P2962" s="195"/>
    </row>
    <row r="2963" spans="1:16" s="172" customFormat="1">
      <c r="A2963" s="921"/>
      <c r="B2963" s="924"/>
      <c r="C2963" s="192"/>
      <c r="D2963" s="193"/>
      <c r="E2963" s="194"/>
      <c r="F2963" s="195"/>
      <c r="G2963" s="173"/>
      <c r="H2963" s="199"/>
      <c r="I2963" s="191"/>
      <c r="J2963" s="200"/>
      <c r="K2963" s="197"/>
      <c r="L2963" s="184"/>
      <c r="M2963" s="180"/>
      <c r="N2963" s="196"/>
      <c r="O2963" s="194"/>
      <c r="P2963" s="195"/>
    </row>
    <row r="2964" spans="1:16" s="172" customFormat="1">
      <c r="A2964" s="921"/>
      <c r="B2964" s="924"/>
      <c r="C2964" s="192"/>
      <c r="D2964" s="193"/>
      <c r="E2964" s="194"/>
      <c r="F2964" s="195"/>
      <c r="G2964" s="173"/>
      <c r="H2964" s="201"/>
      <c r="I2964" s="175"/>
      <c r="J2964" s="175"/>
      <c r="K2964" s="178"/>
      <c r="L2964" s="184"/>
      <c r="M2964" s="180"/>
      <c r="N2964" s="196"/>
      <c r="O2964" s="194"/>
      <c r="P2964" s="195"/>
    </row>
    <row r="2965" spans="1:16" s="172" customFormat="1">
      <c r="A2965" s="921"/>
      <c r="B2965" s="924"/>
      <c r="C2965" s="192"/>
      <c r="D2965" s="193"/>
      <c r="E2965" s="194"/>
      <c r="F2965" s="195"/>
      <c r="G2965" s="198"/>
      <c r="H2965" s="183"/>
      <c r="I2965" s="200"/>
      <c r="J2965" s="200"/>
      <c r="K2965" s="197"/>
      <c r="L2965" s="184"/>
      <c r="M2965" s="180"/>
      <c r="N2965" s="196"/>
      <c r="O2965" s="194"/>
      <c r="P2965" s="195"/>
    </row>
    <row r="2966" spans="1:16" s="172" customFormat="1">
      <c r="A2966" s="921"/>
      <c r="B2966" s="924"/>
      <c r="C2966" s="192"/>
      <c r="D2966" s="193"/>
      <c r="E2966" s="194"/>
      <c r="F2966" s="195"/>
      <c r="G2966" s="173"/>
      <c r="H2966" s="183"/>
      <c r="I2966" s="200"/>
      <c r="J2966" s="200"/>
      <c r="K2966" s="197"/>
      <c r="L2966" s="179"/>
      <c r="M2966" s="180"/>
      <c r="N2966" s="196"/>
      <c r="O2966" s="194"/>
      <c r="P2966" s="195"/>
    </row>
    <row r="2967" spans="1:16" s="172" customFormat="1">
      <c r="A2967" s="921"/>
      <c r="B2967" s="924"/>
      <c r="C2967" s="192"/>
      <c r="D2967" s="193"/>
      <c r="E2967" s="194"/>
      <c r="F2967" s="195"/>
      <c r="G2967" s="192"/>
      <c r="H2967" s="201"/>
      <c r="I2967" s="202"/>
      <c r="J2967" s="202"/>
      <c r="K2967" s="203"/>
      <c r="L2967" s="204"/>
      <c r="M2967" s="190"/>
      <c r="N2967" s="196"/>
      <c r="O2967" s="194"/>
      <c r="P2967" s="195"/>
    </row>
    <row r="2968" spans="1:16" s="172" customFormat="1">
      <c r="A2968" s="921"/>
      <c r="B2968" s="924"/>
      <c r="C2968" s="192"/>
      <c r="D2968" s="193"/>
      <c r="E2968" s="194"/>
      <c r="F2968" s="195"/>
      <c r="G2968" s="192"/>
      <c r="H2968" s="201"/>
      <c r="I2968" s="202"/>
      <c r="J2968" s="202"/>
      <c r="K2968" s="203"/>
      <c r="L2968" s="204"/>
      <c r="M2968" s="190"/>
      <c r="N2968" s="196"/>
      <c r="O2968" s="194"/>
      <c r="P2968" s="195"/>
    </row>
    <row r="2969" spans="1:16" s="172" customFormat="1">
      <c r="A2969" s="921"/>
      <c r="B2969" s="924"/>
      <c r="C2969" s="192"/>
      <c r="D2969" s="193"/>
      <c r="E2969" s="194"/>
      <c r="F2969" s="195"/>
      <c r="G2969" s="192"/>
      <c r="H2969" s="201"/>
      <c r="I2969" s="202"/>
      <c r="J2969" s="202"/>
      <c r="K2969" s="203"/>
      <c r="L2969" s="204"/>
      <c r="M2969" s="190"/>
      <c r="N2969" s="196"/>
      <c r="O2969" s="194"/>
      <c r="P2969" s="195"/>
    </row>
    <row r="2970" spans="1:16" s="172" customFormat="1" ht="17.25" thickBot="1">
      <c r="A2970" s="922"/>
      <c r="B2970" s="925"/>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56">
        <f>A2865+1</f>
        <v>46202</v>
      </c>
      <c r="B2971" s="90" t="s">
        <v>162</v>
      </c>
      <c r="C2971" s="926" t="s">
        <v>664</v>
      </c>
      <c r="D2971" s="91" t="s">
        <v>114</v>
      </c>
      <c r="E2971" s="92" t="s">
        <v>164</v>
      </c>
      <c r="F2971" s="93"/>
      <c r="G2971" s="90" t="s">
        <v>162</v>
      </c>
      <c r="H2971" s="930" t="s">
        <v>163</v>
      </c>
      <c r="I2971" s="91" t="s">
        <v>114</v>
      </c>
      <c r="J2971" s="92" t="s">
        <v>164</v>
      </c>
      <c r="K2971" s="93"/>
      <c r="L2971" s="90" t="s">
        <v>162</v>
      </c>
      <c r="M2971" s="933" t="s">
        <v>163</v>
      </c>
      <c r="N2971" s="91" t="s">
        <v>114</v>
      </c>
      <c r="O2971" s="92" t="s">
        <v>164</v>
      </c>
      <c r="P2971" s="93"/>
    </row>
    <row r="2972" spans="1:16" ht="18" customHeight="1">
      <c r="A2972" s="957"/>
      <c r="B2972" s="958"/>
      <c r="C2972" s="927"/>
      <c r="D2972" s="94" t="s">
        <v>116</v>
      </c>
      <c r="E2972" s="95" t="s">
        <v>142</v>
      </c>
      <c r="F2972" s="93"/>
      <c r="G2972" s="958"/>
      <c r="H2972" s="930"/>
      <c r="I2972" s="94" t="s">
        <v>116</v>
      </c>
      <c r="J2972" s="95" t="s">
        <v>142</v>
      </c>
      <c r="K2972" s="93"/>
      <c r="L2972" s="958"/>
      <c r="M2972" s="933"/>
      <c r="N2972" s="94" t="s">
        <v>116</v>
      </c>
      <c r="O2972" s="95" t="s">
        <v>142</v>
      </c>
      <c r="P2972" s="93"/>
    </row>
    <row r="2973" spans="1:16" ht="17.25" thickBot="1">
      <c r="A2973" s="957"/>
      <c r="B2973" s="959"/>
      <c r="C2973" s="927"/>
      <c r="D2973" s="94" t="s">
        <v>165</v>
      </c>
      <c r="E2973" s="96" t="s">
        <v>166</v>
      </c>
      <c r="F2973" s="98"/>
      <c r="G2973" s="959"/>
      <c r="H2973" s="930"/>
      <c r="I2973" s="94" t="s">
        <v>165</v>
      </c>
      <c r="J2973" s="96" t="s">
        <v>166</v>
      </c>
      <c r="K2973" s="98"/>
      <c r="L2973" s="959"/>
      <c r="M2973" s="933"/>
      <c r="N2973" s="94" t="s">
        <v>165</v>
      </c>
      <c r="O2973" s="96" t="s">
        <v>166</v>
      </c>
      <c r="P2973" s="98"/>
    </row>
    <row r="2974" spans="1:16" ht="17.25" thickBot="1">
      <c r="A2974" s="957"/>
      <c r="B2974" s="90" t="s">
        <v>167</v>
      </c>
      <c r="C2974" s="927"/>
      <c r="D2974" s="94"/>
      <c r="E2974" s="96"/>
      <c r="F2974" s="97"/>
      <c r="G2974" s="90" t="s">
        <v>167</v>
      </c>
      <c r="H2974" s="930"/>
      <c r="I2974" s="94" t="s">
        <v>120</v>
      </c>
      <c r="J2974" s="96" t="s">
        <v>148</v>
      </c>
      <c r="K2974" s="97"/>
      <c r="L2974" s="90" t="s">
        <v>167</v>
      </c>
      <c r="M2974" s="933"/>
      <c r="N2974" s="94" t="s">
        <v>120</v>
      </c>
      <c r="O2974" s="96" t="s">
        <v>148</v>
      </c>
      <c r="P2974" s="97"/>
    </row>
    <row r="2975" spans="1:16">
      <c r="A2975" s="957"/>
      <c r="B2975" s="955"/>
      <c r="C2975" s="927"/>
      <c r="D2975" s="94"/>
      <c r="E2975" s="96"/>
      <c r="F2975" s="97"/>
      <c r="G2975" s="955"/>
      <c r="H2975" s="930"/>
      <c r="I2975" s="94"/>
      <c r="J2975" s="96"/>
      <c r="K2975" s="97"/>
      <c r="L2975" s="955"/>
      <c r="M2975" s="933"/>
      <c r="N2975" s="94"/>
      <c r="O2975" s="96"/>
      <c r="P2975" s="97"/>
    </row>
    <row r="2976" spans="1:16">
      <c r="A2976" s="957"/>
      <c r="B2976" s="948"/>
      <c r="C2976" s="927"/>
      <c r="D2976" s="94"/>
      <c r="E2976" s="96"/>
      <c r="F2976" s="97"/>
      <c r="G2976" s="948"/>
      <c r="H2976" s="930"/>
      <c r="I2976" s="94"/>
      <c r="J2976" s="96"/>
      <c r="K2976" s="97"/>
      <c r="L2976" s="948"/>
      <c r="M2976" s="933"/>
      <c r="N2976" s="94"/>
      <c r="O2976" s="96"/>
      <c r="P2976" s="97"/>
    </row>
    <row r="2977" spans="1:16">
      <c r="A2977" s="957"/>
      <c r="B2977" s="947"/>
      <c r="C2977" s="927"/>
      <c r="D2977" s="94"/>
      <c r="E2977" s="96"/>
      <c r="F2977" s="93"/>
      <c r="G2977" s="947"/>
      <c r="H2977" s="930"/>
      <c r="I2977" s="94"/>
      <c r="J2977" s="96"/>
      <c r="K2977" s="93"/>
      <c r="L2977" s="947"/>
      <c r="M2977" s="933"/>
      <c r="N2977" s="94"/>
      <c r="O2977" s="96"/>
      <c r="P2977" s="93"/>
    </row>
    <row r="2978" spans="1:16">
      <c r="A2978" s="957"/>
      <c r="B2978" s="948"/>
      <c r="C2978" s="927"/>
      <c r="D2978" s="94"/>
      <c r="E2978" s="96"/>
      <c r="F2978" s="99"/>
      <c r="G2978" s="948"/>
      <c r="H2978" s="930"/>
      <c r="I2978" s="94"/>
      <c r="J2978" s="96"/>
      <c r="K2978" s="99"/>
      <c r="L2978" s="948"/>
      <c r="M2978" s="933"/>
      <c r="N2978" s="94"/>
      <c r="O2978" s="96"/>
      <c r="P2978" s="93"/>
    </row>
    <row r="2979" spans="1:16">
      <c r="A2979" s="957"/>
      <c r="B2979" s="947"/>
      <c r="C2979" s="927"/>
      <c r="D2979" s="94"/>
      <c r="E2979" s="96"/>
      <c r="F2979" s="102"/>
      <c r="G2979" s="947"/>
      <c r="H2979" s="930"/>
      <c r="I2979" s="94"/>
      <c r="J2979" s="96"/>
      <c r="K2979" s="102"/>
      <c r="L2979" s="947"/>
      <c r="M2979" s="933"/>
      <c r="N2979" s="94"/>
      <c r="O2979" s="96"/>
      <c r="P2979" s="99"/>
    </row>
    <row r="2980" spans="1:16" ht="17.25" thickBot="1">
      <c r="A2980" s="957"/>
      <c r="B2980" s="948"/>
      <c r="C2980" s="927"/>
      <c r="D2980" s="94"/>
      <c r="E2980" s="96"/>
      <c r="F2980" s="99"/>
      <c r="G2980" s="948"/>
      <c r="H2980" s="930"/>
      <c r="I2980" s="94"/>
      <c r="J2980" s="96"/>
      <c r="K2980" s="99"/>
      <c r="L2980" s="948"/>
      <c r="M2980" s="933"/>
      <c r="N2980" s="94"/>
      <c r="O2980" s="96"/>
      <c r="P2980" s="99"/>
    </row>
    <row r="2981" spans="1:16" ht="17.25" thickBot="1">
      <c r="A2981" s="957"/>
      <c r="B2981" s="100" t="s">
        <v>168</v>
      </c>
      <c r="C2981" s="927"/>
      <c r="D2981" s="94"/>
      <c r="E2981" s="96"/>
      <c r="F2981" s="99"/>
      <c r="G2981" s="100" t="s">
        <v>168</v>
      </c>
      <c r="H2981" s="930"/>
      <c r="I2981" s="94"/>
      <c r="J2981" s="96"/>
      <c r="K2981" s="99"/>
      <c r="L2981" s="100" t="s">
        <v>168</v>
      </c>
      <c r="M2981" s="933"/>
      <c r="N2981" s="94"/>
      <c r="O2981" s="96"/>
      <c r="P2981" s="99"/>
    </row>
    <row r="2982" spans="1:16">
      <c r="A2982" s="957"/>
      <c r="B2982" s="949"/>
      <c r="C2982" s="927"/>
      <c r="D2982" s="94"/>
      <c r="E2982" s="96"/>
      <c r="F2982" s="99"/>
      <c r="G2982" s="949"/>
      <c r="H2982" s="930"/>
      <c r="I2982" s="94"/>
      <c r="J2982" s="96"/>
      <c r="K2982" s="99"/>
      <c r="L2982" s="949"/>
      <c r="M2982" s="933"/>
      <c r="N2982" s="94"/>
      <c r="O2982" s="96"/>
      <c r="P2982" s="99"/>
    </row>
    <row r="2983" spans="1:16">
      <c r="A2983" s="957"/>
      <c r="B2983" s="950"/>
      <c r="C2983" s="927"/>
      <c r="D2983" s="94"/>
      <c r="E2983" s="96"/>
      <c r="F2983" s="99"/>
      <c r="G2983" s="950"/>
      <c r="H2983" s="930"/>
      <c r="I2983" s="94"/>
      <c r="J2983" s="96"/>
      <c r="K2983" s="99"/>
      <c r="L2983" s="950"/>
      <c r="M2983" s="933"/>
      <c r="N2983" s="94"/>
      <c r="O2983" s="96"/>
      <c r="P2983" s="97"/>
    </row>
    <row r="2984" spans="1:16" ht="17.25" thickBot="1">
      <c r="A2984" s="957"/>
      <c r="B2984" s="951"/>
      <c r="C2984" s="927"/>
      <c r="D2984" s="94"/>
      <c r="E2984" s="96"/>
      <c r="F2984" s="97"/>
      <c r="G2984" s="951"/>
      <c r="H2984" s="930"/>
      <c r="I2984" s="94"/>
      <c r="J2984" s="96"/>
      <c r="K2984" s="97"/>
      <c r="L2984" s="951"/>
      <c r="M2984" s="933"/>
      <c r="N2984" s="94"/>
      <c r="O2984" s="96"/>
      <c r="P2984" s="97"/>
    </row>
    <row r="2985" spans="1:16" ht="17.25" thickBot="1">
      <c r="A2985" s="957"/>
      <c r="B2985" s="100" t="s">
        <v>123</v>
      </c>
      <c r="C2985" s="927"/>
      <c r="D2985" s="94"/>
      <c r="E2985" s="96"/>
      <c r="F2985" s="97"/>
      <c r="G2985" s="100" t="s">
        <v>123</v>
      </c>
      <c r="H2985" s="930"/>
      <c r="I2985" s="94"/>
      <c r="J2985" s="96"/>
      <c r="K2985" s="97"/>
      <c r="L2985" s="100" t="s">
        <v>123</v>
      </c>
      <c r="M2985" s="933"/>
      <c r="N2985" s="94"/>
      <c r="O2985" s="96"/>
      <c r="P2985" s="97"/>
    </row>
    <row r="2986" spans="1:16">
      <c r="A2986" s="957"/>
      <c r="B2986" s="962"/>
      <c r="C2986" s="927"/>
      <c r="D2986" s="94"/>
      <c r="E2986" s="96"/>
      <c r="F2986" s="97"/>
      <c r="G2986" s="962"/>
      <c r="H2986" s="930"/>
      <c r="I2986" s="94"/>
      <c r="J2986" s="96"/>
      <c r="K2986" s="97"/>
      <c r="L2986" s="962"/>
      <c r="M2986" s="933"/>
      <c r="N2986" s="94"/>
      <c r="O2986" s="96"/>
      <c r="P2986" s="97"/>
    </row>
    <row r="2987" spans="1:16">
      <c r="A2987" s="957"/>
      <c r="B2987" s="963"/>
      <c r="C2987" s="927"/>
      <c r="D2987" s="94"/>
      <c r="E2987" s="96"/>
      <c r="F2987" s="97"/>
      <c r="G2987" s="963"/>
      <c r="H2987" s="930"/>
      <c r="I2987" s="94"/>
      <c r="J2987" s="96"/>
      <c r="K2987" s="97"/>
      <c r="L2987" s="963"/>
      <c r="M2987" s="933"/>
      <c r="N2987" s="94"/>
      <c r="O2987" s="96"/>
      <c r="P2987" s="97"/>
    </row>
    <row r="2988" spans="1:16" ht="17.25" thickBot="1">
      <c r="A2988" s="957"/>
      <c r="B2988" s="964"/>
      <c r="C2988" s="927"/>
      <c r="D2988" s="94"/>
      <c r="E2988" s="96"/>
      <c r="F2988" s="97"/>
      <c r="G2988" s="964"/>
      <c r="H2988" s="930"/>
      <c r="I2988" s="94"/>
      <c r="J2988" s="96"/>
      <c r="K2988" s="97"/>
      <c r="L2988" s="964"/>
      <c r="M2988" s="933"/>
      <c r="N2988" s="94"/>
      <c r="O2988" s="96"/>
      <c r="P2988" s="97"/>
    </row>
    <row r="2989" spans="1:16">
      <c r="A2989" s="957"/>
      <c r="B2989" s="945" t="s">
        <v>124</v>
      </c>
      <c r="C2989" s="927"/>
      <c r="D2989" s="94"/>
      <c r="E2989" s="96"/>
      <c r="F2989" s="97"/>
      <c r="G2989" s="945" t="s">
        <v>124</v>
      </c>
      <c r="H2989" s="930"/>
      <c r="I2989" s="94"/>
      <c r="J2989" s="96"/>
      <c r="K2989" s="97"/>
      <c r="L2989" s="945" t="s">
        <v>124</v>
      </c>
      <c r="M2989" s="933"/>
      <c r="N2989" s="94"/>
      <c r="O2989" s="96"/>
      <c r="P2989" s="97"/>
    </row>
    <row r="2990" spans="1:16" ht="17.25" thickBot="1">
      <c r="A2990" s="957"/>
      <c r="B2990" s="946"/>
      <c r="C2990" s="927"/>
      <c r="D2990" s="94"/>
      <c r="E2990" s="96"/>
      <c r="F2990" s="97"/>
      <c r="G2990" s="946"/>
      <c r="H2990" s="930"/>
      <c r="I2990" s="94"/>
      <c r="J2990" s="96"/>
      <c r="K2990" s="97"/>
      <c r="L2990" s="946"/>
      <c r="M2990" s="933"/>
      <c r="N2990" s="94"/>
      <c r="O2990" s="96"/>
      <c r="P2990" s="93"/>
    </row>
    <row r="2991" spans="1:16" ht="17.25" thickTop="1">
      <c r="A2991" s="957"/>
      <c r="B2991" s="960" t="s">
        <v>125</v>
      </c>
      <c r="C2991" s="927"/>
      <c r="D2991" s="94"/>
      <c r="E2991" s="96"/>
      <c r="F2991" s="93"/>
      <c r="G2991" s="960" t="s">
        <v>125</v>
      </c>
      <c r="H2991" s="930"/>
      <c r="I2991" s="94"/>
      <c r="J2991" s="96"/>
      <c r="K2991" s="93"/>
      <c r="L2991" s="960" t="s">
        <v>125</v>
      </c>
      <c r="M2991" s="933"/>
      <c r="N2991" s="94"/>
      <c r="O2991" s="96"/>
      <c r="P2991" s="97"/>
    </row>
    <row r="2992" spans="1:16" ht="17.25" thickBot="1">
      <c r="A2992" s="957"/>
      <c r="B2992" s="943"/>
      <c r="C2992" s="927"/>
      <c r="D2992" s="94"/>
      <c r="E2992" s="96"/>
      <c r="F2992" s="93"/>
      <c r="G2992" s="943"/>
      <c r="H2992" s="930"/>
      <c r="I2992" s="94"/>
      <c r="J2992" s="96"/>
      <c r="K2992" s="93"/>
      <c r="L2992" s="943"/>
      <c r="M2992" s="933"/>
      <c r="N2992" s="94"/>
      <c r="O2992" s="96"/>
      <c r="P2992" s="101"/>
    </row>
    <row r="2993" spans="1:16">
      <c r="A2993" s="957"/>
      <c r="B2993" s="953"/>
      <c r="C2993" s="927"/>
      <c r="D2993" s="94"/>
      <c r="E2993" s="96"/>
      <c r="F2993" s="97"/>
      <c r="G2993" s="953"/>
      <c r="H2993" s="930"/>
      <c r="I2993" s="94"/>
      <c r="J2993" s="96"/>
      <c r="K2993" s="97"/>
      <c r="L2993" s="953"/>
      <c r="M2993" s="933"/>
      <c r="N2993" s="94"/>
      <c r="O2993" s="96"/>
      <c r="P2993" s="103"/>
    </row>
    <row r="2994" spans="1:16" ht="17.25" thickBot="1">
      <c r="A2994" s="957"/>
      <c r="B2994" s="961"/>
      <c r="C2994" s="927"/>
      <c r="D2994" s="94"/>
      <c r="E2994" s="96"/>
      <c r="F2994" s="97"/>
      <c r="G2994" s="961"/>
      <c r="H2994" s="930"/>
      <c r="I2994" s="94"/>
      <c r="J2994" s="96"/>
      <c r="K2994" s="97"/>
      <c r="L2994" s="961"/>
      <c r="M2994" s="933"/>
      <c r="N2994" s="94"/>
      <c r="O2994" s="96"/>
      <c r="P2994" s="104"/>
    </row>
    <row r="2995" spans="1:16">
      <c r="A2995" s="957"/>
      <c r="B2995" s="942" t="s">
        <v>126</v>
      </c>
      <c r="C2995" s="927"/>
      <c r="D2995" s="94"/>
      <c r="E2995" s="96"/>
      <c r="F2995" s="93"/>
      <c r="G2995" s="942" t="s">
        <v>126</v>
      </c>
      <c r="H2995" s="930"/>
      <c r="I2995" s="94"/>
      <c r="J2995" s="96"/>
      <c r="K2995" s="93"/>
      <c r="L2995" s="942" t="s">
        <v>126</v>
      </c>
      <c r="M2995" s="933"/>
      <c r="N2995" s="94"/>
      <c r="O2995" s="96"/>
      <c r="P2995" s="99"/>
    </row>
    <row r="2996" spans="1:16" ht="17.25" thickBot="1">
      <c r="A2996" s="957"/>
      <c r="B2996" s="943"/>
      <c r="C2996" s="927"/>
      <c r="D2996" s="94"/>
      <c r="E2996" s="96"/>
      <c r="F2996" s="101"/>
      <c r="G2996" s="943"/>
      <c r="H2996" s="930"/>
      <c r="I2996" s="94"/>
      <c r="J2996" s="96"/>
      <c r="K2996" s="101"/>
      <c r="L2996" s="943"/>
      <c r="M2996" s="933"/>
      <c r="N2996" s="94"/>
      <c r="O2996" s="96"/>
      <c r="P2996" s="104"/>
    </row>
    <row r="2997" spans="1:16">
      <c r="A2997" s="957"/>
      <c r="B2997" s="953"/>
      <c r="C2997" s="927"/>
      <c r="D2997" s="94"/>
      <c r="E2997" s="96"/>
      <c r="F2997" s="102"/>
      <c r="G2997" s="953"/>
      <c r="H2997" s="930"/>
      <c r="I2997" s="94"/>
      <c r="J2997" s="96"/>
      <c r="K2997" s="103"/>
      <c r="L2997" s="953"/>
      <c r="M2997" s="933"/>
      <c r="N2997" s="94"/>
      <c r="O2997" s="96"/>
      <c r="P2997" s="93"/>
    </row>
    <row r="2998" spans="1:16" ht="17.25" thickBot="1">
      <c r="A2998" s="957"/>
      <c r="B2998" s="954"/>
      <c r="C2998" s="927"/>
      <c r="D2998" s="94"/>
      <c r="E2998" s="96"/>
      <c r="F2998" s="99"/>
      <c r="G2998" s="954"/>
      <c r="H2998" s="930"/>
      <c r="I2998" s="94"/>
      <c r="J2998" s="96"/>
      <c r="K2998" s="104"/>
      <c r="L2998" s="954"/>
      <c r="M2998" s="933"/>
      <c r="N2998" s="94"/>
      <c r="O2998" s="96"/>
      <c r="P2998" s="97"/>
    </row>
    <row r="2999" spans="1:16">
      <c r="A2999" s="957"/>
      <c r="B2999" s="952" t="s">
        <v>127</v>
      </c>
      <c r="C2999" s="927"/>
      <c r="D2999" s="94"/>
      <c r="E2999" s="96"/>
      <c r="F2999" s="103"/>
      <c r="G2999" s="952" t="s">
        <v>127</v>
      </c>
      <c r="H2999" s="930"/>
      <c r="I2999" s="94"/>
      <c r="J2999" s="96"/>
      <c r="K2999" s="104"/>
      <c r="L2999" s="952" t="s">
        <v>127</v>
      </c>
      <c r="M2999" s="933"/>
      <c r="N2999" s="94"/>
      <c r="O2999" s="114"/>
      <c r="P2999" s="97"/>
    </row>
    <row r="3000" spans="1:16" ht="17.25" thickBot="1">
      <c r="A3000" s="957"/>
      <c r="B3000" s="943"/>
      <c r="C3000" s="927"/>
      <c r="D3000" s="94"/>
      <c r="E3000" s="96"/>
      <c r="F3000" s="104"/>
      <c r="G3000" s="943"/>
      <c r="H3000" s="930"/>
      <c r="I3000" s="94"/>
      <c r="J3000" s="96"/>
      <c r="K3000" s="99"/>
      <c r="L3000" s="943"/>
      <c r="M3000" s="933"/>
      <c r="N3000" s="113"/>
      <c r="O3000" s="96"/>
      <c r="P3000" s="112"/>
    </row>
    <row r="3001" spans="1:16">
      <c r="A3001" s="957"/>
      <c r="B3001" s="953"/>
      <c r="C3001" s="927"/>
      <c r="D3001" s="94"/>
      <c r="E3001" s="96"/>
      <c r="F3001" s="104"/>
      <c r="G3001" s="953"/>
      <c r="H3001" s="930"/>
      <c r="I3001" s="94"/>
      <c r="J3001" s="96"/>
      <c r="K3001" s="104"/>
      <c r="L3001" s="953"/>
      <c r="M3001" s="933"/>
      <c r="N3001" s="113"/>
      <c r="O3001" s="114"/>
      <c r="P3001" s="97"/>
    </row>
    <row r="3002" spans="1:16" ht="17.25" thickBot="1">
      <c r="A3002" s="957"/>
      <c r="B3002" s="954"/>
      <c r="C3002" s="927"/>
      <c r="D3002" s="94"/>
      <c r="E3002" s="96"/>
      <c r="F3002" s="99"/>
      <c r="G3002" s="954"/>
      <c r="H3002" s="930"/>
      <c r="I3002" s="94"/>
      <c r="J3002" s="96"/>
      <c r="K3002" s="93"/>
      <c r="L3002" s="954"/>
      <c r="M3002" s="933"/>
      <c r="N3002" s="94"/>
      <c r="O3002" s="114"/>
      <c r="P3002" s="104"/>
    </row>
    <row r="3003" spans="1:16">
      <c r="A3003" s="957"/>
      <c r="B3003" s="952" t="s">
        <v>128</v>
      </c>
      <c r="C3003" s="927"/>
      <c r="D3003" s="94"/>
      <c r="E3003" s="96"/>
      <c r="F3003" s="104"/>
      <c r="G3003" s="952" t="s">
        <v>128</v>
      </c>
      <c r="H3003" s="930"/>
      <c r="I3003" s="94"/>
      <c r="J3003" s="96"/>
      <c r="K3003" s="97"/>
      <c r="L3003" s="952" t="s">
        <v>128</v>
      </c>
      <c r="M3003" s="933"/>
      <c r="N3003" s="94"/>
      <c r="O3003" s="96"/>
      <c r="P3003" s="97"/>
    </row>
    <row r="3004" spans="1:16" ht="17.25" thickBot="1">
      <c r="A3004" s="957"/>
      <c r="B3004" s="943"/>
      <c r="C3004" s="927"/>
      <c r="D3004" s="94"/>
      <c r="E3004" s="96"/>
      <c r="F3004" s="93"/>
      <c r="G3004" s="943"/>
      <c r="H3004" s="930"/>
      <c r="I3004" s="94"/>
      <c r="J3004" s="114"/>
      <c r="K3004" s="97"/>
      <c r="L3004" s="943"/>
      <c r="M3004" s="933"/>
      <c r="N3004" s="113"/>
      <c r="O3004" s="114"/>
      <c r="P3004" s="97"/>
    </row>
    <row r="3005" spans="1:16">
      <c r="A3005" s="957"/>
      <c r="B3005" s="953"/>
      <c r="C3005" s="927"/>
      <c r="D3005" s="94"/>
      <c r="E3005" s="96"/>
      <c r="F3005" s="97"/>
      <c r="G3005" s="953"/>
      <c r="H3005" s="930"/>
      <c r="I3005" s="94"/>
      <c r="J3005" s="96"/>
      <c r="K3005" s="97"/>
      <c r="L3005" s="953"/>
      <c r="M3005" s="933"/>
      <c r="N3005" s="113"/>
      <c r="O3005" s="114"/>
      <c r="P3005" s="97"/>
    </row>
    <row r="3006" spans="1:16" ht="17.25" thickBot="1">
      <c r="A3006" s="957"/>
      <c r="B3006" s="954"/>
      <c r="C3006" s="927"/>
      <c r="D3006" s="94"/>
      <c r="E3006" s="96"/>
      <c r="F3006" s="93"/>
      <c r="G3006" s="954"/>
      <c r="H3006" s="930"/>
      <c r="I3006" s="94"/>
      <c r="J3006" s="114"/>
      <c r="K3006" s="97"/>
      <c r="L3006" s="954"/>
      <c r="M3006" s="933"/>
      <c r="N3006" s="94"/>
      <c r="O3006" s="114"/>
      <c r="P3006" s="97"/>
    </row>
    <row r="3007" spans="1:16">
      <c r="A3007" s="957"/>
      <c r="B3007" s="942" t="s">
        <v>129</v>
      </c>
      <c r="C3007" s="927"/>
      <c r="D3007" s="94"/>
      <c r="E3007" s="96"/>
      <c r="F3007" s="93"/>
      <c r="G3007" s="942" t="s">
        <v>129</v>
      </c>
      <c r="H3007" s="930"/>
      <c r="I3007" s="94"/>
      <c r="J3007" s="114"/>
      <c r="K3007" s="97"/>
      <c r="L3007" s="942" t="s">
        <v>129</v>
      </c>
      <c r="M3007" s="933"/>
      <c r="N3007" s="113"/>
      <c r="O3007" s="114"/>
      <c r="P3007" s="97"/>
    </row>
    <row r="3008" spans="1:16" ht="17.25" thickBot="1">
      <c r="A3008" s="957"/>
      <c r="B3008" s="943"/>
      <c r="C3008" s="927"/>
      <c r="D3008" s="94"/>
      <c r="E3008" s="96"/>
      <c r="F3008" s="93"/>
      <c r="G3008" s="943"/>
      <c r="H3008" s="930"/>
      <c r="I3008" s="94"/>
      <c r="J3008" s="114"/>
      <c r="K3008" s="97"/>
      <c r="L3008" s="943"/>
      <c r="M3008" s="933"/>
      <c r="N3008" s="94"/>
      <c r="O3008" s="114"/>
      <c r="P3008" s="97"/>
    </row>
    <row r="3009" spans="1:16">
      <c r="A3009" s="957"/>
      <c r="B3009" s="106"/>
      <c r="C3009" s="927"/>
      <c r="D3009" s="94"/>
      <c r="E3009" s="96"/>
      <c r="F3009" s="97"/>
      <c r="G3009" s="106"/>
      <c r="H3009" s="930"/>
      <c r="I3009" s="94"/>
      <c r="J3009" s="96"/>
      <c r="K3009" s="112"/>
      <c r="L3009" s="106"/>
      <c r="M3009" s="933"/>
      <c r="N3009" s="113"/>
      <c r="O3009" s="96"/>
      <c r="P3009" s="112"/>
    </row>
    <row r="3010" spans="1:16">
      <c r="A3010" s="957"/>
      <c r="B3010" s="107"/>
      <c r="C3010" s="927"/>
      <c r="D3010" s="94"/>
      <c r="E3010" s="96"/>
      <c r="F3010" s="93"/>
      <c r="G3010" s="107"/>
      <c r="H3010" s="930"/>
      <c r="I3010" s="94"/>
      <c r="J3010" s="96"/>
      <c r="K3010" s="97"/>
      <c r="L3010" s="107"/>
      <c r="M3010" s="933"/>
      <c r="N3010" s="113"/>
      <c r="O3010" s="114"/>
      <c r="P3010" s="97"/>
    </row>
    <row r="3011" spans="1:16">
      <c r="A3011" s="957"/>
      <c r="B3011" s="109"/>
      <c r="C3011" s="927"/>
      <c r="D3011" s="94"/>
      <c r="E3011" s="96"/>
      <c r="F3011" s="93"/>
      <c r="G3011" s="109"/>
      <c r="H3011" s="930"/>
      <c r="I3011" s="113"/>
      <c r="J3011" s="114"/>
      <c r="K3011" s="97"/>
      <c r="L3011" s="109"/>
      <c r="M3011" s="933"/>
      <c r="N3011" s="113"/>
      <c r="O3011" s="114"/>
      <c r="P3011" s="104"/>
    </row>
    <row r="3012" spans="1:16">
      <c r="A3012" s="957"/>
      <c r="B3012" s="110"/>
      <c r="C3012" s="927"/>
      <c r="D3012" s="94"/>
      <c r="E3012" s="96"/>
      <c r="F3012" s="93"/>
      <c r="G3012" s="110"/>
      <c r="H3012" s="930"/>
      <c r="I3012" s="113"/>
      <c r="J3012" s="114"/>
      <c r="K3012" s="104"/>
      <c r="L3012" s="110"/>
      <c r="M3012" s="933"/>
      <c r="N3012" s="111"/>
      <c r="O3012" s="96"/>
      <c r="P3012" s="97"/>
    </row>
    <row r="3013" spans="1:16">
      <c r="A3013" s="957"/>
      <c r="B3013" s="109"/>
      <c r="C3013" s="927"/>
      <c r="D3013" s="111"/>
      <c r="E3013" s="96"/>
      <c r="F3013" s="97"/>
      <c r="G3013" s="109"/>
      <c r="H3013" s="930"/>
      <c r="I3013" s="111"/>
      <c r="J3013" s="96"/>
      <c r="K3013" s="112"/>
      <c r="L3013" s="109"/>
      <c r="M3013" s="933"/>
      <c r="N3013" s="94"/>
      <c r="O3013" s="96"/>
      <c r="P3013" s="112"/>
    </row>
    <row r="3014" spans="1:16">
      <c r="A3014" s="957"/>
      <c r="B3014" s="110"/>
      <c r="C3014" s="927"/>
      <c r="D3014" s="94"/>
      <c r="E3014" s="96"/>
      <c r="F3014" s="108"/>
      <c r="G3014" s="110"/>
      <c r="H3014" s="930"/>
      <c r="I3014" s="94"/>
      <c r="J3014" s="96"/>
      <c r="K3014" s="97"/>
      <c r="L3014" s="110"/>
      <c r="M3014" s="933"/>
      <c r="N3014" s="113"/>
      <c r="O3014" s="114"/>
      <c r="P3014" s="97"/>
    </row>
    <row r="3015" spans="1:16">
      <c r="A3015" s="957"/>
      <c r="B3015" s="109"/>
      <c r="C3015" s="927"/>
      <c r="D3015" s="94"/>
      <c r="E3015" s="96"/>
      <c r="F3015" s="97"/>
      <c r="G3015" s="109"/>
      <c r="H3015" s="930"/>
      <c r="I3015" s="113"/>
      <c r="J3015" s="114"/>
      <c r="K3015" s="97"/>
      <c r="L3015" s="109"/>
      <c r="M3015" s="933"/>
      <c r="N3015" s="113"/>
      <c r="O3015" s="114"/>
      <c r="P3015" s="97"/>
    </row>
    <row r="3016" spans="1:16" ht="17.25" thickBot="1">
      <c r="A3016" s="957"/>
      <c r="B3016" s="110"/>
      <c r="C3016" s="940"/>
      <c r="D3016" s="115"/>
      <c r="E3016" s="116"/>
      <c r="F3016" s="117"/>
      <c r="G3016" s="110"/>
      <c r="H3016" s="930"/>
      <c r="I3016" s="115"/>
      <c r="J3016" s="116"/>
      <c r="K3016" s="117"/>
      <c r="L3016" s="110"/>
      <c r="M3016" s="933"/>
      <c r="N3016" s="115"/>
      <c r="O3016" s="116"/>
      <c r="P3016" s="117"/>
    </row>
    <row r="3017" spans="1:16">
      <c r="A3017" s="944" t="str">
        <f>TEXT(A2971,"AAAA")</f>
        <v>星期一</v>
      </c>
      <c r="B3017" s="109"/>
      <c r="C3017" s="926" t="s">
        <v>665</v>
      </c>
      <c r="D3017" s="118"/>
      <c r="E3017" s="119"/>
      <c r="F3017" s="97"/>
      <c r="G3017" s="109"/>
      <c r="H3017" s="929" t="s">
        <v>130</v>
      </c>
      <c r="I3017" s="118"/>
      <c r="J3017" s="119"/>
      <c r="K3017" s="97"/>
      <c r="L3017" s="109"/>
      <c r="M3017" s="932" t="s">
        <v>130</v>
      </c>
      <c r="N3017" s="118"/>
      <c r="O3017" s="119"/>
      <c r="P3017" s="97"/>
    </row>
    <row r="3018" spans="1:16">
      <c r="A3018" s="944"/>
      <c r="B3018" s="110"/>
      <c r="C3018" s="927"/>
      <c r="D3018" s="120"/>
      <c r="E3018" s="96"/>
      <c r="F3018" s="97"/>
      <c r="G3018" s="110"/>
      <c r="H3018" s="930"/>
      <c r="I3018" s="94"/>
      <c r="J3018" s="96"/>
      <c r="K3018" s="97"/>
      <c r="L3018" s="110"/>
      <c r="M3018" s="933"/>
      <c r="N3018" s="94"/>
      <c r="O3018" s="96"/>
      <c r="P3018" s="97"/>
    </row>
    <row r="3019" spans="1:16">
      <c r="A3019" s="944"/>
      <c r="B3019" s="109"/>
      <c r="C3019" s="927"/>
      <c r="D3019" s="120"/>
      <c r="E3019" s="96"/>
      <c r="F3019" s="97"/>
      <c r="G3019" s="109"/>
      <c r="H3019" s="930"/>
      <c r="I3019" s="94"/>
      <c r="J3019" s="96"/>
      <c r="K3019" s="97"/>
      <c r="L3019" s="109"/>
      <c r="M3019" s="933"/>
      <c r="N3019" s="94"/>
      <c r="O3019" s="96"/>
      <c r="P3019" s="97"/>
    </row>
    <row r="3020" spans="1:16">
      <c r="A3020" s="944"/>
      <c r="B3020" s="110"/>
      <c r="C3020" s="927"/>
      <c r="D3020" s="120"/>
      <c r="E3020" s="96"/>
      <c r="F3020" s="97"/>
      <c r="G3020" s="110"/>
      <c r="H3020" s="930"/>
      <c r="I3020" s="94"/>
      <c r="J3020" s="96"/>
      <c r="K3020" s="97"/>
      <c r="L3020" s="110"/>
      <c r="M3020" s="933"/>
      <c r="N3020" s="94"/>
      <c r="O3020" s="96"/>
      <c r="P3020" s="97"/>
    </row>
    <row r="3021" spans="1:16">
      <c r="A3021" s="944"/>
      <c r="B3021" s="109"/>
      <c r="C3021" s="927"/>
      <c r="D3021" s="120"/>
      <c r="E3021" s="96"/>
      <c r="F3021" s="97"/>
      <c r="G3021" s="109"/>
      <c r="H3021" s="930"/>
      <c r="I3021" s="94"/>
      <c r="J3021" s="96"/>
      <c r="K3021" s="97"/>
      <c r="L3021" s="109"/>
      <c r="M3021" s="933"/>
      <c r="N3021" s="94"/>
      <c r="O3021" s="96"/>
      <c r="P3021" s="97"/>
    </row>
    <row r="3022" spans="1:16">
      <c r="A3022" s="944"/>
      <c r="B3022" s="110"/>
      <c r="C3022" s="927"/>
      <c r="D3022" s="120"/>
      <c r="E3022" s="96"/>
      <c r="F3022" s="97"/>
      <c r="G3022" s="110"/>
      <c r="H3022" s="930"/>
      <c r="I3022" s="94"/>
      <c r="J3022" s="96"/>
      <c r="K3022" s="97"/>
      <c r="L3022" s="110"/>
      <c r="M3022" s="933"/>
      <c r="N3022" s="94"/>
      <c r="O3022" s="96"/>
      <c r="P3022" s="97"/>
    </row>
    <row r="3023" spans="1:16">
      <c r="A3023" s="944"/>
      <c r="B3023" s="109"/>
      <c r="C3023" s="927"/>
      <c r="D3023" s="120"/>
      <c r="E3023" s="96"/>
      <c r="F3023" s="97"/>
      <c r="G3023" s="109"/>
      <c r="H3023" s="930"/>
      <c r="I3023" s="94"/>
      <c r="J3023" s="96"/>
      <c r="K3023" s="97"/>
      <c r="L3023" s="109"/>
      <c r="M3023" s="933"/>
      <c r="N3023" s="94"/>
      <c r="O3023" s="96"/>
      <c r="P3023" s="97"/>
    </row>
    <row r="3024" spans="1:16">
      <c r="A3024" s="944"/>
      <c r="B3024" s="110"/>
      <c r="C3024" s="927"/>
      <c r="D3024" s="94"/>
      <c r="E3024" s="96"/>
      <c r="F3024" s="97"/>
      <c r="G3024" s="110"/>
      <c r="H3024" s="930"/>
      <c r="I3024" s="94"/>
      <c r="J3024" s="96"/>
      <c r="K3024" s="97"/>
      <c r="L3024" s="110"/>
      <c r="M3024" s="933"/>
      <c r="N3024" s="94"/>
      <c r="O3024" s="96"/>
      <c r="P3024" s="97"/>
    </row>
    <row r="3025" spans="1:16">
      <c r="A3025" s="944"/>
      <c r="B3025" s="107"/>
      <c r="C3025" s="927"/>
      <c r="D3025" s="113"/>
      <c r="E3025" s="114"/>
      <c r="F3025" s="104"/>
      <c r="G3025" s="107"/>
      <c r="H3025" s="930"/>
      <c r="I3025" s="113"/>
      <c r="J3025" s="114"/>
      <c r="K3025" s="97"/>
      <c r="L3025" s="107"/>
      <c r="M3025" s="933"/>
      <c r="N3025" s="113"/>
      <c r="O3025" s="114"/>
      <c r="P3025" s="97"/>
    </row>
    <row r="3026" spans="1:16" ht="17.25" thickBot="1">
      <c r="A3026" s="944"/>
      <c r="B3026" s="107"/>
      <c r="C3026" s="940"/>
      <c r="D3026" s="122" t="s">
        <v>132</v>
      </c>
      <c r="E3026" s="123" t="s">
        <v>133</v>
      </c>
      <c r="F3026" s="124"/>
      <c r="G3026" s="107"/>
      <c r="H3026" s="941"/>
      <c r="I3026" s="122" t="s">
        <v>132</v>
      </c>
      <c r="J3026" s="123" t="s">
        <v>133</v>
      </c>
      <c r="K3026" s="97"/>
      <c r="L3026" s="107"/>
      <c r="M3026" s="939"/>
      <c r="N3026" s="122" t="s">
        <v>132</v>
      </c>
      <c r="O3026" s="123" t="s">
        <v>133</v>
      </c>
      <c r="P3026" s="97"/>
    </row>
    <row r="3027" spans="1:16">
      <c r="A3027" s="105"/>
      <c r="B3027" s="109"/>
      <c r="C3027" s="926" t="s">
        <v>666</v>
      </c>
      <c r="D3027" s="118"/>
      <c r="E3027" s="119"/>
      <c r="F3027" s="125"/>
      <c r="G3027" s="109"/>
      <c r="H3027" s="929" t="s">
        <v>134</v>
      </c>
      <c r="I3027" s="118"/>
      <c r="J3027" s="119"/>
      <c r="K3027" s="125"/>
      <c r="L3027" s="109"/>
      <c r="M3027" s="932" t="s">
        <v>134</v>
      </c>
      <c r="N3027" s="118"/>
      <c r="O3027" s="119"/>
      <c r="P3027" s="125"/>
    </row>
    <row r="3028" spans="1:16">
      <c r="A3028" s="105"/>
      <c r="B3028" s="110"/>
      <c r="C3028" s="927"/>
      <c r="D3028" s="94"/>
      <c r="E3028" s="96"/>
      <c r="F3028" s="97"/>
      <c r="G3028" s="110"/>
      <c r="H3028" s="930"/>
      <c r="I3028" s="94"/>
      <c r="J3028" s="96"/>
      <c r="K3028" s="97"/>
      <c r="L3028" s="110"/>
      <c r="M3028" s="933"/>
      <c r="N3028" s="94"/>
      <c r="O3028" s="96"/>
      <c r="P3028" s="97"/>
    </row>
    <row r="3029" spans="1:16">
      <c r="A3029" s="105"/>
      <c r="B3029" s="126"/>
      <c r="C3029" s="927"/>
      <c r="D3029" s="94"/>
      <c r="E3029" s="96"/>
      <c r="F3029" s="97"/>
      <c r="G3029" s="126"/>
      <c r="H3029" s="930"/>
      <c r="I3029" s="94"/>
      <c r="J3029" s="96"/>
      <c r="K3029" s="97"/>
      <c r="L3029" s="126"/>
      <c r="M3029" s="933"/>
      <c r="N3029" s="94"/>
      <c r="O3029" s="96"/>
      <c r="P3029" s="128"/>
    </row>
    <row r="3030" spans="1:16">
      <c r="A3030" s="105"/>
      <c r="B3030" s="107"/>
      <c r="C3030" s="927"/>
      <c r="D3030" s="94"/>
      <c r="E3030" s="96"/>
      <c r="F3030" s="97"/>
      <c r="G3030" s="107"/>
      <c r="H3030" s="930"/>
      <c r="I3030" s="94"/>
      <c r="J3030" s="96"/>
      <c r="K3030" s="97"/>
      <c r="L3030" s="107"/>
      <c r="M3030" s="933"/>
      <c r="N3030" s="94"/>
      <c r="O3030" s="96"/>
      <c r="P3030" s="216"/>
    </row>
    <row r="3031" spans="1:16">
      <c r="A3031" s="105"/>
      <c r="B3031" s="109"/>
      <c r="C3031" s="927"/>
      <c r="D3031" s="94"/>
      <c r="E3031" s="96"/>
      <c r="F3031" s="97"/>
      <c r="G3031" s="109"/>
      <c r="H3031" s="930"/>
      <c r="I3031" s="94"/>
      <c r="J3031" s="96"/>
      <c r="K3031" s="97"/>
      <c r="L3031" s="109"/>
      <c r="M3031" s="933"/>
      <c r="N3031" s="94"/>
      <c r="O3031" s="96"/>
      <c r="P3031" s="97"/>
    </row>
    <row r="3032" spans="1:16">
      <c r="A3032" s="105"/>
      <c r="B3032" s="110"/>
      <c r="C3032" s="927"/>
      <c r="D3032" s="94"/>
      <c r="E3032" s="96"/>
      <c r="F3032" s="127"/>
      <c r="G3032" s="110"/>
      <c r="H3032" s="930"/>
      <c r="I3032" s="94"/>
      <c r="J3032" s="96"/>
      <c r="K3032" s="127"/>
      <c r="L3032" s="110"/>
      <c r="M3032" s="933"/>
      <c r="N3032" s="94"/>
      <c r="O3032" s="96"/>
      <c r="P3032" s="127"/>
    </row>
    <row r="3033" spans="1:16">
      <c r="A3033" s="105"/>
      <c r="B3033" s="109"/>
      <c r="C3033" s="927"/>
      <c r="D3033" s="94"/>
      <c r="E3033" s="96"/>
      <c r="F3033" s="128"/>
      <c r="G3033" s="109"/>
      <c r="H3033" s="930"/>
      <c r="I3033" s="94"/>
      <c r="J3033" s="96"/>
      <c r="K3033" s="128"/>
      <c r="L3033" s="109"/>
      <c r="M3033" s="933"/>
      <c r="N3033" s="94"/>
      <c r="O3033" s="96"/>
      <c r="P3033" s="128"/>
    </row>
    <row r="3034" spans="1:16">
      <c r="A3034" s="105"/>
      <c r="B3034" s="110"/>
      <c r="C3034" s="927"/>
      <c r="D3034" s="217"/>
      <c r="E3034" s="114"/>
      <c r="F3034" s="216"/>
      <c r="G3034" s="110"/>
      <c r="H3034" s="930"/>
      <c r="I3034" s="113"/>
      <c r="J3034" s="114"/>
      <c r="K3034" s="216"/>
      <c r="L3034" s="110"/>
      <c r="M3034" s="933"/>
      <c r="N3034" s="113"/>
      <c r="O3034" s="114"/>
      <c r="P3034" s="216"/>
    </row>
    <row r="3035" spans="1:16">
      <c r="A3035" s="105"/>
      <c r="B3035" s="109"/>
      <c r="C3035" s="927"/>
      <c r="D3035" s="217"/>
      <c r="E3035" s="114"/>
      <c r="F3035" s="216"/>
      <c r="G3035" s="109"/>
      <c r="H3035" s="930"/>
      <c r="I3035" s="113"/>
      <c r="J3035" s="114"/>
      <c r="K3035" s="216"/>
      <c r="L3035" s="109"/>
      <c r="M3035" s="933"/>
      <c r="N3035" s="113"/>
      <c r="O3035" s="114"/>
      <c r="P3035" s="216"/>
    </row>
    <row r="3036" spans="1:16" ht="17.25" thickBot="1">
      <c r="A3036" s="105"/>
      <c r="B3036" s="110"/>
      <c r="C3036" s="940"/>
      <c r="D3036" s="129"/>
      <c r="E3036" s="130"/>
      <c r="F3036" s="104"/>
      <c r="G3036" s="110"/>
      <c r="H3036" s="941"/>
      <c r="I3036" s="113"/>
      <c r="J3036" s="130"/>
      <c r="K3036" s="104"/>
      <c r="L3036" s="110"/>
      <c r="M3036" s="939"/>
      <c r="N3036" s="113"/>
      <c r="O3036" s="131"/>
      <c r="P3036" s="127"/>
    </row>
    <row r="3037" spans="1:16">
      <c r="A3037" s="132"/>
      <c r="B3037" s="109"/>
      <c r="C3037" s="926" t="s">
        <v>667</v>
      </c>
      <c r="D3037" s="118" t="s">
        <v>136</v>
      </c>
      <c r="E3037" s="133" t="s">
        <v>137</v>
      </c>
      <c r="F3037" s="125"/>
      <c r="G3037" s="109"/>
      <c r="H3037" s="929" t="s">
        <v>135</v>
      </c>
      <c r="I3037" s="118" t="s">
        <v>136</v>
      </c>
      <c r="J3037" s="133" t="s">
        <v>137</v>
      </c>
      <c r="K3037" s="125"/>
      <c r="L3037" s="109"/>
      <c r="M3037" s="932" t="s">
        <v>135</v>
      </c>
      <c r="N3037" s="118" t="s">
        <v>136</v>
      </c>
      <c r="O3037" s="133" t="s">
        <v>137</v>
      </c>
      <c r="P3037" s="125"/>
    </row>
    <row r="3038" spans="1:16">
      <c r="A3038" s="132"/>
      <c r="B3038" s="110"/>
      <c r="C3038" s="927"/>
      <c r="D3038" s="94" t="s">
        <v>141</v>
      </c>
      <c r="E3038" s="96" t="s">
        <v>142</v>
      </c>
      <c r="F3038" s="134"/>
      <c r="G3038" s="110"/>
      <c r="H3038" s="930"/>
      <c r="I3038" s="94" t="s">
        <v>141</v>
      </c>
      <c r="J3038" s="96" t="s">
        <v>142</v>
      </c>
      <c r="K3038" s="134"/>
      <c r="L3038" s="110"/>
      <c r="M3038" s="933"/>
      <c r="N3038" s="94" t="s">
        <v>141</v>
      </c>
      <c r="O3038" s="96" t="s">
        <v>142</v>
      </c>
      <c r="P3038" s="134"/>
    </row>
    <row r="3039" spans="1:16">
      <c r="A3039" s="132"/>
      <c r="B3039" s="135"/>
      <c r="C3039" s="927"/>
      <c r="D3039" s="94" t="s">
        <v>145</v>
      </c>
      <c r="E3039" s="96" t="s">
        <v>146</v>
      </c>
      <c r="F3039" s="97"/>
      <c r="G3039" s="135"/>
      <c r="H3039" s="930"/>
      <c r="I3039" s="94" t="s">
        <v>145</v>
      </c>
      <c r="J3039" s="96" t="s">
        <v>146</v>
      </c>
      <c r="K3039" s="97"/>
      <c r="L3039" s="135"/>
      <c r="M3039" s="933"/>
      <c r="N3039" s="94" t="s">
        <v>145</v>
      </c>
      <c r="O3039" s="96" t="s">
        <v>146</v>
      </c>
      <c r="P3039" s="97"/>
    </row>
    <row r="3040" spans="1:16">
      <c r="A3040" s="132"/>
      <c r="B3040" s="110"/>
      <c r="C3040" s="927"/>
      <c r="D3040" s="94" t="s">
        <v>147</v>
      </c>
      <c r="E3040" s="96" t="s">
        <v>148</v>
      </c>
      <c r="F3040" s="104"/>
      <c r="G3040" s="110"/>
      <c r="H3040" s="930"/>
      <c r="I3040" s="94" t="s">
        <v>147</v>
      </c>
      <c r="J3040" s="96" t="s">
        <v>148</v>
      </c>
      <c r="K3040" s="104"/>
      <c r="L3040" s="110"/>
      <c r="M3040" s="933"/>
      <c r="N3040" s="94" t="s">
        <v>147</v>
      </c>
      <c r="O3040" s="96" t="s">
        <v>148</v>
      </c>
      <c r="P3040" s="104"/>
    </row>
    <row r="3041" spans="1:16">
      <c r="A3041" s="132"/>
      <c r="B3041" s="135"/>
      <c r="C3041" s="927"/>
      <c r="D3041" s="94"/>
      <c r="E3041" s="114"/>
      <c r="F3041" s="136"/>
      <c r="G3041" s="135"/>
      <c r="H3041" s="930"/>
      <c r="I3041" s="94"/>
      <c r="J3041" s="114"/>
      <c r="K3041" s="136"/>
      <c r="L3041" s="135"/>
      <c r="M3041" s="933"/>
      <c r="N3041" s="94"/>
      <c r="O3041" s="114"/>
      <c r="P3041" s="136"/>
    </row>
    <row r="3042" spans="1:16">
      <c r="A3042" s="132"/>
      <c r="B3042" s="110"/>
      <c r="C3042" s="927"/>
      <c r="D3042" s="94"/>
      <c r="E3042" s="96"/>
      <c r="F3042" s="97"/>
      <c r="G3042" s="110"/>
      <c r="H3042" s="930"/>
      <c r="I3042" s="94"/>
      <c r="J3042" s="96"/>
      <c r="K3042" s="97"/>
      <c r="L3042" s="110"/>
      <c r="M3042" s="933"/>
      <c r="N3042" s="94"/>
      <c r="O3042" s="96"/>
      <c r="P3042" s="97"/>
    </row>
    <row r="3043" spans="1:16">
      <c r="A3043" s="132"/>
      <c r="B3043" s="135"/>
      <c r="C3043" s="927"/>
      <c r="D3043" s="94"/>
      <c r="E3043" s="114"/>
      <c r="F3043" s="136"/>
      <c r="G3043" s="135"/>
      <c r="H3043" s="930"/>
      <c r="I3043" s="94"/>
      <c r="J3043" s="114"/>
      <c r="K3043" s="136"/>
      <c r="L3043" s="135"/>
      <c r="M3043" s="933"/>
      <c r="N3043" s="94"/>
      <c r="O3043" s="114"/>
      <c r="P3043" s="136"/>
    </row>
    <row r="3044" spans="1:16">
      <c r="A3044" s="132"/>
      <c r="B3044" s="110"/>
      <c r="C3044" s="927"/>
      <c r="D3044" s="94"/>
      <c r="E3044" s="96"/>
      <c r="F3044" s="97"/>
      <c r="G3044" s="110"/>
      <c r="H3044" s="930"/>
      <c r="I3044" s="94"/>
      <c r="J3044" s="96"/>
      <c r="K3044" s="97"/>
      <c r="L3044" s="110"/>
      <c r="M3044" s="933"/>
      <c r="N3044" s="94"/>
      <c r="O3044" s="96"/>
      <c r="P3044" s="97"/>
    </row>
    <row r="3045" spans="1:16">
      <c r="A3045" s="132"/>
      <c r="B3045" s="135"/>
      <c r="C3045" s="927"/>
      <c r="D3045" s="94"/>
      <c r="E3045" s="96"/>
      <c r="F3045" s="97"/>
      <c r="G3045" s="135"/>
      <c r="H3045" s="930"/>
      <c r="I3045" s="94"/>
      <c r="J3045" s="96"/>
      <c r="K3045" s="97"/>
      <c r="L3045" s="135"/>
      <c r="M3045" s="933"/>
      <c r="N3045" s="94"/>
      <c r="O3045" s="96"/>
      <c r="P3045" s="97"/>
    </row>
    <row r="3046" spans="1:16" ht="17.25" thickBot="1">
      <c r="A3046" s="132"/>
      <c r="B3046" s="110"/>
      <c r="C3046" s="940"/>
      <c r="D3046" s="115"/>
      <c r="E3046" s="116"/>
      <c r="F3046" s="117"/>
      <c r="G3046" s="110"/>
      <c r="H3046" s="941"/>
      <c r="I3046" s="115"/>
      <c r="J3046" s="130"/>
      <c r="K3046" s="104"/>
      <c r="L3046" s="110"/>
      <c r="M3046" s="939"/>
      <c r="N3046" s="115"/>
      <c r="O3046" s="130"/>
      <c r="P3046" s="104"/>
    </row>
    <row r="3047" spans="1:16">
      <c r="A3047" s="132"/>
      <c r="B3047" s="135"/>
      <c r="C3047" s="926" t="s">
        <v>668</v>
      </c>
      <c r="D3047" s="137" t="s">
        <v>150</v>
      </c>
      <c r="E3047" s="138"/>
      <c r="F3047" s="139" t="s">
        <v>151</v>
      </c>
      <c r="G3047" s="135"/>
      <c r="H3047" s="929" t="s">
        <v>149</v>
      </c>
      <c r="I3047" s="137" t="s">
        <v>150</v>
      </c>
      <c r="J3047" s="138"/>
      <c r="K3047" s="139" t="s">
        <v>151</v>
      </c>
      <c r="L3047" s="135"/>
      <c r="M3047" s="932" t="s">
        <v>149</v>
      </c>
      <c r="N3047" s="137" t="s">
        <v>150</v>
      </c>
      <c r="O3047" s="138"/>
      <c r="P3047" s="139" t="s">
        <v>151</v>
      </c>
    </row>
    <row r="3048" spans="1:16">
      <c r="A3048" s="132"/>
      <c r="B3048" s="110"/>
      <c r="C3048" s="927"/>
      <c r="D3048" s="120"/>
      <c r="E3048" s="121"/>
      <c r="F3048" s="140"/>
      <c r="G3048" s="110"/>
      <c r="H3048" s="930"/>
      <c r="I3048" s="94"/>
      <c r="J3048" s="96"/>
      <c r="K3048" s="97"/>
      <c r="L3048" s="110"/>
      <c r="M3048" s="933"/>
      <c r="N3048" s="94"/>
      <c r="O3048" s="96"/>
      <c r="P3048" s="97"/>
    </row>
    <row r="3049" spans="1:16">
      <c r="A3049" s="132"/>
      <c r="B3049" s="135"/>
      <c r="C3049" s="927"/>
      <c r="D3049" s="94"/>
      <c r="E3049" s="96"/>
      <c r="F3049" s="97"/>
      <c r="G3049" s="135"/>
      <c r="H3049" s="930"/>
      <c r="I3049" s="94"/>
      <c r="J3049" s="96"/>
      <c r="K3049" s="97"/>
      <c r="L3049" s="135"/>
      <c r="M3049" s="933"/>
      <c r="N3049" s="94"/>
      <c r="O3049" s="96"/>
      <c r="P3049" s="97"/>
    </row>
    <row r="3050" spans="1:16">
      <c r="A3050" s="132"/>
      <c r="B3050" s="110"/>
      <c r="C3050" s="927"/>
      <c r="D3050" s="113"/>
      <c r="E3050" s="114"/>
      <c r="F3050" s="104"/>
      <c r="G3050" s="110"/>
      <c r="H3050" s="930"/>
      <c r="I3050" s="113"/>
      <c r="J3050" s="114"/>
      <c r="K3050" s="104"/>
      <c r="L3050" s="110"/>
      <c r="M3050" s="933"/>
      <c r="N3050" s="113"/>
      <c r="O3050" s="114"/>
      <c r="P3050" s="104"/>
    </row>
    <row r="3051" spans="1:16">
      <c r="A3051" s="935"/>
      <c r="B3051" s="135"/>
      <c r="C3051" s="927"/>
      <c r="D3051" s="94"/>
      <c r="E3051" s="96"/>
      <c r="F3051" s="97"/>
      <c r="G3051" s="135"/>
      <c r="H3051" s="930"/>
      <c r="I3051" s="94"/>
      <c r="J3051" s="96"/>
      <c r="K3051" s="97"/>
      <c r="L3051" s="135"/>
      <c r="M3051" s="933"/>
      <c r="N3051" s="94"/>
      <c r="O3051" s="96"/>
      <c r="P3051" s="97"/>
    </row>
    <row r="3052" spans="1:16">
      <c r="A3052" s="935"/>
      <c r="B3052" s="110"/>
      <c r="C3052" s="927"/>
      <c r="D3052" s="94"/>
      <c r="E3052" s="96"/>
      <c r="F3052" s="97"/>
      <c r="G3052" s="110"/>
      <c r="H3052" s="930"/>
      <c r="I3052" s="94"/>
      <c r="J3052" s="96"/>
      <c r="K3052" s="97"/>
      <c r="L3052" s="110"/>
      <c r="M3052" s="933"/>
      <c r="N3052" s="94"/>
      <c r="O3052" s="96"/>
      <c r="P3052" s="97"/>
    </row>
    <row r="3053" spans="1:16">
      <c r="A3053" s="935"/>
      <c r="B3053" s="135"/>
      <c r="C3053" s="927"/>
      <c r="D3053" s="113"/>
      <c r="E3053" s="114"/>
      <c r="F3053" s="104"/>
      <c r="G3053" s="135"/>
      <c r="H3053" s="930"/>
      <c r="I3053" s="113"/>
      <c r="J3053" s="114"/>
      <c r="K3053" s="104"/>
      <c r="L3053" s="135"/>
      <c r="M3053" s="933"/>
      <c r="N3053" s="113"/>
      <c r="O3053" s="114"/>
      <c r="P3053" s="104"/>
    </row>
    <row r="3054" spans="1:16" ht="17.25" thickBot="1">
      <c r="A3054" s="936"/>
      <c r="B3054" s="141"/>
      <c r="C3054" s="928"/>
      <c r="D3054" s="142"/>
      <c r="E3054" s="143"/>
      <c r="F3054" s="144"/>
      <c r="G3054" s="141"/>
      <c r="H3054" s="931"/>
      <c r="I3054" s="142"/>
      <c r="J3054" s="143"/>
      <c r="K3054" s="144"/>
      <c r="L3054" s="141"/>
      <c r="M3054" s="934"/>
      <c r="N3054" s="142"/>
      <c r="O3054" s="143"/>
      <c r="P3054" s="144"/>
    </row>
    <row r="3055" spans="1:16" s="146" customFormat="1" ht="27" customHeight="1" thickTop="1" thickBot="1">
      <c r="A3055" s="145"/>
      <c r="B3055" s="937" t="s">
        <v>152</v>
      </c>
      <c r="C3055" s="937"/>
      <c r="D3055" s="937"/>
      <c r="E3055" s="937"/>
      <c r="F3055" s="937"/>
      <c r="G3055" s="938" t="s">
        <v>153</v>
      </c>
      <c r="H3055" s="938"/>
      <c r="I3055" s="938"/>
      <c r="J3055" s="938"/>
      <c r="K3055" s="938"/>
      <c r="L3055" s="938"/>
      <c r="M3055" s="938"/>
      <c r="N3055" s="919" t="s">
        <v>154</v>
      </c>
      <c r="O3055" s="919"/>
      <c r="P3055" s="919"/>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20">
        <f>A2971</f>
        <v>46202</v>
      </c>
      <c r="B3057" s="923" t="s">
        <v>669</v>
      </c>
      <c r="C3057" s="160"/>
      <c r="D3057" s="161"/>
      <c r="E3057" s="162"/>
      <c r="F3057" s="163"/>
      <c r="G3057" s="164"/>
      <c r="H3057" s="165"/>
      <c r="I3057" s="166"/>
      <c r="J3057" s="166"/>
      <c r="K3057" s="167"/>
      <c r="L3057" s="168"/>
      <c r="M3057" s="169"/>
      <c r="N3057" s="170"/>
      <c r="O3057" s="166"/>
      <c r="P3057" s="171"/>
    </row>
    <row r="3058" spans="1:16" s="172" customFormat="1">
      <c r="A3058" s="921"/>
      <c r="B3058" s="924"/>
      <c r="C3058" s="173"/>
      <c r="D3058" s="174"/>
      <c r="E3058" s="175"/>
      <c r="F3058" s="176"/>
      <c r="G3058" s="173"/>
      <c r="H3058" s="177"/>
      <c r="I3058" s="175"/>
      <c r="J3058" s="175"/>
      <c r="K3058" s="178"/>
      <c r="L3058" s="179"/>
      <c r="M3058" s="180"/>
      <c r="N3058" s="181"/>
      <c r="O3058" s="175"/>
      <c r="P3058" s="182"/>
    </row>
    <row r="3059" spans="1:16" s="172" customFormat="1">
      <c r="A3059" s="921"/>
      <c r="B3059" s="924"/>
      <c r="C3059" s="173"/>
      <c r="D3059" s="174"/>
      <c r="E3059" s="175"/>
      <c r="F3059" s="176"/>
      <c r="G3059" s="173"/>
      <c r="H3059" s="183"/>
      <c r="I3059" s="175"/>
      <c r="J3059" s="175"/>
      <c r="K3059" s="178"/>
      <c r="L3059" s="184"/>
      <c r="M3059" s="180"/>
      <c r="N3059" s="181"/>
      <c r="O3059" s="175"/>
      <c r="P3059" s="182"/>
    </row>
    <row r="3060" spans="1:16" s="172" customFormat="1">
      <c r="A3060" s="921"/>
      <c r="B3060" s="924"/>
      <c r="C3060" s="173"/>
      <c r="D3060" s="218"/>
      <c r="E3060" s="175"/>
      <c r="F3060" s="176"/>
      <c r="G3060" s="173"/>
      <c r="H3060" s="183"/>
      <c r="I3060" s="175"/>
      <c r="J3060" s="175"/>
      <c r="K3060" s="187"/>
      <c r="L3060" s="184"/>
      <c r="M3060" s="180"/>
      <c r="N3060" s="181"/>
      <c r="O3060" s="175"/>
      <c r="P3060" s="182"/>
    </row>
    <row r="3061" spans="1:16" s="172" customFormat="1">
      <c r="A3061" s="921"/>
      <c r="B3061" s="924"/>
      <c r="C3061" s="173"/>
      <c r="D3061" s="185"/>
      <c r="E3061" s="175"/>
      <c r="F3061" s="182"/>
      <c r="G3061" s="173"/>
      <c r="H3061" s="186"/>
      <c r="I3061" s="175"/>
      <c r="J3061" s="175"/>
      <c r="K3061" s="187"/>
      <c r="L3061" s="184"/>
      <c r="M3061" s="180"/>
      <c r="N3061" s="181"/>
      <c r="O3061" s="175"/>
      <c r="P3061" s="182"/>
    </row>
    <row r="3062" spans="1:16" s="172" customFormat="1">
      <c r="A3062" s="921"/>
      <c r="B3062" s="924"/>
      <c r="C3062" s="173"/>
      <c r="D3062" s="174"/>
      <c r="E3062" s="175"/>
      <c r="F3062" s="188"/>
      <c r="G3062" s="198"/>
      <c r="H3062" s="183"/>
      <c r="I3062" s="191"/>
      <c r="J3062" s="175"/>
      <c r="K3062" s="178"/>
      <c r="L3062" s="189"/>
      <c r="M3062" s="190"/>
      <c r="N3062" s="181"/>
      <c r="O3062" s="175"/>
      <c r="P3062" s="182"/>
    </row>
    <row r="3063" spans="1:16" s="172" customFormat="1">
      <c r="A3063" s="921"/>
      <c r="B3063" s="924"/>
      <c r="C3063" s="173"/>
      <c r="D3063" s="174"/>
      <c r="E3063" s="175"/>
      <c r="F3063" s="182"/>
      <c r="G3063" s="173"/>
      <c r="H3063" s="183"/>
      <c r="I3063" s="191"/>
      <c r="J3063" s="175"/>
      <c r="K3063" s="178"/>
      <c r="L3063" s="184"/>
      <c r="M3063" s="180"/>
      <c r="N3063" s="181"/>
      <c r="O3063" s="175"/>
      <c r="P3063" s="182"/>
    </row>
    <row r="3064" spans="1:16" s="172" customFormat="1">
      <c r="A3064" s="921"/>
      <c r="B3064" s="924"/>
      <c r="C3064" s="173"/>
      <c r="D3064" s="174"/>
      <c r="E3064" s="175"/>
      <c r="F3064" s="182"/>
      <c r="G3064" s="219"/>
      <c r="H3064" s="183"/>
      <c r="I3064" s="175"/>
      <c r="J3064" s="175"/>
      <c r="K3064" s="178"/>
      <c r="L3064" s="184"/>
      <c r="M3064" s="180"/>
      <c r="N3064" s="181"/>
      <c r="O3064" s="175"/>
      <c r="P3064" s="182"/>
    </row>
    <row r="3065" spans="1:16" s="172" customFormat="1">
      <c r="A3065" s="921"/>
      <c r="B3065" s="924"/>
      <c r="C3065" s="173"/>
      <c r="D3065" s="174"/>
      <c r="E3065" s="175"/>
      <c r="F3065" s="188"/>
      <c r="G3065" s="173"/>
      <c r="H3065" s="183"/>
      <c r="I3065" s="191"/>
      <c r="J3065" s="175"/>
      <c r="K3065" s="178"/>
      <c r="L3065" s="184"/>
      <c r="M3065" s="180"/>
      <c r="N3065" s="181"/>
      <c r="O3065" s="175"/>
      <c r="P3065" s="182"/>
    </row>
    <row r="3066" spans="1:16" s="172" customFormat="1">
      <c r="A3066" s="921"/>
      <c r="B3066" s="924"/>
      <c r="C3066" s="173"/>
      <c r="D3066" s="174"/>
      <c r="E3066" s="175"/>
      <c r="F3066" s="182"/>
      <c r="G3066" s="173"/>
      <c r="H3066" s="183"/>
      <c r="I3066" s="191"/>
      <c r="J3066" s="175"/>
      <c r="K3066" s="178"/>
      <c r="L3066" s="184"/>
      <c r="M3066" s="180"/>
      <c r="N3066" s="181"/>
      <c r="O3066" s="175"/>
      <c r="P3066" s="182"/>
    </row>
    <row r="3067" spans="1:16" s="172" customFormat="1">
      <c r="A3067" s="921"/>
      <c r="B3067" s="924"/>
      <c r="C3067" s="192"/>
      <c r="D3067" s="193"/>
      <c r="E3067" s="194"/>
      <c r="F3067" s="195"/>
      <c r="G3067" s="173"/>
      <c r="H3067" s="177"/>
      <c r="I3067" s="175"/>
      <c r="J3067" s="175"/>
      <c r="K3067" s="178"/>
      <c r="L3067" s="184"/>
      <c r="M3067" s="180"/>
      <c r="N3067" s="196"/>
      <c r="O3067" s="194"/>
      <c r="P3067" s="195"/>
    </row>
    <row r="3068" spans="1:16" s="172" customFormat="1">
      <c r="A3068" s="921"/>
      <c r="B3068" s="924"/>
      <c r="C3068" s="192"/>
      <c r="D3068" s="193"/>
      <c r="E3068" s="194"/>
      <c r="F3068" s="195"/>
      <c r="G3068" s="198"/>
      <c r="H3068" s="183"/>
      <c r="I3068" s="191"/>
      <c r="J3068" s="175"/>
      <c r="K3068" s="178"/>
      <c r="L3068" s="184"/>
      <c r="M3068" s="180"/>
      <c r="N3068" s="196"/>
      <c r="O3068" s="194"/>
      <c r="P3068" s="195"/>
    </row>
    <row r="3069" spans="1:16" s="172" customFormat="1">
      <c r="A3069" s="921"/>
      <c r="B3069" s="924"/>
      <c r="C3069" s="192"/>
      <c r="D3069" s="193"/>
      <c r="E3069" s="194"/>
      <c r="F3069" s="195"/>
      <c r="G3069" s="173"/>
      <c r="H3069" s="199"/>
      <c r="I3069" s="191"/>
      <c r="J3069" s="200"/>
      <c r="K3069" s="197"/>
      <c r="L3069" s="184"/>
      <c r="M3069" s="180"/>
      <c r="N3069" s="196"/>
      <c r="O3069" s="194"/>
      <c r="P3069" s="195"/>
    </row>
    <row r="3070" spans="1:16" s="172" customFormat="1">
      <c r="A3070" s="921"/>
      <c r="B3070" s="924"/>
      <c r="C3070" s="192"/>
      <c r="D3070" s="193"/>
      <c r="E3070" s="194"/>
      <c r="F3070" s="195"/>
      <c r="G3070" s="173"/>
      <c r="H3070" s="201"/>
      <c r="I3070" s="175"/>
      <c r="J3070" s="175"/>
      <c r="K3070" s="178"/>
      <c r="L3070" s="184"/>
      <c r="M3070" s="180"/>
      <c r="N3070" s="196"/>
      <c r="O3070" s="194"/>
      <c r="P3070" s="195"/>
    </row>
    <row r="3071" spans="1:16" s="172" customFormat="1">
      <c r="A3071" s="921"/>
      <c r="B3071" s="924"/>
      <c r="C3071" s="192"/>
      <c r="D3071" s="193"/>
      <c r="E3071" s="194"/>
      <c r="F3071" s="195"/>
      <c r="G3071" s="198"/>
      <c r="H3071" s="183"/>
      <c r="I3071" s="200"/>
      <c r="J3071" s="200"/>
      <c r="K3071" s="197"/>
      <c r="L3071" s="184"/>
      <c r="M3071" s="180"/>
      <c r="N3071" s="196"/>
      <c r="O3071" s="194"/>
      <c r="P3071" s="195"/>
    </row>
    <row r="3072" spans="1:16" s="172" customFormat="1">
      <c r="A3072" s="921"/>
      <c r="B3072" s="924"/>
      <c r="C3072" s="192"/>
      <c r="D3072" s="193"/>
      <c r="E3072" s="194"/>
      <c r="F3072" s="195"/>
      <c r="G3072" s="173"/>
      <c r="H3072" s="183"/>
      <c r="I3072" s="200"/>
      <c r="J3072" s="200"/>
      <c r="K3072" s="197"/>
      <c r="L3072" s="179"/>
      <c r="M3072" s="180"/>
      <c r="N3072" s="196"/>
      <c r="O3072" s="194"/>
      <c r="P3072" s="195"/>
    </row>
    <row r="3073" spans="1:16" s="172" customFormat="1">
      <c r="A3073" s="921"/>
      <c r="B3073" s="924"/>
      <c r="C3073" s="192"/>
      <c r="D3073" s="193"/>
      <c r="E3073" s="194"/>
      <c r="F3073" s="195"/>
      <c r="G3073" s="192"/>
      <c r="H3073" s="201"/>
      <c r="I3073" s="202"/>
      <c r="J3073" s="202"/>
      <c r="K3073" s="203"/>
      <c r="L3073" s="204"/>
      <c r="M3073" s="190"/>
      <c r="N3073" s="196"/>
      <c r="O3073" s="194"/>
      <c r="P3073" s="195"/>
    </row>
    <row r="3074" spans="1:16" s="172" customFormat="1">
      <c r="A3074" s="921"/>
      <c r="B3074" s="924"/>
      <c r="C3074" s="192"/>
      <c r="D3074" s="193"/>
      <c r="E3074" s="194"/>
      <c r="F3074" s="195"/>
      <c r="G3074" s="192"/>
      <c r="H3074" s="201"/>
      <c r="I3074" s="202"/>
      <c r="J3074" s="202"/>
      <c r="K3074" s="203"/>
      <c r="L3074" s="204"/>
      <c r="M3074" s="190"/>
      <c r="N3074" s="196"/>
      <c r="O3074" s="194"/>
      <c r="P3074" s="195"/>
    </row>
    <row r="3075" spans="1:16" s="172" customFormat="1">
      <c r="A3075" s="921"/>
      <c r="B3075" s="924"/>
      <c r="C3075" s="192"/>
      <c r="D3075" s="193"/>
      <c r="E3075" s="194"/>
      <c r="F3075" s="195"/>
      <c r="G3075" s="192"/>
      <c r="H3075" s="201"/>
      <c r="I3075" s="202"/>
      <c r="J3075" s="202"/>
      <c r="K3075" s="203"/>
      <c r="L3075" s="204"/>
      <c r="M3075" s="190"/>
      <c r="N3075" s="196"/>
      <c r="O3075" s="194"/>
      <c r="P3075" s="195"/>
    </row>
    <row r="3076" spans="1:16" s="172" customFormat="1" ht="17.25" thickBot="1">
      <c r="A3076" s="922"/>
      <c r="B3076" s="925"/>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56">
        <f>A2971+1</f>
        <v>46203</v>
      </c>
      <c r="B3077" s="90" t="s">
        <v>162</v>
      </c>
      <c r="C3077" s="926" t="s">
        <v>664</v>
      </c>
      <c r="D3077" s="91" t="s">
        <v>114</v>
      </c>
      <c r="E3077" s="92" t="s">
        <v>164</v>
      </c>
      <c r="F3077" s="93"/>
      <c r="G3077" s="90" t="s">
        <v>162</v>
      </c>
      <c r="H3077" s="930" t="s">
        <v>163</v>
      </c>
      <c r="I3077" s="91" t="s">
        <v>114</v>
      </c>
      <c r="J3077" s="92" t="s">
        <v>164</v>
      </c>
      <c r="K3077" s="93"/>
      <c r="L3077" s="90" t="s">
        <v>162</v>
      </c>
      <c r="M3077" s="933" t="s">
        <v>163</v>
      </c>
      <c r="N3077" s="91" t="s">
        <v>114</v>
      </c>
      <c r="O3077" s="92" t="s">
        <v>164</v>
      </c>
      <c r="P3077" s="93"/>
    </row>
    <row r="3078" spans="1:16" ht="18" customHeight="1">
      <c r="A3078" s="957"/>
      <c r="B3078" s="958"/>
      <c r="C3078" s="927"/>
      <c r="D3078" s="94" t="s">
        <v>116</v>
      </c>
      <c r="E3078" s="95" t="s">
        <v>142</v>
      </c>
      <c r="F3078" s="93"/>
      <c r="G3078" s="958"/>
      <c r="H3078" s="930"/>
      <c r="I3078" s="94" t="s">
        <v>116</v>
      </c>
      <c r="J3078" s="95" t="s">
        <v>142</v>
      </c>
      <c r="K3078" s="93"/>
      <c r="L3078" s="958"/>
      <c r="M3078" s="933"/>
      <c r="N3078" s="94" t="s">
        <v>116</v>
      </c>
      <c r="O3078" s="95" t="s">
        <v>142</v>
      </c>
      <c r="P3078" s="93"/>
    </row>
    <row r="3079" spans="1:16" ht="17.25" thickBot="1">
      <c r="A3079" s="957"/>
      <c r="B3079" s="959"/>
      <c r="C3079" s="927"/>
      <c r="D3079" s="94" t="s">
        <v>165</v>
      </c>
      <c r="E3079" s="96" t="s">
        <v>166</v>
      </c>
      <c r="F3079" s="98"/>
      <c r="G3079" s="959"/>
      <c r="H3079" s="930"/>
      <c r="I3079" s="94" t="s">
        <v>165</v>
      </c>
      <c r="J3079" s="96" t="s">
        <v>166</v>
      </c>
      <c r="K3079" s="98"/>
      <c r="L3079" s="959"/>
      <c r="M3079" s="933"/>
      <c r="N3079" s="94" t="s">
        <v>165</v>
      </c>
      <c r="O3079" s="96" t="s">
        <v>166</v>
      </c>
      <c r="P3079" s="98"/>
    </row>
    <row r="3080" spans="1:16" ht="17.25" thickBot="1">
      <c r="A3080" s="957"/>
      <c r="B3080" s="90" t="s">
        <v>167</v>
      </c>
      <c r="C3080" s="927"/>
      <c r="D3080" s="94"/>
      <c r="E3080" s="96"/>
      <c r="F3080" s="97"/>
      <c r="G3080" s="90" t="s">
        <v>167</v>
      </c>
      <c r="H3080" s="930"/>
      <c r="I3080" s="94" t="s">
        <v>120</v>
      </c>
      <c r="J3080" s="96" t="s">
        <v>148</v>
      </c>
      <c r="K3080" s="97"/>
      <c r="L3080" s="90" t="s">
        <v>167</v>
      </c>
      <c r="M3080" s="933"/>
      <c r="N3080" s="94" t="s">
        <v>120</v>
      </c>
      <c r="O3080" s="96" t="s">
        <v>148</v>
      </c>
      <c r="P3080" s="97"/>
    </row>
    <row r="3081" spans="1:16">
      <c r="A3081" s="957"/>
      <c r="B3081" s="955"/>
      <c r="C3081" s="927"/>
      <c r="D3081" s="94"/>
      <c r="E3081" s="96"/>
      <c r="F3081" s="97"/>
      <c r="G3081" s="955"/>
      <c r="H3081" s="930"/>
      <c r="I3081" s="94"/>
      <c r="J3081" s="96"/>
      <c r="K3081" s="97"/>
      <c r="L3081" s="955"/>
      <c r="M3081" s="933"/>
      <c r="N3081" s="94"/>
      <c r="O3081" s="96"/>
      <c r="P3081" s="97"/>
    </row>
    <row r="3082" spans="1:16">
      <c r="A3082" s="957"/>
      <c r="B3082" s="948"/>
      <c r="C3082" s="927"/>
      <c r="D3082" s="94"/>
      <c r="E3082" s="96"/>
      <c r="F3082" s="97"/>
      <c r="G3082" s="948"/>
      <c r="H3082" s="930"/>
      <c r="I3082" s="94"/>
      <c r="J3082" s="96"/>
      <c r="K3082" s="97"/>
      <c r="L3082" s="948"/>
      <c r="M3082" s="933"/>
      <c r="N3082" s="94"/>
      <c r="O3082" s="96"/>
      <c r="P3082" s="97"/>
    </row>
    <row r="3083" spans="1:16">
      <c r="A3083" s="957"/>
      <c r="B3083" s="947"/>
      <c r="C3083" s="927"/>
      <c r="D3083" s="94"/>
      <c r="E3083" s="96"/>
      <c r="F3083" s="93"/>
      <c r="G3083" s="947"/>
      <c r="H3083" s="930"/>
      <c r="I3083" s="94"/>
      <c r="J3083" s="96"/>
      <c r="K3083" s="93"/>
      <c r="L3083" s="947"/>
      <c r="M3083" s="933"/>
      <c r="N3083" s="94"/>
      <c r="O3083" s="96"/>
      <c r="P3083" s="93"/>
    </row>
    <row r="3084" spans="1:16">
      <c r="A3084" s="957"/>
      <c r="B3084" s="948"/>
      <c r="C3084" s="927"/>
      <c r="D3084" s="94"/>
      <c r="E3084" s="96"/>
      <c r="F3084" s="99"/>
      <c r="G3084" s="948"/>
      <c r="H3084" s="930"/>
      <c r="I3084" s="94"/>
      <c r="J3084" s="96"/>
      <c r="K3084" s="99"/>
      <c r="L3084" s="948"/>
      <c r="M3084" s="933"/>
      <c r="N3084" s="94"/>
      <c r="O3084" s="96"/>
      <c r="P3084" s="93"/>
    </row>
    <row r="3085" spans="1:16">
      <c r="A3085" s="957"/>
      <c r="B3085" s="947"/>
      <c r="C3085" s="927"/>
      <c r="D3085" s="94"/>
      <c r="E3085" s="96"/>
      <c r="F3085" s="102"/>
      <c r="G3085" s="947"/>
      <c r="H3085" s="930"/>
      <c r="I3085" s="94"/>
      <c r="J3085" s="96"/>
      <c r="K3085" s="102"/>
      <c r="L3085" s="947"/>
      <c r="M3085" s="933"/>
      <c r="N3085" s="94"/>
      <c r="O3085" s="96"/>
      <c r="P3085" s="99"/>
    </row>
    <row r="3086" spans="1:16" ht="17.25" thickBot="1">
      <c r="A3086" s="957"/>
      <c r="B3086" s="948"/>
      <c r="C3086" s="927"/>
      <c r="D3086" s="94"/>
      <c r="E3086" s="96"/>
      <c r="F3086" s="99"/>
      <c r="G3086" s="948"/>
      <c r="H3086" s="930"/>
      <c r="I3086" s="94"/>
      <c r="J3086" s="96"/>
      <c r="K3086" s="99"/>
      <c r="L3086" s="948"/>
      <c r="M3086" s="933"/>
      <c r="N3086" s="94"/>
      <c r="O3086" s="96"/>
      <c r="P3086" s="99"/>
    </row>
    <row r="3087" spans="1:16" ht="17.25" thickBot="1">
      <c r="A3087" s="957"/>
      <c r="B3087" s="100" t="s">
        <v>168</v>
      </c>
      <c r="C3087" s="927"/>
      <c r="D3087" s="94"/>
      <c r="E3087" s="96"/>
      <c r="F3087" s="99"/>
      <c r="G3087" s="100" t="s">
        <v>168</v>
      </c>
      <c r="H3087" s="930"/>
      <c r="I3087" s="94"/>
      <c r="J3087" s="96"/>
      <c r="K3087" s="99"/>
      <c r="L3087" s="100" t="s">
        <v>168</v>
      </c>
      <c r="M3087" s="933"/>
      <c r="N3087" s="94"/>
      <c r="O3087" s="96"/>
      <c r="P3087" s="99"/>
    </row>
    <row r="3088" spans="1:16">
      <c r="A3088" s="957"/>
      <c r="B3088" s="949"/>
      <c r="C3088" s="927"/>
      <c r="D3088" s="94"/>
      <c r="E3088" s="96"/>
      <c r="F3088" s="99"/>
      <c r="G3088" s="949"/>
      <c r="H3088" s="930"/>
      <c r="I3088" s="94"/>
      <c r="J3088" s="96"/>
      <c r="K3088" s="99"/>
      <c r="L3088" s="949"/>
      <c r="M3088" s="933"/>
      <c r="N3088" s="94"/>
      <c r="O3088" s="96"/>
      <c r="P3088" s="99"/>
    </row>
    <row r="3089" spans="1:16">
      <c r="A3089" s="957"/>
      <c r="B3089" s="950"/>
      <c r="C3089" s="927"/>
      <c r="D3089" s="94"/>
      <c r="E3089" s="96"/>
      <c r="F3089" s="99"/>
      <c r="G3089" s="950"/>
      <c r="H3089" s="930"/>
      <c r="I3089" s="94"/>
      <c r="J3089" s="96"/>
      <c r="K3089" s="99"/>
      <c r="L3089" s="950"/>
      <c r="M3089" s="933"/>
      <c r="N3089" s="94"/>
      <c r="O3089" s="96"/>
      <c r="P3089" s="97"/>
    </row>
    <row r="3090" spans="1:16" ht="17.25" thickBot="1">
      <c r="A3090" s="957"/>
      <c r="B3090" s="951"/>
      <c r="C3090" s="927"/>
      <c r="D3090" s="94"/>
      <c r="E3090" s="96"/>
      <c r="F3090" s="97"/>
      <c r="G3090" s="951"/>
      <c r="H3090" s="930"/>
      <c r="I3090" s="94"/>
      <c r="J3090" s="96"/>
      <c r="K3090" s="97"/>
      <c r="L3090" s="951"/>
      <c r="M3090" s="933"/>
      <c r="N3090" s="94"/>
      <c r="O3090" s="96"/>
      <c r="P3090" s="97"/>
    </row>
    <row r="3091" spans="1:16" ht="17.25" thickBot="1">
      <c r="A3091" s="957"/>
      <c r="B3091" s="100" t="s">
        <v>123</v>
      </c>
      <c r="C3091" s="927"/>
      <c r="D3091" s="94"/>
      <c r="E3091" s="96"/>
      <c r="F3091" s="97"/>
      <c r="G3091" s="100" t="s">
        <v>123</v>
      </c>
      <c r="H3091" s="930"/>
      <c r="I3091" s="94"/>
      <c r="J3091" s="96"/>
      <c r="K3091" s="97"/>
      <c r="L3091" s="100" t="s">
        <v>123</v>
      </c>
      <c r="M3091" s="933"/>
      <c r="N3091" s="94"/>
      <c r="O3091" s="96"/>
      <c r="P3091" s="97"/>
    </row>
    <row r="3092" spans="1:16">
      <c r="A3092" s="957"/>
      <c r="B3092" s="962"/>
      <c r="C3092" s="927"/>
      <c r="D3092" s="94"/>
      <c r="E3092" s="96"/>
      <c r="F3092" s="97"/>
      <c r="G3092" s="962"/>
      <c r="H3092" s="930"/>
      <c r="I3092" s="94"/>
      <c r="J3092" s="96"/>
      <c r="K3092" s="97"/>
      <c r="L3092" s="962"/>
      <c r="M3092" s="933"/>
      <c r="N3092" s="94"/>
      <c r="O3092" s="96"/>
      <c r="P3092" s="97"/>
    </row>
    <row r="3093" spans="1:16">
      <c r="A3093" s="957"/>
      <c r="B3093" s="963"/>
      <c r="C3093" s="927"/>
      <c r="D3093" s="94"/>
      <c r="E3093" s="96"/>
      <c r="F3093" s="97"/>
      <c r="G3093" s="963"/>
      <c r="H3093" s="930"/>
      <c r="I3093" s="94"/>
      <c r="J3093" s="96"/>
      <c r="K3093" s="97"/>
      <c r="L3093" s="963"/>
      <c r="M3093" s="933"/>
      <c r="N3093" s="94"/>
      <c r="O3093" s="96"/>
      <c r="P3093" s="97"/>
    </row>
    <row r="3094" spans="1:16" ht="17.25" thickBot="1">
      <c r="A3094" s="957"/>
      <c r="B3094" s="964"/>
      <c r="C3094" s="927"/>
      <c r="D3094" s="94"/>
      <c r="E3094" s="96"/>
      <c r="F3094" s="97"/>
      <c r="G3094" s="964"/>
      <c r="H3094" s="930"/>
      <c r="I3094" s="94"/>
      <c r="J3094" s="96"/>
      <c r="K3094" s="97"/>
      <c r="L3094" s="964"/>
      <c r="M3094" s="933"/>
      <c r="N3094" s="94"/>
      <c r="O3094" s="96"/>
      <c r="P3094" s="97"/>
    </row>
    <row r="3095" spans="1:16">
      <c r="A3095" s="957"/>
      <c r="B3095" s="945" t="s">
        <v>124</v>
      </c>
      <c r="C3095" s="927"/>
      <c r="D3095" s="94"/>
      <c r="E3095" s="96"/>
      <c r="F3095" s="97"/>
      <c r="G3095" s="945" t="s">
        <v>124</v>
      </c>
      <c r="H3095" s="930"/>
      <c r="I3095" s="94"/>
      <c r="J3095" s="96"/>
      <c r="K3095" s="97"/>
      <c r="L3095" s="945" t="s">
        <v>124</v>
      </c>
      <c r="M3095" s="933"/>
      <c r="N3095" s="94"/>
      <c r="O3095" s="96"/>
      <c r="P3095" s="97"/>
    </row>
    <row r="3096" spans="1:16" ht="17.25" thickBot="1">
      <c r="A3096" s="957"/>
      <c r="B3096" s="946"/>
      <c r="C3096" s="927"/>
      <c r="D3096" s="94"/>
      <c r="E3096" s="96"/>
      <c r="F3096" s="97"/>
      <c r="G3096" s="946"/>
      <c r="H3096" s="930"/>
      <c r="I3096" s="94"/>
      <c r="J3096" s="96"/>
      <c r="K3096" s="97"/>
      <c r="L3096" s="946"/>
      <c r="M3096" s="933"/>
      <c r="N3096" s="94"/>
      <c r="O3096" s="96"/>
      <c r="P3096" s="93"/>
    </row>
    <row r="3097" spans="1:16" ht="17.25" thickTop="1">
      <c r="A3097" s="957"/>
      <c r="B3097" s="960" t="s">
        <v>125</v>
      </c>
      <c r="C3097" s="927"/>
      <c r="D3097" s="94"/>
      <c r="E3097" s="96"/>
      <c r="F3097" s="93"/>
      <c r="G3097" s="960" t="s">
        <v>125</v>
      </c>
      <c r="H3097" s="930"/>
      <c r="I3097" s="94"/>
      <c r="J3097" s="96"/>
      <c r="K3097" s="93"/>
      <c r="L3097" s="960" t="s">
        <v>125</v>
      </c>
      <c r="M3097" s="933"/>
      <c r="N3097" s="94"/>
      <c r="O3097" s="96"/>
      <c r="P3097" s="97"/>
    </row>
    <row r="3098" spans="1:16" ht="17.25" thickBot="1">
      <c r="A3098" s="957"/>
      <c r="B3098" s="943"/>
      <c r="C3098" s="927"/>
      <c r="D3098" s="94"/>
      <c r="E3098" s="96"/>
      <c r="F3098" s="93"/>
      <c r="G3098" s="943"/>
      <c r="H3098" s="930"/>
      <c r="I3098" s="94"/>
      <c r="J3098" s="96"/>
      <c r="K3098" s="93"/>
      <c r="L3098" s="943"/>
      <c r="M3098" s="933"/>
      <c r="N3098" s="94"/>
      <c r="O3098" s="96"/>
      <c r="P3098" s="101"/>
    </row>
    <row r="3099" spans="1:16">
      <c r="A3099" s="957"/>
      <c r="B3099" s="953"/>
      <c r="C3099" s="927"/>
      <c r="D3099" s="94"/>
      <c r="E3099" s="96"/>
      <c r="F3099" s="97"/>
      <c r="G3099" s="953"/>
      <c r="H3099" s="930"/>
      <c r="I3099" s="94"/>
      <c r="J3099" s="96"/>
      <c r="K3099" s="97"/>
      <c r="L3099" s="953"/>
      <c r="M3099" s="933"/>
      <c r="N3099" s="94"/>
      <c r="O3099" s="96"/>
      <c r="P3099" s="103"/>
    </row>
    <row r="3100" spans="1:16" ht="17.25" thickBot="1">
      <c r="A3100" s="957"/>
      <c r="B3100" s="961"/>
      <c r="C3100" s="927"/>
      <c r="D3100" s="94"/>
      <c r="E3100" s="96"/>
      <c r="F3100" s="97"/>
      <c r="G3100" s="961"/>
      <c r="H3100" s="930"/>
      <c r="I3100" s="94"/>
      <c r="J3100" s="96"/>
      <c r="K3100" s="97"/>
      <c r="L3100" s="961"/>
      <c r="M3100" s="933"/>
      <c r="N3100" s="94"/>
      <c r="O3100" s="96"/>
      <c r="P3100" s="104"/>
    </row>
    <row r="3101" spans="1:16">
      <c r="A3101" s="957"/>
      <c r="B3101" s="942" t="s">
        <v>126</v>
      </c>
      <c r="C3101" s="927"/>
      <c r="D3101" s="94"/>
      <c r="E3101" s="96"/>
      <c r="F3101" s="93"/>
      <c r="G3101" s="942" t="s">
        <v>126</v>
      </c>
      <c r="H3101" s="930"/>
      <c r="I3101" s="94"/>
      <c r="J3101" s="96"/>
      <c r="K3101" s="93"/>
      <c r="L3101" s="942" t="s">
        <v>126</v>
      </c>
      <c r="M3101" s="933"/>
      <c r="N3101" s="94"/>
      <c r="O3101" s="96"/>
      <c r="P3101" s="99"/>
    </row>
    <row r="3102" spans="1:16" ht="17.25" thickBot="1">
      <c r="A3102" s="957"/>
      <c r="B3102" s="943"/>
      <c r="C3102" s="927"/>
      <c r="D3102" s="94"/>
      <c r="E3102" s="96"/>
      <c r="F3102" s="101"/>
      <c r="G3102" s="943"/>
      <c r="H3102" s="930"/>
      <c r="I3102" s="94"/>
      <c r="J3102" s="96"/>
      <c r="K3102" s="101"/>
      <c r="L3102" s="943"/>
      <c r="M3102" s="933"/>
      <c r="N3102" s="94"/>
      <c r="O3102" s="96"/>
      <c r="P3102" s="104"/>
    </row>
    <row r="3103" spans="1:16">
      <c r="A3103" s="957"/>
      <c r="B3103" s="953"/>
      <c r="C3103" s="927"/>
      <c r="D3103" s="94"/>
      <c r="E3103" s="96"/>
      <c r="F3103" s="102"/>
      <c r="G3103" s="953"/>
      <c r="H3103" s="930"/>
      <c r="I3103" s="94"/>
      <c r="J3103" s="96"/>
      <c r="K3103" s="103"/>
      <c r="L3103" s="953"/>
      <c r="M3103" s="933"/>
      <c r="N3103" s="94"/>
      <c r="O3103" s="96"/>
      <c r="P3103" s="93"/>
    </row>
    <row r="3104" spans="1:16" ht="17.25" thickBot="1">
      <c r="A3104" s="957"/>
      <c r="B3104" s="954"/>
      <c r="C3104" s="927"/>
      <c r="D3104" s="94"/>
      <c r="E3104" s="96"/>
      <c r="F3104" s="99"/>
      <c r="G3104" s="954"/>
      <c r="H3104" s="930"/>
      <c r="I3104" s="94"/>
      <c r="J3104" s="96"/>
      <c r="K3104" s="104"/>
      <c r="L3104" s="954"/>
      <c r="M3104" s="933"/>
      <c r="N3104" s="94"/>
      <c r="O3104" s="96"/>
      <c r="P3104" s="97"/>
    </row>
    <row r="3105" spans="1:16">
      <c r="A3105" s="957"/>
      <c r="B3105" s="952" t="s">
        <v>127</v>
      </c>
      <c r="C3105" s="927"/>
      <c r="D3105" s="94"/>
      <c r="E3105" s="96"/>
      <c r="F3105" s="103"/>
      <c r="G3105" s="952" t="s">
        <v>127</v>
      </c>
      <c r="H3105" s="930"/>
      <c r="I3105" s="94"/>
      <c r="J3105" s="96"/>
      <c r="K3105" s="104"/>
      <c r="L3105" s="952" t="s">
        <v>127</v>
      </c>
      <c r="M3105" s="933"/>
      <c r="N3105" s="94"/>
      <c r="O3105" s="114"/>
      <c r="P3105" s="97"/>
    </row>
    <row r="3106" spans="1:16" ht="17.25" thickBot="1">
      <c r="A3106" s="957"/>
      <c r="B3106" s="943"/>
      <c r="C3106" s="927"/>
      <c r="D3106" s="94"/>
      <c r="E3106" s="96"/>
      <c r="F3106" s="104"/>
      <c r="G3106" s="943"/>
      <c r="H3106" s="930"/>
      <c r="I3106" s="94"/>
      <c r="J3106" s="96"/>
      <c r="K3106" s="99"/>
      <c r="L3106" s="943"/>
      <c r="M3106" s="933"/>
      <c r="N3106" s="113"/>
      <c r="O3106" s="96"/>
      <c r="P3106" s="112"/>
    </row>
    <row r="3107" spans="1:16">
      <c r="A3107" s="957"/>
      <c r="B3107" s="953"/>
      <c r="C3107" s="927"/>
      <c r="D3107" s="94"/>
      <c r="E3107" s="96"/>
      <c r="F3107" s="104"/>
      <c r="G3107" s="953"/>
      <c r="H3107" s="930"/>
      <c r="I3107" s="94"/>
      <c r="J3107" s="96"/>
      <c r="K3107" s="104"/>
      <c r="L3107" s="953"/>
      <c r="M3107" s="933"/>
      <c r="N3107" s="113"/>
      <c r="O3107" s="114"/>
      <c r="P3107" s="97"/>
    </row>
    <row r="3108" spans="1:16" ht="17.25" thickBot="1">
      <c r="A3108" s="957"/>
      <c r="B3108" s="954"/>
      <c r="C3108" s="927"/>
      <c r="D3108" s="94"/>
      <c r="E3108" s="96"/>
      <c r="F3108" s="99"/>
      <c r="G3108" s="954"/>
      <c r="H3108" s="930"/>
      <c r="I3108" s="94"/>
      <c r="J3108" s="96"/>
      <c r="K3108" s="93"/>
      <c r="L3108" s="954"/>
      <c r="M3108" s="933"/>
      <c r="N3108" s="94"/>
      <c r="O3108" s="114"/>
      <c r="P3108" s="104"/>
    </row>
    <row r="3109" spans="1:16">
      <c r="A3109" s="957"/>
      <c r="B3109" s="952" t="s">
        <v>128</v>
      </c>
      <c r="C3109" s="927"/>
      <c r="D3109" s="94"/>
      <c r="E3109" s="96"/>
      <c r="F3109" s="104"/>
      <c r="G3109" s="952" t="s">
        <v>128</v>
      </c>
      <c r="H3109" s="930"/>
      <c r="I3109" s="94"/>
      <c r="J3109" s="96"/>
      <c r="K3109" s="97"/>
      <c r="L3109" s="952" t="s">
        <v>128</v>
      </c>
      <c r="M3109" s="933"/>
      <c r="N3109" s="94"/>
      <c r="O3109" s="96"/>
      <c r="P3109" s="97"/>
    </row>
    <row r="3110" spans="1:16" ht="17.25" thickBot="1">
      <c r="A3110" s="957"/>
      <c r="B3110" s="943"/>
      <c r="C3110" s="927"/>
      <c r="D3110" s="94"/>
      <c r="E3110" s="96"/>
      <c r="F3110" s="93"/>
      <c r="G3110" s="943"/>
      <c r="H3110" s="930"/>
      <c r="I3110" s="94"/>
      <c r="J3110" s="114"/>
      <c r="K3110" s="97"/>
      <c r="L3110" s="943"/>
      <c r="M3110" s="933"/>
      <c r="N3110" s="113"/>
      <c r="O3110" s="114"/>
      <c r="P3110" s="97"/>
    </row>
    <row r="3111" spans="1:16">
      <c r="A3111" s="957"/>
      <c r="B3111" s="953"/>
      <c r="C3111" s="927"/>
      <c r="D3111" s="94"/>
      <c r="E3111" s="96"/>
      <c r="F3111" s="97"/>
      <c r="G3111" s="953"/>
      <c r="H3111" s="930"/>
      <c r="I3111" s="94"/>
      <c r="J3111" s="96"/>
      <c r="K3111" s="97"/>
      <c r="L3111" s="953"/>
      <c r="M3111" s="933"/>
      <c r="N3111" s="113"/>
      <c r="O3111" s="114"/>
      <c r="P3111" s="97"/>
    </row>
    <row r="3112" spans="1:16" ht="17.25" thickBot="1">
      <c r="A3112" s="957"/>
      <c r="B3112" s="954"/>
      <c r="C3112" s="927"/>
      <c r="D3112" s="94"/>
      <c r="E3112" s="96"/>
      <c r="F3112" s="93"/>
      <c r="G3112" s="954"/>
      <c r="H3112" s="930"/>
      <c r="I3112" s="94"/>
      <c r="J3112" s="114"/>
      <c r="K3112" s="97"/>
      <c r="L3112" s="954"/>
      <c r="M3112" s="933"/>
      <c r="N3112" s="94"/>
      <c r="O3112" s="114"/>
      <c r="P3112" s="97"/>
    </row>
    <row r="3113" spans="1:16">
      <c r="A3113" s="957"/>
      <c r="B3113" s="942" t="s">
        <v>129</v>
      </c>
      <c r="C3113" s="927"/>
      <c r="D3113" s="94"/>
      <c r="E3113" s="96"/>
      <c r="F3113" s="93"/>
      <c r="G3113" s="942" t="s">
        <v>129</v>
      </c>
      <c r="H3113" s="930"/>
      <c r="I3113" s="94"/>
      <c r="J3113" s="114"/>
      <c r="K3113" s="97"/>
      <c r="L3113" s="942" t="s">
        <v>129</v>
      </c>
      <c r="M3113" s="933"/>
      <c r="N3113" s="113"/>
      <c r="O3113" s="114"/>
      <c r="P3113" s="97"/>
    </row>
    <row r="3114" spans="1:16" ht="17.25" thickBot="1">
      <c r="A3114" s="957"/>
      <c r="B3114" s="943"/>
      <c r="C3114" s="927"/>
      <c r="D3114" s="94"/>
      <c r="E3114" s="96"/>
      <c r="F3114" s="93"/>
      <c r="G3114" s="943"/>
      <c r="H3114" s="930"/>
      <c r="I3114" s="94"/>
      <c r="J3114" s="114"/>
      <c r="K3114" s="97"/>
      <c r="L3114" s="943"/>
      <c r="M3114" s="933"/>
      <c r="N3114" s="94"/>
      <c r="O3114" s="114"/>
      <c r="P3114" s="97"/>
    </row>
    <row r="3115" spans="1:16">
      <c r="A3115" s="957"/>
      <c r="B3115" s="106"/>
      <c r="C3115" s="927"/>
      <c r="D3115" s="94"/>
      <c r="E3115" s="96"/>
      <c r="F3115" s="97"/>
      <c r="G3115" s="106"/>
      <c r="H3115" s="930"/>
      <c r="I3115" s="94"/>
      <c r="J3115" s="96"/>
      <c r="K3115" s="112"/>
      <c r="L3115" s="106"/>
      <c r="M3115" s="933"/>
      <c r="N3115" s="113"/>
      <c r="O3115" s="96"/>
      <c r="P3115" s="112"/>
    </row>
    <row r="3116" spans="1:16">
      <c r="A3116" s="957"/>
      <c r="B3116" s="107"/>
      <c r="C3116" s="927"/>
      <c r="D3116" s="94"/>
      <c r="E3116" s="96"/>
      <c r="F3116" s="93"/>
      <c r="G3116" s="107"/>
      <c r="H3116" s="930"/>
      <c r="I3116" s="94"/>
      <c r="J3116" s="96"/>
      <c r="K3116" s="97"/>
      <c r="L3116" s="107"/>
      <c r="M3116" s="933"/>
      <c r="N3116" s="113"/>
      <c r="O3116" s="114"/>
      <c r="P3116" s="97"/>
    </row>
    <row r="3117" spans="1:16">
      <c r="A3117" s="957"/>
      <c r="B3117" s="109"/>
      <c r="C3117" s="927"/>
      <c r="D3117" s="94"/>
      <c r="E3117" s="96"/>
      <c r="F3117" s="93"/>
      <c r="G3117" s="109"/>
      <c r="H3117" s="930"/>
      <c r="I3117" s="113"/>
      <c r="J3117" s="114"/>
      <c r="K3117" s="97"/>
      <c r="L3117" s="109"/>
      <c r="M3117" s="933"/>
      <c r="N3117" s="113"/>
      <c r="O3117" s="114"/>
      <c r="P3117" s="104"/>
    </row>
    <row r="3118" spans="1:16">
      <c r="A3118" s="957"/>
      <c r="B3118" s="110"/>
      <c r="C3118" s="927"/>
      <c r="D3118" s="94"/>
      <c r="E3118" s="96"/>
      <c r="F3118" s="93"/>
      <c r="G3118" s="110"/>
      <c r="H3118" s="930"/>
      <c r="I3118" s="113"/>
      <c r="J3118" s="114"/>
      <c r="K3118" s="104"/>
      <c r="L3118" s="110"/>
      <c r="M3118" s="933"/>
      <c r="N3118" s="111"/>
      <c r="O3118" s="96"/>
      <c r="P3118" s="97"/>
    </row>
    <row r="3119" spans="1:16">
      <c r="A3119" s="957"/>
      <c r="B3119" s="109"/>
      <c r="C3119" s="927"/>
      <c r="D3119" s="111"/>
      <c r="E3119" s="96"/>
      <c r="F3119" s="97"/>
      <c r="G3119" s="109"/>
      <c r="H3119" s="930"/>
      <c r="I3119" s="111"/>
      <c r="J3119" s="96"/>
      <c r="K3119" s="112"/>
      <c r="L3119" s="109"/>
      <c r="M3119" s="933"/>
      <c r="N3119" s="94"/>
      <c r="O3119" s="96"/>
      <c r="P3119" s="112"/>
    </row>
    <row r="3120" spans="1:16">
      <c r="A3120" s="957"/>
      <c r="B3120" s="110"/>
      <c r="C3120" s="927"/>
      <c r="D3120" s="94"/>
      <c r="E3120" s="96"/>
      <c r="F3120" s="108"/>
      <c r="G3120" s="110"/>
      <c r="H3120" s="930"/>
      <c r="I3120" s="94"/>
      <c r="J3120" s="96"/>
      <c r="K3120" s="97"/>
      <c r="L3120" s="110"/>
      <c r="M3120" s="933"/>
      <c r="N3120" s="113"/>
      <c r="O3120" s="114"/>
      <c r="P3120" s="97"/>
    </row>
    <row r="3121" spans="1:16">
      <c r="A3121" s="957"/>
      <c r="B3121" s="109"/>
      <c r="C3121" s="927"/>
      <c r="D3121" s="94"/>
      <c r="E3121" s="96"/>
      <c r="F3121" s="97"/>
      <c r="G3121" s="109"/>
      <c r="H3121" s="930"/>
      <c r="I3121" s="113"/>
      <c r="J3121" s="114"/>
      <c r="K3121" s="97"/>
      <c r="L3121" s="109"/>
      <c r="M3121" s="933"/>
      <c r="N3121" s="113"/>
      <c r="O3121" s="114"/>
      <c r="P3121" s="97"/>
    </row>
    <row r="3122" spans="1:16" ht="17.25" thickBot="1">
      <c r="A3122" s="957"/>
      <c r="B3122" s="110"/>
      <c r="C3122" s="940"/>
      <c r="D3122" s="115"/>
      <c r="E3122" s="116"/>
      <c r="F3122" s="117"/>
      <c r="G3122" s="110"/>
      <c r="H3122" s="930"/>
      <c r="I3122" s="115"/>
      <c r="J3122" s="116"/>
      <c r="K3122" s="117"/>
      <c r="L3122" s="110"/>
      <c r="M3122" s="933"/>
      <c r="N3122" s="115"/>
      <c r="O3122" s="116"/>
      <c r="P3122" s="117"/>
    </row>
    <row r="3123" spans="1:16">
      <c r="A3123" s="944" t="str">
        <f>TEXT(A3077,"AAAA")</f>
        <v>星期二</v>
      </c>
      <c r="B3123" s="109"/>
      <c r="C3123" s="926" t="s">
        <v>665</v>
      </c>
      <c r="D3123" s="118"/>
      <c r="E3123" s="119"/>
      <c r="F3123" s="97"/>
      <c r="G3123" s="109"/>
      <c r="H3123" s="929" t="s">
        <v>130</v>
      </c>
      <c r="I3123" s="118"/>
      <c r="J3123" s="119"/>
      <c r="K3123" s="97"/>
      <c r="L3123" s="109"/>
      <c r="M3123" s="932" t="s">
        <v>130</v>
      </c>
      <c r="N3123" s="118"/>
      <c r="O3123" s="119"/>
      <c r="P3123" s="97"/>
    </row>
    <row r="3124" spans="1:16">
      <c r="A3124" s="944"/>
      <c r="B3124" s="110"/>
      <c r="C3124" s="927"/>
      <c r="D3124" s="120"/>
      <c r="E3124" s="96"/>
      <c r="F3124" s="97"/>
      <c r="G3124" s="110"/>
      <c r="H3124" s="930"/>
      <c r="I3124" s="94"/>
      <c r="J3124" s="96"/>
      <c r="K3124" s="97"/>
      <c r="L3124" s="110"/>
      <c r="M3124" s="933"/>
      <c r="N3124" s="94"/>
      <c r="O3124" s="96"/>
      <c r="P3124" s="97"/>
    </row>
    <row r="3125" spans="1:16">
      <c r="A3125" s="944"/>
      <c r="B3125" s="109"/>
      <c r="C3125" s="927"/>
      <c r="D3125" s="120"/>
      <c r="E3125" s="96"/>
      <c r="F3125" s="97"/>
      <c r="G3125" s="109"/>
      <c r="H3125" s="930"/>
      <c r="I3125" s="94"/>
      <c r="J3125" s="96"/>
      <c r="K3125" s="97"/>
      <c r="L3125" s="109"/>
      <c r="M3125" s="933"/>
      <c r="N3125" s="94"/>
      <c r="O3125" s="96"/>
      <c r="P3125" s="97"/>
    </row>
    <row r="3126" spans="1:16">
      <c r="A3126" s="944"/>
      <c r="B3126" s="110"/>
      <c r="C3126" s="927"/>
      <c r="D3126" s="120"/>
      <c r="E3126" s="96"/>
      <c r="F3126" s="97"/>
      <c r="G3126" s="110"/>
      <c r="H3126" s="930"/>
      <c r="I3126" s="94"/>
      <c r="J3126" s="96"/>
      <c r="K3126" s="97"/>
      <c r="L3126" s="110"/>
      <c r="M3126" s="933"/>
      <c r="N3126" s="94"/>
      <c r="O3126" s="96"/>
      <c r="P3126" s="97"/>
    </row>
    <row r="3127" spans="1:16">
      <c r="A3127" s="944"/>
      <c r="B3127" s="109"/>
      <c r="C3127" s="927"/>
      <c r="D3127" s="120"/>
      <c r="E3127" s="96"/>
      <c r="F3127" s="97"/>
      <c r="G3127" s="109"/>
      <c r="H3127" s="930"/>
      <c r="I3127" s="94"/>
      <c r="J3127" s="96"/>
      <c r="K3127" s="97"/>
      <c r="L3127" s="109"/>
      <c r="M3127" s="933"/>
      <c r="N3127" s="94"/>
      <c r="O3127" s="96"/>
      <c r="P3127" s="97"/>
    </row>
    <row r="3128" spans="1:16">
      <c r="A3128" s="944"/>
      <c r="B3128" s="110"/>
      <c r="C3128" s="927"/>
      <c r="D3128" s="120"/>
      <c r="E3128" s="96"/>
      <c r="F3128" s="97"/>
      <c r="G3128" s="110"/>
      <c r="H3128" s="930"/>
      <c r="I3128" s="94"/>
      <c r="J3128" s="96"/>
      <c r="K3128" s="97"/>
      <c r="L3128" s="110"/>
      <c r="M3128" s="933"/>
      <c r="N3128" s="94"/>
      <c r="O3128" s="96"/>
      <c r="P3128" s="97"/>
    </row>
    <row r="3129" spans="1:16">
      <c r="A3129" s="944"/>
      <c r="B3129" s="109"/>
      <c r="C3129" s="927"/>
      <c r="D3129" s="120"/>
      <c r="E3129" s="96"/>
      <c r="F3129" s="97"/>
      <c r="G3129" s="109"/>
      <c r="H3129" s="930"/>
      <c r="I3129" s="94"/>
      <c r="J3129" s="96"/>
      <c r="K3129" s="97"/>
      <c r="L3129" s="109"/>
      <c r="M3129" s="933"/>
      <c r="N3129" s="94"/>
      <c r="O3129" s="96"/>
      <c r="P3129" s="97"/>
    </row>
    <row r="3130" spans="1:16">
      <c r="A3130" s="944"/>
      <c r="B3130" s="110"/>
      <c r="C3130" s="927"/>
      <c r="D3130" s="94"/>
      <c r="E3130" s="96"/>
      <c r="F3130" s="97"/>
      <c r="G3130" s="110"/>
      <c r="H3130" s="930"/>
      <c r="I3130" s="94"/>
      <c r="J3130" s="96"/>
      <c r="K3130" s="97"/>
      <c r="L3130" s="110"/>
      <c r="M3130" s="933"/>
      <c r="N3130" s="94"/>
      <c r="O3130" s="96"/>
      <c r="P3130" s="97"/>
    </row>
    <row r="3131" spans="1:16">
      <c r="A3131" s="944"/>
      <c r="B3131" s="107"/>
      <c r="C3131" s="927"/>
      <c r="D3131" s="113"/>
      <c r="E3131" s="114"/>
      <c r="F3131" s="104"/>
      <c r="G3131" s="107"/>
      <c r="H3131" s="930"/>
      <c r="I3131" s="113"/>
      <c r="J3131" s="114"/>
      <c r="K3131" s="97"/>
      <c r="L3131" s="107"/>
      <c r="M3131" s="933"/>
      <c r="N3131" s="113"/>
      <c r="O3131" s="114"/>
      <c r="P3131" s="97"/>
    </row>
    <row r="3132" spans="1:16" ht="17.25" thickBot="1">
      <c r="A3132" s="944"/>
      <c r="B3132" s="107"/>
      <c r="C3132" s="940"/>
      <c r="D3132" s="122" t="s">
        <v>132</v>
      </c>
      <c r="E3132" s="123" t="s">
        <v>133</v>
      </c>
      <c r="F3132" s="124"/>
      <c r="G3132" s="107"/>
      <c r="H3132" s="941"/>
      <c r="I3132" s="122" t="s">
        <v>132</v>
      </c>
      <c r="J3132" s="123" t="s">
        <v>133</v>
      </c>
      <c r="K3132" s="97"/>
      <c r="L3132" s="107"/>
      <c r="M3132" s="939"/>
      <c r="N3132" s="122" t="s">
        <v>132</v>
      </c>
      <c r="O3132" s="123" t="s">
        <v>133</v>
      </c>
      <c r="P3132" s="97"/>
    </row>
    <row r="3133" spans="1:16">
      <c r="A3133" s="105"/>
      <c r="B3133" s="109"/>
      <c r="C3133" s="926" t="s">
        <v>666</v>
      </c>
      <c r="D3133" s="118"/>
      <c r="E3133" s="119"/>
      <c r="F3133" s="125"/>
      <c r="G3133" s="109"/>
      <c r="H3133" s="929" t="s">
        <v>134</v>
      </c>
      <c r="I3133" s="118"/>
      <c r="J3133" s="119"/>
      <c r="K3133" s="125"/>
      <c r="L3133" s="109"/>
      <c r="M3133" s="932" t="s">
        <v>134</v>
      </c>
      <c r="N3133" s="118"/>
      <c r="O3133" s="119"/>
      <c r="P3133" s="125"/>
    </row>
    <row r="3134" spans="1:16">
      <c r="A3134" s="105"/>
      <c r="B3134" s="110"/>
      <c r="C3134" s="927"/>
      <c r="D3134" s="94"/>
      <c r="E3134" s="96"/>
      <c r="F3134" s="97"/>
      <c r="G3134" s="110"/>
      <c r="H3134" s="930"/>
      <c r="I3134" s="94"/>
      <c r="J3134" s="96"/>
      <c r="K3134" s="97"/>
      <c r="L3134" s="110"/>
      <c r="M3134" s="933"/>
      <c r="N3134" s="94"/>
      <c r="O3134" s="96"/>
      <c r="P3134" s="97"/>
    </row>
    <row r="3135" spans="1:16">
      <c r="A3135" s="105"/>
      <c r="B3135" s="126"/>
      <c r="C3135" s="927"/>
      <c r="D3135" s="94"/>
      <c r="E3135" s="96"/>
      <c r="F3135" s="97"/>
      <c r="G3135" s="126"/>
      <c r="H3135" s="930"/>
      <c r="I3135" s="94"/>
      <c r="J3135" s="96"/>
      <c r="K3135" s="97"/>
      <c r="L3135" s="126"/>
      <c r="M3135" s="933"/>
      <c r="N3135" s="94"/>
      <c r="O3135" s="96"/>
      <c r="P3135" s="128"/>
    </row>
    <row r="3136" spans="1:16">
      <c r="A3136" s="105"/>
      <c r="B3136" s="107"/>
      <c r="C3136" s="927"/>
      <c r="D3136" s="94"/>
      <c r="E3136" s="96"/>
      <c r="F3136" s="97"/>
      <c r="G3136" s="107"/>
      <c r="H3136" s="930"/>
      <c r="I3136" s="94"/>
      <c r="J3136" s="96"/>
      <c r="K3136" s="97"/>
      <c r="L3136" s="107"/>
      <c r="M3136" s="933"/>
      <c r="N3136" s="94"/>
      <c r="O3136" s="96"/>
      <c r="P3136" s="216"/>
    </row>
    <row r="3137" spans="1:16">
      <c r="A3137" s="105"/>
      <c r="B3137" s="109"/>
      <c r="C3137" s="927"/>
      <c r="D3137" s="94"/>
      <c r="E3137" s="96"/>
      <c r="F3137" s="97"/>
      <c r="G3137" s="109"/>
      <c r="H3137" s="930"/>
      <c r="I3137" s="94"/>
      <c r="J3137" s="96"/>
      <c r="K3137" s="97"/>
      <c r="L3137" s="109"/>
      <c r="M3137" s="933"/>
      <c r="N3137" s="94"/>
      <c r="O3137" s="96"/>
      <c r="P3137" s="97"/>
    </row>
    <row r="3138" spans="1:16">
      <c r="A3138" s="105"/>
      <c r="B3138" s="110"/>
      <c r="C3138" s="927"/>
      <c r="D3138" s="94"/>
      <c r="E3138" s="96"/>
      <c r="F3138" s="127"/>
      <c r="G3138" s="110"/>
      <c r="H3138" s="930"/>
      <c r="I3138" s="94"/>
      <c r="J3138" s="96"/>
      <c r="K3138" s="127"/>
      <c r="L3138" s="110"/>
      <c r="M3138" s="933"/>
      <c r="N3138" s="94"/>
      <c r="O3138" s="96"/>
      <c r="P3138" s="127"/>
    </row>
    <row r="3139" spans="1:16">
      <c r="A3139" s="105"/>
      <c r="B3139" s="109"/>
      <c r="C3139" s="927"/>
      <c r="D3139" s="94"/>
      <c r="E3139" s="96"/>
      <c r="F3139" s="128"/>
      <c r="G3139" s="109"/>
      <c r="H3139" s="930"/>
      <c r="I3139" s="94"/>
      <c r="J3139" s="96"/>
      <c r="K3139" s="128"/>
      <c r="L3139" s="109"/>
      <c r="M3139" s="933"/>
      <c r="N3139" s="94"/>
      <c r="O3139" s="96"/>
      <c r="P3139" s="128"/>
    </row>
    <row r="3140" spans="1:16">
      <c r="A3140" s="105"/>
      <c r="B3140" s="110"/>
      <c r="C3140" s="927"/>
      <c r="D3140" s="217"/>
      <c r="E3140" s="114"/>
      <c r="F3140" s="216"/>
      <c r="G3140" s="110"/>
      <c r="H3140" s="930"/>
      <c r="I3140" s="113"/>
      <c r="J3140" s="114"/>
      <c r="K3140" s="216"/>
      <c r="L3140" s="110"/>
      <c r="M3140" s="933"/>
      <c r="N3140" s="113"/>
      <c r="O3140" s="114"/>
      <c r="P3140" s="216"/>
    </row>
    <row r="3141" spans="1:16">
      <c r="A3141" s="105"/>
      <c r="B3141" s="109"/>
      <c r="C3141" s="927"/>
      <c r="D3141" s="217"/>
      <c r="E3141" s="114"/>
      <c r="F3141" s="216"/>
      <c r="G3141" s="109"/>
      <c r="H3141" s="930"/>
      <c r="I3141" s="113"/>
      <c r="J3141" s="114"/>
      <c r="K3141" s="216"/>
      <c r="L3141" s="109"/>
      <c r="M3141" s="933"/>
      <c r="N3141" s="113"/>
      <c r="O3141" s="114"/>
      <c r="P3141" s="216"/>
    </row>
    <row r="3142" spans="1:16" ht="17.25" thickBot="1">
      <c r="A3142" s="105"/>
      <c r="B3142" s="110"/>
      <c r="C3142" s="940"/>
      <c r="D3142" s="129"/>
      <c r="E3142" s="130"/>
      <c r="F3142" s="104"/>
      <c r="G3142" s="110"/>
      <c r="H3142" s="941"/>
      <c r="I3142" s="113"/>
      <c r="J3142" s="130"/>
      <c r="K3142" s="104"/>
      <c r="L3142" s="110"/>
      <c r="M3142" s="939"/>
      <c r="N3142" s="113"/>
      <c r="O3142" s="131"/>
      <c r="P3142" s="127"/>
    </row>
    <row r="3143" spans="1:16">
      <c r="A3143" s="132"/>
      <c r="B3143" s="109"/>
      <c r="C3143" s="926" t="s">
        <v>667</v>
      </c>
      <c r="D3143" s="118" t="s">
        <v>136</v>
      </c>
      <c r="E3143" s="133" t="s">
        <v>137</v>
      </c>
      <c r="F3143" s="125"/>
      <c r="G3143" s="109"/>
      <c r="H3143" s="929" t="s">
        <v>135</v>
      </c>
      <c r="I3143" s="118" t="s">
        <v>136</v>
      </c>
      <c r="J3143" s="133" t="s">
        <v>137</v>
      </c>
      <c r="K3143" s="125"/>
      <c r="L3143" s="109"/>
      <c r="M3143" s="932" t="s">
        <v>135</v>
      </c>
      <c r="N3143" s="118" t="s">
        <v>136</v>
      </c>
      <c r="O3143" s="133" t="s">
        <v>137</v>
      </c>
      <c r="P3143" s="125"/>
    </row>
    <row r="3144" spans="1:16">
      <c r="A3144" s="132"/>
      <c r="B3144" s="110"/>
      <c r="C3144" s="927"/>
      <c r="D3144" s="94" t="s">
        <v>141</v>
      </c>
      <c r="E3144" s="96" t="s">
        <v>142</v>
      </c>
      <c r="F3144" s="134"/>
      <c r="G3144" s="110"/>
      <c r="H3144" s="930"/>
      <c r="I3144" s="94" t="s">
        <v>141</v>
      </c>
      <c r="J3144" s="96" t="s">
        <v>142</v>
      </c>
      <c r="K3144" s="134"/>
      <c r="L3144" s="110"/>
      <c r="M3144" s="933"/>
      <c r="N3144" s="94" t="s">
        <v>141</v>
      </c>
      <c r="O3144" s="96" t="s">
        <v>142</v>
      </c>
      <c r="P3144" s="134"/>
    </row>
    <row r="3145" spans="1:16">
      <c r="A3145" s="132"/>
      <c r="B3145" s="135"/>
      <c r="C3145" s="927"/>
      <c r="D3145" s="94" t="s">
        <v>145</v>
      </c>
      <c r="E3145" s="96" t="s">
        <v>146</v>
      </c>
      <c r="F3145" s="97"/>
      <c r="G3145" s="135"/>
      <c r="H3145" s="930"/>
      <c r="I3145" s="94" t="s">
        <v>145</v>
      </c>
      <c r="J3145" s="96" t="s">
        <v>146</v>
      </c>
      <c r="K3145" s="97"/>
      <c r="L3145" s="135"/>
      <c r="M3145" s="933"/>
      <c r="N3145" s="94" t="s">
        <v>145</v>
      </c>
      <c r="O3145" s="96" t="s">
        <v>146</v>
      </c>
      <c r="P3145" s="97"/>
    </row>
    <row r="3146" spans="1:16">
      <c r="A3146" s="132"/>
      <c r="B3146" s="110"/>
      <c r="C3146" s="927"/>
      <c r="D3146" s="94" t="s">
        <v>147</v>
      </c>
      <c r="E3146" s="96" t="s">
        <v>148</v>
      </c>
      <c r="F3146" s="104"/>
      <c r="G3146" s="110"/>
      <c r="H3146" s="930"/>
      <c r="I3146" s="94" t="s">
        <v>147</v>
      </c>
      <c r="J3146" s="96" t="s">
        <v>148</v>
      </c>
      <c r="K3146" s="104"/>
      <c r="L3146" s="110"/>
      <c r="M3146" s="933"/>
      <c r="N3146" s="94" t="s">
        <v>147</v>
      </c>
      <c r="O3146" s="96" t="s">
        <v>148</v>
      </c>
      <c r="P3146" s="104"/>
    </row>
    <row r="3147" spans="1:16">
      <c r="A3147" s="132"/>
      <c r="B3147" s="135"/>
      <c r="C3147" s="927"/>
      <c r="D3147" s="94"/>
      <c r="E3147" s="114"/>
      <c r="F3147" s="136"/>
      <c r="G3147" s="135"/>
      <c r="H3147" s="930"/>
      <c r="I3147" s="94"/>
      <c r="J3147" s="114"/>
      <c r="K3147" s="136"/>
      <c r="L3147" s="135"/>
      <c r="M3147" s="933"/>
      <c r="N3147" s="94"/>
      <c r="O3147" s="114"/>
      <c r="P3147" s="136"/>
    </row>
    <row r="3148" spans="1:16">
      <c r="A3148" s="132"/>
      <c r="B3148" s="110"/>
      <c r="C3148" s="927"/>
      <c r="D3148" s="94"/>
      <c r="E3148" s="96"/>
      <c r="F3148" s="97"/>
      <c r="G3148" s="110"/>
      <c r="H3148" s="930"/>
      <c r="I3148" s="94"/>
      <c r="J3148" s="96"/>
      <c r="K3148" s="97"/>
      <c r="L3148" s="110"/>
      <c r="M3148" s="933"/>
      <c r="N3148" s="94"/>
      <c r="O3148" s="96"/>
      <c r="P3148" s="97"/>
    </row>
    <row r="3149" spans="1:16">
      <c r="A3149" s="132"/>
      <c r="B3149" s="135"/>
      <c r="C3149" s="927"/>
      <c r="D3149" s="94"/>
      <c r="E3149" s="114"/>
      <c r="F3149" s="136"/>
      <c r="G3149" s="135"/>
      <c r="H3149" s="930"/>
      <c r="I3149" s="94"/>
      <c r="J3149" s="114"/>
      <c r="K3149" s="136"/>
      <c r="L3149" s="135"/>
      <c r="M3149" s="933"/>
      <c r="N3149" s="94"/>
      <c r="O3149" s="114"/>
      <c r="P3149" s="136"/>
    </row>
    <row r="3150" spans="1:16">
      <c r="A3150" s="132"/>
      <c r="B3150" s="110"/>
      <c r="C3150" s="927"/>
      <c r="D3150" s="94"/>
      <c r="E3150" s="96"/>
      <c r="F3150" s="97"/>
      <c r="G3150" s="110"/>
      <c r="H3150" s="930"/>
      <c r="I3150" s="94"/>
      <c r="J3150" s="96"/>
      <c r="K3150" s="97"/>
      <c r="L3150" s="110"/>
      <c r="M3150" s="933"/>
      <c r="N3150" s="94"/>
      <c r="O3150" s="96"/>
      <c r="P3150" s="97"/>
    </row>
    <row r="3151" spans="1:16">
      <c r="A3151" s="132"/>
      <c r="B3151" s="135"/>
      <c r="C3151" s="927"/>
      <c r="D3151" s="94"/>
      <c r="E3151" s="96"/>
      <c r="F3151" s="97"/>
      <c r="G3151" s="135"/>
      <c r="H3151" s="930"/>
      <c r="I3151" s="94"/>
      <c r="J3151" s="96"/>
      <c r="K3151" s="97"/>
      <c r="L3151" s="135"/>
      <c r="M3151" s="933"/>
      <c r="N3151" s="94"/>
      <c r="O3151" s="96"/>
      <c r="P3151" s="97"/>
    </row>
    <row r="3152" spans="1:16" ht="17.25" thickBot="1">
      <c r="A3152" s="132"/>
      <c r="B3152" s="110"/>
      <c r="C3152" s="940"/>
      <c r="D3152" s="115"/>
      <c r="E3152" s="116"/>
      <c r="F3152" s="117"/>
      <c r="G3152" s="110"/>
      <c r="H3152" s="941"/>
      <c r="I3152" s="115"/>
      <c r="J3152" s="130"/>
      <c r="K3152" s="104"/>
      <c r="L3152" s="110"/>
      <c r="M3152" s="939"/>
      <c r="N3152" s="115"/>
      <c r="O3152" s="130"/>
      <c r="P3152" s="104"/>
    </row>
    <row r="3153" spans="1:16">
      <c r="A3153" s="132"/>
      <c r="B3153" s="135"/>
      <c r="C3153" s="926" t="s">
        <v>668</v>
      </c>
      <c r="D3153" s="137" t="s">
        <v>150</v>
      </c>
      <c r="E3153" s="138"/>
      <c r="F3153" s="139" t="s">
        <v>151</v>
      </c>
      <c r="G3153" s="135"/>
      <c r="H3153" s="929" t="s">
        <v>149</v>
      </c>
      <c r="I3153" s="137" t="s">
        <v>150</v>
      </c>
      <c r="J3153" s="138"/>
      <c r="K3153" s="139" t="s">
        <v>151</v>
      </c>
      <c r="L3153" s="135"/>
      <c r="M3153" s="932" t="s">
        <v>149</v>
      </c>
      <c r="N3153" s="137" t="s">
        <v>150</v>
      </c>
      <c r="O3153" s="138"/>
      <c r="P3153" s="139" t="s">
        <v>151</v>
      </c>
    </row>
    <row r="3154" spans="1:16">
      <c r="A3154" s="132"/>
      <c r="B3154" s="110"/>
      <c r="C3154" s="927"/>
      <c r="D3154" s="120"/>
      <c r="E3154" s="121"/>
      <c r="F3154" s="140"/>
      <c r="G3154" s="110"/>
      <c r="H3154" s="930"/>
      <c r="I3154" s="94"/>
      <c r="J3154" s="96"/>
      <c r="K3154" s="97"/>
      <c r="L3154" s="110"/>
      <c r="M3154" s="933"/>
      <c r="N3154" s="94"/>
      <c r="O3154" s="96"/>
      <c r="P3154" s="97"/>
    </row>
    <row r="3155" spans="1:16">
      <c r="A3155" s="132"/>
      <c r="B3155" s="135"/>
      <c r="C3155" s="927"/>
      <c r="D3155" s="94"/>
      <c r="E3155" s="96"/>
      <c r="F3155" s="97"/>
      <c r="G3155" s="135"/>
      <c r="H3155" s="930"/>
      <c r="I3155" s="94"/>
      <c r="J3155" s="96"/>
      <c r="K3155" s="97"/>
      <c r="L3155" s="135"/>
      <c r="M3155" s="933"/>
      <c r="N3155" s="94"/>
      <c r="O3155" s="96"/>
      <c r="P3155" s="97"/>
    </row>
    <row r="3156" spans="1:16">
      <c r="A3156" s="132"/>
      <c r="B3156" s="110"/>
      <c r="C3156" s="927"/>
      <c r="D3156" s="113"/>
      <c r="E3156" s="114"/>
      <c r="F3156" s="104"/>
      <c r="G3156" s="110"/>
      <c r="H3156" s="930"/>
      <c r="I3156" s="113"/>
      <c r="J3156" s="114"/>
      <c r="K3156" s="104"/>
      <c r="L3156" s="110"/>
      <c r="M3156" s="933"/>
      <c r="N3156" s="113"/>
      <c r="O3156" s="114"/>
      <c r="P3156" s="104"/>
    </row>
    <row r="3157" spans="1:16">
      <c r="A3157" s="935"/>
      <c r="B3157" s="135"/>
      <c r="C3157" s="927"/>
      <c r="D3157" s="94"/>
      <c r="E3157" s="96"/>
      <c r="F3157" s="97"/>
      <c r="G3157" s="135"/>
      <c r="H3157" s="930"/>
      <c r="I3157" s="94"/>
      <c r="J3157" s="96"/>
      <c r="K3157" s="97"/>
      <c r="L3157" s="135"/>
      <c r="M3157" s="933"/>
      <c r="N3157" s="94"/>
      <c r="O3157" s="96"/>
      <c r="P3157" s="97"/>
    </row>
    <row r="3158" spans="1:16">
      <c r="A3158" s="935"/>
      <c r="B3158" s="110"/>
      <c r="C3158" s="927"/>
      <c r="D3158" s="94"/>
      <c r="E3158" s="96"/>
      <c r="F3158" s="97"/>
      <c r="G3158" s="110"/>
      <c r="H3158" s="930"/>
      <c r="I3158" s="94"/>
      <c r="J3158" s="96"/>
      <c r="K3158" s="97"/>
      <c r="L3158" s="110"/>
      <c r="M3158" s="933"/>
      <c r="N3158" s="94"/>
      <c r="O3158" s="96"/>
      <c r="P3158" s="97"/>
    </row>
    <row r="3159" spans="1:16">
      <c r="A3159" s="935"/>
      <c r="B3159" s="135"/>
      <c r="C3159" s="927"/>
      <c r="D3159" s="113"/>
      <c r="E3159" s="114"/>
      <c r="F3159" s="104"/>
      <c r="G3159" s="135"/>
      <c r="H3159" s="930"/>
      <c r="I3159" s="113"/>
      <c r="J3159" s="114"/>
      <c r="K3159" s="104"/>
      <c r="L3159" s="135"/>
      <c r="M3159" s="933"/>
      <c r="N3159" s="113"/>
      <c r="O3159" s="114"/>
      <c r="P3159" s="104"/>
    </row>
    <row r="3160" spans="1:16" ht="17.25" thickBot="1">
      <c r="A3160" s="936"/>
      <c r="B3160" s="141"/>
      <c r="C3160" s="928"/>
      <c r="D3160" s="142"/>
      <c r="E3160" s="143"/>
      <c r="F3160" s="144"/>
      <c r="G3160" s="141"/>
      <c r="H3160" s="931"/>
      <c r="I3160" s="142"/>
      <c r="J3160" s="143"/>
      <c r="K3160" s="144"/>
      <c r="L3160" s="141"/>
      <c r="M3160" s="934"/>
      <c r="N3160" s="142"/>
      <c r="O3160" s="143"/>
      <c r="P3160" s="144"/>
    </row>
    <row r="3161" spans="1:16" s="146" customFormat="1" ht="27" customHeight="1" thickTop="1" thickBot="1">
      <c r="A3161" s="145"/>
      <c r="B3161" s="937" t="s">
        <v>152</v>
      </c>
      <c r="C3161" s="937"/>
      <c r="D3161" s="937"/>
      <c r="E3161" s="937"/>
      <c r="F3161" s="937"/>
      <c r="G3161" s="938" t="s">
        <v>153</v>
      </c>
      <c r="H3161" s="938"/>
      <c r="I3161" s="938"/>
      <c r="J3161" s="938"/>
      <c r="K3161" s="938"/>
      <c r="L3161" s="938"/>
      <c r="M3161" s="938"/>
      <c r="N3161" s="919" t="s">
        <v>154</v>
      </c>
      <c r="O3161" s="919"/>
      <c r="P3161" s="919"/>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20">
        <f>A3077</f>
        <v>46203</v>
      </c>
      <c r="B3163" s="923" t="s">
        <v>669</v>
      </c>
      <c r="C3163" s="160"/>
      <c r="D3163" s="161"/>
      <c r="E3163" s="162"/>
      <c r="F3163" s="163"/>
      <c r="G3163" s="164"/>
      <c r="H3163" s="165"/>
      <c r="I3163" s="166"/>
      <c r="J3163" s="166"/>
      <c r="K3163" s="167"/>
      <c r="L3163" s="168"/>
      <c r="M3163" s="169"/>
      <c r="N3163" s="170"/>
      <c r="O3163" s="166"/>
      <c r="P3163" s="171"/>
    </row>
    <row r="3164" spans="1:16" s="172" customFormat="1">
      <c r="A3164" s="921"/>
      <c r="B3164" s="924"/>
      <c r="C3164" s="173"/>
      <c r="D3164" s="174"/>
      <c r="E3164" s="175"/>
      <c r="F3164" s="176"/>
      <c r="G3164" s="173"/>
      <c r="H3164" s="177"/>
      <c r="I3164" s="175"/>
      <c r="J3164" s="175"/>
      <c r="K3164" s="178"/>
      <c r="L3164" s="179"/>
      <c r="M3164" s="180"/>
      <c r="N3164" s="181"/>
      <c r="O3164" s="175"/>
      <c r="P3164" s="182"/>
    </row>
    <row r="3165" spans="1:16" s="172" customFormat="1">
      <c r="A3165" s="921"/>
      <c r="B3165" s="924"/>
      <c r="C3165" s="173"/>
      <c r="D3165" s="174"/>
      <c r="E3165" s="175"/>
      <c r="F3165" s="176"/>
      <c r="G3165" s="173"/>
      <c r="H3165" s="183"/>
      <c r="I3165" s="175"/>
      <c r="J3165" s="175"/>
      <c r="K3165" s="178"/>
      <c r="L3165" s="184"/>
      <c r="M3165" s="180"/>
      <c r="N3165" s="181"/>
      <c r="O3165" s="175"/>
      <c r="P3165" s="182"/>
    </row>
    <row r="3166" spans="1:16" s="172" customFormat="1">
      <c r="A3166" s="921"/>
      <c r="B3166" s="924"/>
      <c r="C3166" s="173"/>
      <c r="D3166" s="218"/>
      <c r="E3166" s="175"/>
      <c r="F3166" s="176"/>
      <c r="G3166" s="173"/>
      <c r="H3166" s="183"/>
      <c r="I3166" s="175"/>
      <c r="J3166" s="175"/>
      <c r="K3166" s="187"/>
      <c r="L3166" s="184"/>
      <c r="M3166" s="180"/>
      <c r="N3166" s="181"/>
      <c r="O3166" s="175"/>
      <c r="P3166" s="182"/>
    </row>
    <row r="3167" spans="1:16" s="172" customFormat="1">
      <c r="A3167" s="921"/>
      <c r="B3167" s="924"/>
      <c r="C3167" s="173"/>
      <c r="D3167" s="185"/>
      <c r="E3167" s="175"/>
      <c r="F3167" s="182"/>
      <c r="G3167" s="173"/>
      <c r="H3167" s="186"/>
      <c r="I3167" s="175"/>
      <c r="J3167" s="175"/>
      <c r="K3167" s="187"/>
      <c r="L3167" s="184"/>
      <c r="M3167" s="180"/>
      <c r="N3167" s="181"/>
      <c r="O3167" s="175"/>
      <c r="P3167" s="182"/>
    </row>
    <row r="3168" spans="1:16" s="172" customFormat="1">
      <c r="A3168" s="921"/>
      <c r="B3168" s="924"/>
      <c r="C3168" s="173"/>
      <c r="D3168" s="174"/>
      <c r="E3168" s="175"/>
      <c r="F3168" s="188"/>
      <c r="G3168" s="198"/>
      <c r="H3168" s="183"/>
      <c r="I3168" s="191"/>
      <c r="J3168" s="175"/>
      <c r="K3168" s="178"/>
      <c r="L3168" s="189"/>
      <c r="M3168" s="190"/>
      <c r="N3168" s="181"/>
      <c r="O3168" s="175"/>
      <c r="P3168" s="182"/>
    </row>
    <row r="3169" spans="1:16" s="172" customFormat="1">
      <c r="A3169" s="921"/>
      <c r="B3169" s="924"/>
      <c r="C3169" s="173"/>
      <c r="D3169" s="174"/>
      <c r="E3169" s="175"/>
      <c r="F3169" s="182"/>
      <c r="G3169" s="173"/>
      <c r="H3169" s="183"/>
      <c r="I3169" s="191"/>
      <c r="J3169" s="175"/>
      <c r="K3169" s="178"/>
      <c r="L3169" s="184"/>
      <c r="M3169" s="180"/>
      <c r="N3169" s="181"/>
      <c r="O3169" s="175"/>
      <c r="P3169" s="182"/>
    </row>
    <row r="3170" spans="1:16" s="172" customFormat="1">
      <c r="A3170" s="921"/>
      <c r="B3170" s="924"/>
      <c r="C3170" s="173"/>
      <c r="D3170" s="174"/>
      <c r="E3170" s="175"/>
      <c r="F3170" s="182"/>
      <c r="G3170" s="219"/>
      <c r="H3170" s="183"/>
      <c r="I3170" s="175"/>
      <c r="J3170" s="175"/>
      <c r="K3170" s="178"/>
      <c r="L3170" s="184"/>
      <c r="M3170" s="180"/>
      <c r="N3170" s="181"/>
      <c r="O3170" s="175"/>
      <c r="P3170" s="182"/>
    </row>
    <row r="3171" spans="1:16" s="172" customFormat="1">
      <c r="A3171" s="921"/>
      <c r="B3171" s="924"/>
      <c r="C3171" s="173"/>
      <c r="D3171" s="174"/>
      <c r="E3171" s="175"/>
      <c r="F3171" s="188"/>
      <c r="G3171" s="173"/>
      <c r="H3171" s="183"/>
      <c r="I3171" s="191"/>
      <c r="J3171" s="175"/>
      <c r="K3171" s="178"/>
      <c r="L3171" s="184"/>
      <c r="M3171" s="180"/>
      <c r="N3171" s="181"/>
      <c r="O3171" s="175"/>
      <c r="P3171" s="182"/>
    </row>
    <row r="3172" spans="1:16" s="172" customFormat="1">
      <c r="A3172" s="921"/>
      <c r="B3172" s="924"/>
      <c r="C3172" s="173"/>
      <c r="D3172" s="174"/>
      <c r="E3172" s="175"/>
      <c r="F3172" s="182"/>
      <c r="G3172" s="173"/>
      <c r="H3172" s="183"/>
      <c r="I3172" s="191"/>
      <c r="J3172" s="175"/>
      <c r="K3172" s="178"/>
      <c r="L3172" s="184"/>
      <c r="M3172" s="180"/>
      <c r="N3172" s="181"/>
      <c r="O3172" s="175"/>
      <c r="P3172" s="182"/>
    </row>
    <row r="3173" spans="1:16" s="172" customFormat="1">
      <c r="A3173" s="921"/>
      <c r="B3173" s="924"/>
      <c r="C3173" s="192"/>
      <c r="D3173" s="193"/>
      <c r="E3173" s="194"/>
      <c r="F3173" s="195"/>
      <c r="G3173" s="173"/>
      <c r="H3173" s="177"/>
      <c r="I3173" s="175"/>
      <c r="J3173" s="175"/>
      <c r="K3173" s="178"/>
      <c r="L3173" s="184"/>
      <c r="M3173" s="180"/>
      <c r="N3173" s="196"/>
      <c r="O3173" s="194"/>
      <c r="P3173" s="195"/>
    </row>
    <row r="3174" spans="1:16" s="172" customFormat="1">
      <c r="A3174" s="921"/>
      <c r="B3174" s="924"/>
      <c r="C3174" s="192"/>
      <c r="D3174" s="193"/>
      <c r="E3174" s="194"/>
      <c r="F3174" s="195"/>
      <c r="G3174" s="198"/>
      <c r="H3174" s="183"/>
      <c r="I3174" s="191"/>
      <c r="J3174" s="175"/>
      <c r="K3174" s="178"/>
      <c r="L3174" s="184"/>
      <c r="M3174" s="180"/>
      <c r="N3174" s="196"/>
      <c r="O3174" s="194"/>
      <c r="P3174" s="195"/>
    </row>
    <row r="3175" spans="1:16" s="172" customFormat="1">
      <c r="A3175" s="921"/>
      <c r="B3175" s="924"/>
      <c r="C3175" s="192"/>
      <c r="D3175" s="193"/>
      <c r="E3175" s="194"/>
      <c r="F3175" s="195"/>
      <c r="G3175" s="173"/>
      <c r="H3175" s="199"/>
      <c r="I3175" s="191"/>
      <c r="J3175" s="200"/>
      <c r="K3175" s="197"/>
      <c r="L3175" s="184"/>
      <c r="M3175" s="180"/>
      <c r="N3175" s="196"/>
      <c r="O3175" s="194"/>
      <c r="P3175" s="195"/>
    </row>
    <row r="3176" spans="1:16" s="172" customFormat="1">
      <c r="A3176" s="921"/>
      <c r="B3176" s="924"/>
      <c r="C3176" s="192"/>
      <c r="D3176" s="193"/>
      <c r="E3176" s="194"/>
      <c r="F3176" s="195"/>
      <c r="G3176" s="173"/>
      <c r="H3176" s="201"/>
      <c r="I3176" s="175"/>
      <c r="J3176" s="175"/>
      <c r="K3176" s="178"/>
      <c r="L3176" s="184"/>
      <c r="M3176" s="180"/>
      <c r="N3176" s="196"/>
      <c r="O3176" s="194"/>
      <c r="P3176" s="195"/>
    </row>
    <row r="3177" spans="1:16" s="172" customFormat="1">
      <c r="A3177" s="921"/>
      <c r="B3177" s="924"/>
      <c r="C3177" s="192"/>
      <c r="D3177" s="193"/>
      <c r="E3177" s="194"/>
      <c r="F3177" s="195"/>
      <c r="G3177" s="198"/>
      <c r="H3177" s="183"/>
      <c r="I3177" s="200"/>
      <c r="J3177" s="200"/>
      <c r="K3177" s="197"/>
      <c r="L3177" s="184"/>
      <c r="M3177" s="180"/>
      <c r="N3177" s="196"/>
      <c r="O3177" s="194"/>
      <c r="P3177" s="195"/>
    </row>
    <row r="3178" spans="1:16" s="172" customFormat="1">
      <c r="A3178" s="921"/>
      <c r="B3178" s="924"/>
      <c r="C3178" s="192"/>
      <c r="D3178" s="193"/>
      <c r="E3178" s="194"/>
      <c r="F3178" s="195"/>
      <c r="G3178" s="173"/>
      <c r="H3178" s="183"/>
      <c r="I3178" s="200"/>
      <c r="J3178" s="200"/>
      <c r="K3178" s="197"/>
      <c r="L3178" s="179"/>
      <c r="M3178" s="180"/>
      <c r="N3178" s="196"/>
      <c r="O3178" s="194"/>
      <c r="P3178" s="195"/>
    </row>
    <row r="3179" spans="1:16" s="172" customFormat="1">
      <c r="A3179" s="921"/>
      <c r="B3179" s="924"/>
      <c r="C3179" s="192"/>
      <c r="D3179" s="193"/>
      <c r="E3179" s="194"/>
      <c r="F3179" s="195"/>
      <c r="G3179" s="192"/>
      <c r="H3179" s="201"/>
      <c r="I3179" s="202"/>
      <c r="J3179" s="202"/>
      <c r="K3179" s="203"/>
      <c r="L3179" s="204"/>
      <c r="M3179" s="190"/>
      <c r="N3179" s="196"/>
      <c r="O3179" s="194"/>
      <c r="P3179" s="195"/>
    </row>
    <row r="3180" spans="1:16" s="172" customFormat="1">
      <c r="A3180" s="921"/>
      <c r="B3180" s="924"/>
      <c r="C3180" s="192"/>
      <c r="D3180" s="193"/>
      <c r="E3180" s="194"/>
      <c r="F3180" s="195"/>
      <c r="G3180" s="192"/>
      <c r="H3180" s="201"/>
      <c r="I3180" s="202"/>
      <c r="J3180" s="202"/>
      <c r="K3180" s="203"/>
      <c r="L3180" s="204"/>
      <c r="M3180" s="190"/>
      <c r="N3180" s="196"/>
      <c r="O3180" s="194"/>
      <c r="P3180" s="195"/>
    </row>
    <row r="3181" spans="1:16" s="172" customFormat="1">
      <c r="A3181" s="921"/>
      <c r="B3181" s="924"/>
      <c r="C3181" s="192"/>
      <c r="D3181" s="193"/>
      <c r="E3181" s="194"/>
      <c r="F3181" s="195"/>
      <c r="G3181" s="192"/>
      <c r="H3181" s="201"/>
      <c r="I3181" s="202"/>
      <c r="J3181" s="202"/>
      <c r="K3181" s="203"/>
      <c r="L3181" s="204"/>
      <c r="M3181" s="190"/>
      <c r="N3181" s="196"/>
      <c r="O3181" s="194"/>
      <c r="P3181" s="195"/>
    </row>
    <row r="3182" spans="1:16" s="172" customFormat="1" ht="17.25" thickBot="1">
      <c r="A3182" s="922"/>
      <c r="B3182" s="925"/>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56">
        <f>A3077+1</f>
        <v>46204</v>
      </c>
      <c r="B3183" s="90" t="s">
        <v>162</v>
      </c>
      <c r="C3183" s="926" t="s">
        <v>664</v>
      </c>
      <c r="D3183" s="91" t="s">
        <v>114</v>
      </c>
      <c r="E3183" s="92" t="s">
        <v>164</v>
      </c>
      <c r="F3183" s="93"/>
      <c r="G3183" s="90" t="s">
        <v>162</v>
      </c>
      <c r="H3183" s="930" t="s">
        <v>163</v>
      </c>
      <c r="I3183" s="91" t="s">
        <v>114</v>
      </c>
      <c r="J3183" s="92" t="s">
        <v>164</v>
      </c>
      <c r="K3183" s="93"/>
      <c r="L3183" s="90" t="s">
        <v>162</v>
      </c>
      <c r="M3183" s="933" t="s">
        <v>163</v>
      </c>
      <c r="N3183" s="91" t="s">
        <v>114</v>
      </c>
      <c r="O3183" s="92" t="s">
        <v>164</v>
      </c>
      <c r="P3183" s="93"/>
    </row>
    <row r="3184" spans="1:16" ht="18" customHeight="1">
      <c r="A3184" s="957"/>
      <c r="B3184" s="958"/>
      <c r="C3184" s="927"/>
      <c r="D3184" s="94" t="s">
        <v>116</v>
      </c>
      <c r="E3184" s="95" t="s">
        <v>142</v>
      </c>
      <c r="F3184" s="93"/>
      <c r="G3184" s="958"/>
      <c r="H3184" s="930"/>
      <c r="I3184" s="94" t="s">
        <v>116</v>
      </c>
      <c r="J3184" s="95" t="s">
        <v>142</v>
      </c>
      <c r="K3184" s="93"/>
      <c r="L3184" s="958"/>
      <c r="M3184" s="933"/>
      <c r="N3184" s="94" t="s">
        <v>116</v>
      </c>
      <c r="O3184" s="95" t="s">
        <v>142</v>
      </c>
      <c r="P3184" s="93"/>
    </row>
    <row r="3185" spans="1:16" ht="17.25" thickBot="1">
      <c r="A3185" s="957"/>
      <c r="B3185" s="959"/>
      <c r="C3185" s="927"/>
      <c r="D3185" s="94" t="s">
        <v>165</v>
      </c>
      <c r="E3185" s="96" t="s">
        <v>166</v>
      </c>
      <c r="F3185" s="98"/>
      <c r="G3185" s="959"/>
      <c r="H3185" s="930"/>
      <c r="I3185" s="94" t="s">
        <v>165</v>
      </c>
      <c r="J3185" s="96" t="s">
        <v>166</v>
      </c>
      <c r="K3185" s="98"/>
      <c r="L3185" s="959"/>
      <c r="M3185" s="933"/>
      <c r="N3185" s="94" t="s">
        <v>165</v>
      </c>
      <c r="O3185" s="96" t="s">
        <v>166</v>
      </c>
      <c r="P3185" s="98"/>
    </row>
    <row r="3186" spans="1:16" ht="17.25" thickBot="1">
      <c r="A3186" s="957"/>
      <c r="B3186" s="90" t="s">
        <v>167</v>
      </c>
      <c r="C3186" s="927"/>
      <c r="D3186" s="94"/>
      <c r="E3186" s="96"/>
      <c r="F3186" s="97"/>
      <c r="G3186" s="90" t="s">
        <v>167</v>
      </c>
      <c r="H3186" s="930"/>
      <c r="I3186" s="94" t="s">
        <v>120</v>
      </c>
      <c r="J3186" s="96" t="s">
        <v>148</v>
      </c>
      <c r="K3186" s="97"/>
      <c r="L3186" s="90" t="s">
        <v>167</v>
      </c>
      <c r="M3186" s="933"/>
      <c r="N3186" s="94" t="s">
        <v>120</v>
      </c>
      <c r="O3186" s="96" t="s">
        <v>148</v>
      </c>
      <c r="P3186" s="97"/>
    </row>
    <row r="3187" spans="1:16">
      <c r="A3187" s="957"/>
      <c r="B3187" s="955"/>
      <c r="C3187" s="927"/>
      <c r="D3187" s="94"/>
      <c r="E3187" s="96"/>
      <c r="F3187" s="97"/>
      <c r="G3187" s="955"/>
      <c r="H3187" s="930"/>
      <c r="I3187" s="94"/>
      <c r="J3187" s="96"/>
      <c r="K3187" s="97"/>
      <c r="L3187" s="955"/>
      <c r="M3187" s="933"/>
      <c r="N3187" s="94"/>
      <c r="O3187" s="96"/>
      <c r="P3187" s="97"/>
    </row>
    <row r="3188" spans="1:16">
      <c r="A3188" s="957"/>
      <c r="B3188" s="948"/>
      <c r="C3188" s="927"/>
      <c r="D3188" s="94"/>
      <c r="E3188" s="96"/>
      <c r="F3188" s="97"/>
      <c r="G3188" s="948"/>
      <c r="H3188" s="930"/>
      <c r="I3188" s="94"/>
      <c r="J3188" s="96"/>
      <c r="K3188" s="97"/>
      <c r="L3188" s="948"/>
      <c r="M3188" s="933"/>
      <c r="N3188" s="94"/>
      <c r="O3188" s="96"/>
      <c r="P3188" s="97"/>
    </row>
    <row r="3189" spans="1:16">
      <c r="A3189" s="957"/>
      <c r="B3189" s="947"/>
      <c r="C3189" s="927"/>
      <c r="D3189" s="94"/>
      <c r="E3189" s="96"/>
      <c r="F3189" s="93"/>
      <c r="G3189" s="947"/>
      <c r="H3189" s="930"/>
      <c r="I3189" s="94"/>
      <c r="J3189" s="96"/>
      <c r="K3189" s="93"/>
      <c r="L3189" s="947"/>
      <c r="M3189" s="933"/>
      <c r="N3189" s="94"/>
      <c r="O3189" s="96"/>
      <c r="P3189" s="93"/>
    </row>
    <row r="3190" spans="1:16">
      <c r="A3190" s="957"/>
      <c r="B3190" s="948"/>
      <c r="C3190" s="927"/>
      <c r="D3190" s="94"/>
      <c r="E3190" s="96"/>
      <c r="F3190" s="99"/>
      <c r="G3190" s="948"/>
      <c r="H3190" s="930"/>
      <c r="I3190" s="94"/>
      <c r="J3190" s="96"/>
      <c r="K3190" s="99"/>
      <c r="L3190" s="948"/>
      <c r="M3190" s="933"/>
      <c r="N3190" s="94"/>
      <c r="O3190" s="96"/>
      <c r="P3190" s="93"/>
    </row>
    <row r="3191" spans="1:16">
      <c r="A3191" s="957"/>
      <c r="B3191" s="947"/>
      <c r="C3191" s="927"/>
      <c r="D3191" s="94"/>
      <c r="E3191" s="96"/>
      <c r="F3191" s="102"/>
      <c r="G3191" s="947"/>
      <c r="H3191" s="930"/>
      <c r="I3191" s="94"/>
      <c r="J3191" s="96"/>
      <c r="K3191" s="102"/>
      <c r="L3191" s="947"/>
      <c r="M3191" s="933"/>
      <c r="N3191" s="94"/>
      <c r="O3191" s="96"/>
      <c r="P3191" s="99"/>
    </row>
    <row r="3192" spans="1:16" ht="17.25" thickBot="1">
      <c r="A3192" s="957"/>
      <c r="B3192" s="948"/>
      <c r="C3192" s="927"/>
      <c r="D3192" s="94"/>
      <c r="E3192" s="96"/>
      <c r="F3192" s="99"/>
      <c r="G3192" s="948"/>
      <c r="H3192" s="930"/>
      <c r="I3192" s="94"/>
      <c r="J3192" s="96"/>
      <c r="K3192" s="99"/>
      <c r="L3192" s="948"/>
      <c r="M3192" s="933"/>
      <c r="N3192" s="94"/>
      <c r="O3192" s="96"/>
      <c r="P3192" s="99"/>
    </row>
    <row r="3193" spans="1:16" ht="17.25" thickBot="1">
      <c r="A3193" s="957"/>
      <c r="B3193" s="100" t="s">
        <v>168</v>
      </c>
      <c r="C3193" s="927"/>
      <c r="D3193" s="94"/>
      <c r="E3193" s="96"/>
      <c r="F3193" s="99"/>
      <c r="G3193" s="100" t="s">
        <v>168</v>
      </c>
      <c r="H3193" s="930"/>
      <c r="I3193" s="94"/>
      <c r="J3193" s="96"/>
      <c r="K3193" s="99"/>
      <c r="L3193" s="100" t="s">
        <v>168</v>
      </c>
      <c r="M3193" s="933"/>
      <c r="N3193" s="94"/>
      <c r="O3193" s="96"/>
      <c r="P3193" s="99"/>
    </row>
    <row r="3194" spans="1:16">
      <c r="A3194" s="957"/>
      <c r="B3194" s="949"/>
      <c r="C3194" s="927"/>
      <c r="D3194" s="94"/>
      <c r="E3194" s="96"/>
      <c r="F3194" s="99"/>
      <c r="G3194" s="949"/>
      <c r="H3194" s="930"/>
      <c r="I3194" s="94"/>
      <c r="J3194" s="96"/>
      <c r="K3194" s="99"/>
      <c r="L3194" s="949"/>
      <c r="M3194" s="933"/>
      <c r="N3194" s="94"/>
      <c r="O3194" s="96"/>
      <c r="P3194" s="99"/>
    </row>
    <row r="3195" spans="1:16">
      <c r="A3195" s="957"/>
      <c r="B3195" s="950"/>
      <c r="C3195" s="927"/>
      <c r="D3195" s="94"/>
      <c r="E3195" s="96"/>
      <c r="F3195" s="99"/>
      <c r="G3195" s="950"/>
      <c r="H3195" s="930"/>
      <c r="I3195" s="94"/>
      <c r="J3195" s="96"/>
      <c r="K3195" s="99"/>
      <c r="L3195" s="950"/>
      <c r="M3195" s="933"/>
      <c r="N3195" s="94"/>
      <c r="O3195" s="96"/>
      <c r="P3195" s="97"/>
    </row>
    <row r="3196" spans="1:16" ht="17.25" thickBot="1">
      <c r="A3196" s="957"/>
      <c r="B3196" s="951"/>
      <c r="C3196" s="927"/>
      <c r="D3196" s="94"/>
      <c r="E3196" s="96"/>
      <c r="F3196" s="97"/>
      <c r="G3196" s="951"/>
      <c r="H3196" s="930"/>
      <c r="I3196" s="94"/>
      <c r="J3196" s="96"/>
      <c r="K3196" s="97"/>
      <c r="L3196" s="951"/>
      <c r="M3196" s="933"/>
      <c r="N3196" s="94"/>
      <c r="O3196" s="96"/>
      <c r="P3196" s="97"/>
    </row>
    <row r="3197" spans="1:16" ht="17.25" thickBot="1">
      <c r="A3197" s="957"/>
      <c r="B3197" s="100" t="s">
        <v>123</v>
      </c>
      <c r="C3197" s="927"/>
      <c r="D3197" s="94"/>
      <c r="E3197" s="96"/>
      <c r="F3197" s="97"/>
      <c r="G3197" s="100" t="s">
        <v>123</v>
      </c>
      <c r="H3197" s="930"/>
      <c r="I3197" s="94"/>
      <c r="J3197" s="96"/>
      <c r="K3197" s="97"/>
      <c r="L3197" s="100" t="s">
        <v>123</v>
      </c>
      <c r="M3197" s="933"/>
      <c r="N3197" s="94"/>
      <c r="O3197" s="96"/>
      <c r="P3197" s="97"/>
    </row>
    <row r="3198" spans="1:16">
      <c r="A3198" s="957"/>
      <c r="B3198" s="962"/>
      <c r="C3198" s="927"/>
      <c r="D3198" s="94"/>
      <c r="E3198" s="96"/>
      <c r="F3198" s="97"/>
      <c r="G3198" s="962"/>
      <c r="H3198" s="930"/>
      <c r="I3198" s="94"/>
      <c r="J3198" s="96"/>
      <c r="K3198" s="97"/>
      <c r="L3198" s="962"/>
      <c r="M3198" s="933"/>
      <c r="N3198" s="94"/>
      <c r="O3198" s="96"/>
      <c r="P3198" s="97"/>
    </row>
    <row r="3199" spans="1:16">
      <c r="A3199" s="957"/>
      <c r="B3199" s="963"/>
      <c r="C3199" s="927"/>
      <c r="D3199" s="94"/>
      <c r="E3199" s="96"/>
      <c r="F3199" s="97"/>
      <c r="G3199" s="963"/>
      <c r="H3199" s="930"/>
      <c r="I3199" s="94"/>
      <c r="J3199" s="96"/>
      <c r="K3199" s="97"/>
      <c r="L3199" s="963"/>
      <c r="M3199" s="933"/>
      <c r="N3199" s="94"/>
      <c r="O3199" s="96"/>
      <c r="P3199" s="97"/>
    </row>
    <row r="3200" spans="1:16" ht="17.25" thickBot="1">
      <c r="A3200" s="957"/>
      <c r="B3200" s="964"/>
      <c r="C3200" s="927"/>
      <c r="D3200" s="94"/>
      <c r="E3200" s="96"/>
      <c r="F3200" s="97"/>
      <c r="G3200" s="964"/>
      <c r="H3200" s="930"/>
      <c r="I3200" s="94"/>
      <c r="J3200" s="96"/>
      <c r="K3200" s="97"/>
      <c r="L3200" s="964"/>
      <c r="M3200" s="933"/>
      <c r="N3200" s="94"/>
      <c r="O3200" s="96"/>
      <c r="P3200" s="97"/>
    </row>
    <row r="3201" spans="1:16">
      <c r="A3201" s="957"/>
      <c r="B3201" s="945" t="s">
        <v>124</v>
      </c>
      <c r="C3201" s="927"/>
      <c r="D3201" s="94"/>
      <c r="E3201" s="96"/>
      <c r="F3201" s="97"/>
      <c r="G3201" s="945" t="s">
        <v>124</v>
      </c>
      <c r="H3201" s="930"/>
      <c r="I3201" s="94"/>
      <c r="J3201" s="96"/>
      <c r="K3201" s="97"/>
      <c r="L3201" s="945" t="s">
        <v>124</v>
      </c>
      <c r="M3201" s="933"/>
      <c r="N3201" s="94"/>
      <c r="O3201" s="96"/>
      <c r="P3201" s="97"/>
    </row>
    <row r="3202" spans="1:16" ht="17.25" thickBot="1">
      <c r="A3202" s="957"/>
      <c r="B3202" s="946"/>
      <c r="C3202" s="927"/>
      <c r="D3202" s="94"/>
      <c r="E3202" s="96"/>
      <c r="F3202" s="97"/>
      <c r="G3202" s="946"/>
      <c r="H3202" s="930"/>
      <c r="I3202" s="94"/>
      <c r="J3202" s="96"/>
      <c r="K3202" s="97"/>
      <c r="L3202" s="946"/>
      <c r="M3202" s="933"/>
      <c r="N3202" s="94"/>
      <c r="O3202" s="96"/>
      <c r="P3202" s="93"/>
    </row>
    <row r="3203" spans="1:16" ht="17.25" thickTop="1">
      <c r="A3203" s="957"/>
      <c r="B3203" s="960" t="s">
        <v>125</v>
      </c>
      <c r="C3203" s="927"/>
      <c r="D3203" s="94"/>
      <c r="E3203" s="96"/>
      <c r="F3203" s="93"/>
      <c r="G3203" s="960" t="s">
        <v>125</v>
      </c>
      <c r="H3203" s="930"/>
      <c r="I3203" s="94"/>
      <c r="J3203" s="96"/>
      <c r="K3203" s="93"/>
      <c r="L3203" s="960" t="s">
        <v>125</v>
      </c>
      <c r="M3203" s="933"/>
      <c r="N3203" s="94"/>
      <c r="O3203" s="96"/>
      <c r="P3203" s="97"/>
    </row>
    <row r="3204" spans="1:16" ht="17.25" thickBot="1">
      <c r="A3204" s="957"/>
      <c r="B3204" s="943"/>
      <c r="C3204" s="927"/>
      <c r="D3204" s="94"/>
      <c r="E3204" s="96"/>
      <c r="F3204" s="93"/>
      <c r="G3204" s="943"/>
      <c r="H3204" s="930"/>
      <c r="I3204" s="94"/>
      <c r="J3204" s="96"/>
      <c r="K3204" s="93"/>
      <c r="L3204" s="943"/>
      <c r="M3204" s="933"/>
      <c r="N3204" s="94"/>
      <c r="O3204" s="96"/>
      <c r="P3204" s="101"/>
    </row>
    <row r="3205" spans="1:16">
      <c r="A3205" s="957"/>
      <c r="B3205" s="953"/>
      <c r="C3205" s="927"/>
      <c r="D3205" s="94"/>
      <c r="E3205" s="96"/>
      <c r="F3205" s="97"/>
      <c r="G3205" s="953"/>
      <c r="H3205" s="930"/>
      <c r="I3205" s="94"/>
      <c r="J3205" s="96"/>
      <c r="K3205" s="97"/>
      <c r="L3205" s="953"/>
      <c r="M3205" s="933"/>
      <c r="N3205" s="94"/>
      <c r="O3205" s="96"/>
      <c r="P3205" s="103"/>
    </row>
    <row r="3206" spans="1:16" ht="17.25" thickBot="1">
      <c r="A3206" s="957"/>
      <c r="B3206" s="961"/>
      <c r="C3206" s="927"/>
      <c r="D3206" s="94"/>
      <c r="E3206" s="96"/>
      <c r="F3206" s="97"/>
      <c r="G3206" s="961"/>
      <c r="H3206" s="930"/>
      <c r="I3206" s="94"/>
      <c r="J3206" s="96"/>
      <c r="K3206" s="97"/>
      <c r="L3206" s="961"/>
      <c r="M3206" s="933"/>
      <c r="N3206" s="94"/>
      <c r="O3206" s="96"/>
      <c r="P3206" s="104"/>
    </row>
    <row r="3207" spans="1:16">
      <c r="A3207" s="957"/>
      <c r="B3207" s="942" t="s">
        <v>126</v>
      </c>
      <c r="C3207" s="927"/>
      <c r="D3207" s="94"/>
      <c r="E3207" s="96"/>
      <c r="F3207" s="93"/>
      <c r="G3207" s="942" t="s">
        <v>126</v>
      </c>
      <c r="H3207" s="930"/>
      <c r="I3207" s="94"/>
      <c r="J3207" s="96"/>
      <c r="K3207" s="93"/>
      <c r="L3207" s="942" t="s">
        <v>126</v>
      </c>
      <c r="M3207" s="933"/>
      <c r="N3207" s="94"/>
      <c r="O3207" s="96"/>
      <c r="P3207" s="99"/>
    </row>
    <row r="3208" spans="1:16" ht="17.25" thickBot="1">
      <c r="A3208" s="957"/>
      <c r="B3208" s="943"/>
      <c r="C3208" s="927"/>
      <c r="D3208" s="94"/>
      <c r="E3208" s="96"/>
      <c r="F3208" s="101"/>
      <c r="G3208" s="943"/>
      <c r="H3208" s="930"/>
      <c r="I3208" s="94"/>
      <c r="J3208" s="96"/>
      <c r="K3208" s="101"/>
      <c r="L3208" s="943"/>
      <c r="M3208" s="933"/>
      <c r="N3208" s="94"/>
      <c r="O3208" s="96"/>
      <c r="P3208" s="104"/>
    </row>
    <row r="3209" spans="1:16">
      <c r="A3209" s="957"/>
      <c r="B3209" s="953"/>
      <c r="C3209" s="927"/>
      <c r="D3209" s="94"/>
      <c r="E3209" s="96"/>
      <c r="F3209" s="102"/>
      <c r="G3209" s="953"/>
      <c r="H3209" s="930"/>
      <c r="I3209" s="94"/>
      <c r="J3209" s="96"/>
      <c r="K3209" s="103"/>
      <c r="L3209" s="953"/>
      <c r="M3209" s="933"/>
      <c r="N3209" s="94"/>
      <c r="O3209" s="96"/>
      <c r="P3209" s="93"/>
    </row>
    <row r="3210" spans="1:16" ht="17.25" thickBot="1">
      <c r="A3210" s="957"/>
      <c r="B3210" s="954"/>
      <c r="C3210" s="927"/>
      <c r="D3210" s="94"/>
      <c r="E3210" s="96"/>
      <c r="F3210" s="99"/>
      <c r="G3210" s="954"/>
      <c r="H3210" s="930"/>
      <c r="I3210" s="94"/>
      <c r="J3210" s="96"/>
      <c r="K3210" s="104"/>
      <c r="L3210" s="954"/>
      <c r="M3210" s="933"/>
      <c r="N3210" s="94"/>
      <c r="O3210" s="96"/>
      <c r="P3210" s="97"/>
    </row>
    <row r="3211" spans="1:16">
      <c r="A3211" s="957"/>
      <c r="B3211" s="952" t="s">
        <v>127</v>
      </c>
      <c r="C3211" s="927"/>
      <c r="D3211" s="94"/>
      <c r="E3211" s="96"/>
      <c r="F3211" s="103"/>
      <c r="G3211" s="952" t="s">
        <v>127</v>
      </c>
      <c r="H3211" s="930"/>
      <c r="I3211" s="94"/>
      <c r="J3211" s="96"/>
      <c r="K3211" s="104"/>
      <c r="L3211" s="952" t="s">
        <v>127</v>
      </c>
      <c r="M3211" s="933"/>
      <c r="N3211" s="94"/>
      <c r="O3211" s="114"/>
      <c r="P3211" s="97"/>
    </row>
    <row r="3212" spans="1:16" ht="17.25" thickBot="1">
      <c r="A3212" s="957"/>
      <c r="B3212" s="943"/>
      <c r="C3212" s="927"/>
      <c r="D3212" s="94"/>
      <c r="E3212" s="96"/>
      <c r="F3212" s="104"/>
      <c r="G3212" s="943"/>
      <c r="H3212" s="930"/>
      <c r="I3212" s="94"/>
      <c r="J3212" s="96"/>
      <c r="K3212" s="99"/>
      <c r="L3212" s="943"/>
      <c r="M3212" s="933"/>
      <c r="N3212" s="113"/>
      <c r="O3212" s="96"/>
      <c r="P3212" s="112"/>
    </row>
    <row r="3213" spans="1:16">
      <c r="A3213" s="957"/>
      <c r="B3213" s="953"/>
      <c r="C3213" s="927"/>
      <c r="D3213" s="94"/>
      <c r="E3213" s="96"/>
      <c r="F3213" s="104"/>
      <c r="G3213" s="953"/>
      <c r="H3213" s="930"/>
      <c r="I3213" s="94"/>
      <c r="J3213" s="96"/>
      <c r="K3213" s="104"/>
      <c r="L3213" s="953"/>
      <c r="M3213" s="933"/>
      <c r="N3213" s="113"/>
      <c r="O3213" s="114"/>
      <c r="P3213" s="97"/>
    </row>
    <row r="3214" spans="1:16" ht="17.25" thickBot="1">
      <c r="A3214" s="957"/>
      <c r="B3214" s="954"/>
      <c r="C3214" s="927"/>
      <c r="D3214" s="94"/>
      <c r="E3214" s="96"/>
      <c r="F3214" s="99"/>
      <c r="G3214" s="954"/>
      <c r="H3214" s="930"/>
      <c r="I3214" s="94"/>
      <c r="J3214" s="96"/>
      <c r="K3214" s="93"/>
      <c r="L3214" s="954"/>
      <c r="M3214" s="933"/>
      <c r="N3214" s="94"/>
      <c r="O3214" s="114"/>
      <c r="P3214" s="104"/>
    </row>
    <row r="3215" spans="1:16">
      <c r="A3215" s="957"/>
      <c r="B3215" s="952" t="s">
        <v>128</v>
      </c>
      <c r="C3215" s="927"/>
      <c r="D3215" s="94"/>
      <c r="E3215" s="96"/>
      <c r="F3215" s="104"/>
      <c r="G3215" s="952" t="s">
        <v>128</v>
      </c>
      <c r="H3215" s="930"/>
      <c r="I3215" s="94"/>
      <c r="J3215" s="96"/>
      <c r="K3215" s="97"/>
      <c r="L3215" s="952" t="s">
        <v>128</v>
      </c>
      <c r="M3215" s="933"/>
      <c r="N3215" s="94"/>
      <c r="O3215" s="96"/>
      <c r="P3215" s="97"/>
    </row>
    <row r="3216" spans="1:16" ht="17.25" thickBot="1">
      <c r="A3216" s="957"/>
      <c r="B3216" s="943"/>
      <c r="C3216" s="927"/>
      <c r="D3216" s="94"/>
      <c r="E3216" s="96"/>
      <c r="F3216" s="93"/>
      <c r="G3216" s="943"/>
      <c r="H3216" s="930"/>
      <c r="I3216" s="94"/>
      <c r="J3216" s="114"/>
      <c r="K3216" s="97"/>
      <c r="L3216" s="943"/>
      <c r="M3216" s="933"/>
      <c r="N3216" s="113"/>
      <c r="O3216" s="114"/>
      <c r="P3216" s="97"/>
    </row>
    <row r="3217" spans="1:16">
      <c r="A3217" s="957"/>
      <c r="B3217" s="953"/>
      <c r="C3217" s="927"/>
      <c r="D3217" s="94"/>
      <c r="E3217" s="96"/>
      <c r="F3217" s="97"/>
      <c r="G3217" s="953"/>
      <c r="H3217" s="930"/>
      <c r="I3217" s="94"/>
      <c r="J3217" s="96"/>
      <c r="K3217" s="97"/>
      <c r="L3217" s="953"/>
      <c r="M3217" s="933"/>
      <c r="N3217" s="113"/>
      <c r="O3217" s="114"/>
      <c r="P3217" s="97"/>
    </row>
    <row r="3218" spans="1:16" ht="17.25" thickBot="1">
      <c r="A3218" s="957"/>
      <c r="B3218" s="954"/>
      <c r="C3218" s="927"/>
      <c r="D3218" s="94"/>
      <c r="E3218" s="96"/>
      <c r="F3218" s="93"/>
      <c r="G3218" s="954"/>
      <c r="H3218" s="930"/>
      <c r="I3218" s="94"/>
      <c r="J3218" s="114"/>
      <c r="K3218" s="97"/>
      <c r="L3218" s="954"/>
      <c r="M3218" s="933"/>
      <c r="N3218" s="94"/>
      <c r="O3218" s="114"/>
      <c r="P3218" s="97"/>
    </row>
    <row r="3219" spans="1:16">
      <c r="A3219" s="957"/>
      <c r="B3219" s="942" t="s">
        <v>129</v>
      </c>
      <c r="C3219" s="927"/>
      <c r="D3219" s="94"/>
      <c r="E3219" s="96"/>
      <c r="F3219" s="93"/>
      <c r="G3219" s="942" t="s">
        <v>129</v>
      </c>
      <c r="H3219" s="930"/>
      <c r="I3219" s="94"/>
      <c r="J3219" s="114"/>
      <c r="K3219" s="97"/>
      <c r="L3219" s="942" t="s">
        <v>129</v>
      </c>
      <c r="M3219" s="933"/>
      <c r="N3219" s="113"/>
      <c r="O3219" s="114"/>
      <c r="P3219" s="97"/>
    </row>
    <row r="3220" spans="1:16" ht="17.25" thickBot="1">
      <c r="A3220" s="957"/>
      <c r="B3220" s="943"/>
      <c r="C3220" s="927"/>
      <c r="D3220" s="94"/>
      <c r="E3220" s="96"/>
      <c r="F3220" s="93"/>
      <c r="G3220" s="943"/>
      <c r="H3220" s="930"/>
      <c r="I3220" s="94"/>
      <c r="J3220" s="114"/>
      <c r="K3220" s="97"/>
      <c r="L3220" s="943"/>
      <c r="M3220" s="933"/>
      <c r="N3220" s="94"/>
      <c r="O3220" s="114"/>
      <c r="P3220" s="97"/>
    </row>
    <row r="3221" spans="1:16">
      <c r="A3221" s="957"/>
      <c r="B3221" s="106"/>
      <c r="C3221" s="927"/>
      <c r="D3221" s="94"/>
      <c r="E3221" s="96"/>
      <c r="F3221" s="97"/>
      <c r="G3221" s="106"/>
      <c r="H3221" s="930"/>
      <c r="I3221" s="94"/>
      <c r="J3221" s="96"/>
      <c r="K3221" s="112"/>
      <c r="L3221" s="106"/>
      <c r="M3221" s="933"/>
      <c r="N3221" s="113"/>
      <c r="O3221" s="96"/>
      <c r="P3221" s="112"/>
    </row>
    <row r="3222" spans="1:16">
      <c r="A3222" s="957"/>
      <c r="B3222" s="107"/>
      <c r="C3222" s="927"/>
      <c r="D3222" s="94"/>
      <c r="E3222" s="96"/>
      <c r="F3222" s="93"/>
      <c r="G3222" s="107"/>
      <c r="H3222" s="930"/>
      <c r="I3222" s="94"/>
      <c r="J3222" s="96"/>
      <c r="K3222" s="97"/>
      <c r="L3222" s="107"/>
      <c r="M3222" s="933"/>
      <c r="N3222" s="113"/>
      <c r="O3222" s="114"/>
      <c r="P3222" s="97"/>
    </row>
    <row r="3223" spans="1:16">
      <c r="A3223" s="957"/>
      <c r="B3223" s="109"/>
      <c r="C3223" s="927"/>
      <c r="D3223" s="94"/>
      <c r="E3223" s="96"/>
      <c r="F3223" s="93"/>
      <c r="G3223" s="109"/>
      <c r="H3223" s="930"/>
      <c r="I3223" s="113"/>
      <c r="J3223" s="114"/>
      <c r="K3223" s="97"/>
      <c r="L3223" s="109"/>
      <c r="M3223" s="933"/>
      <c r="N3223" s="113"/>
      <c r="O3223" s="114"/>
      <c r="P3223" s="104"/>
    </row>
    <row r="3224" spans="1:16">
      <c r="A3224" s="957"/>
      <c r="B3224" s="110"/>
      <c r="C3224" s="927"/>
      <c r="D3224" s="94"/>
      <c r="E3224" s="96"/>
      <c r="F3224" s="93"/>
      <c r="G3224" s="110"/>
      <c r="H3224" s="930"/>
      <c r="I3224" s="113"/>
      <c r="J3224" s="114"/>
      <c r="K3224" s="104"/>
      <c r="L3224" s="110"/>
      <c r="M3224" s="933"/>
      <c r="N3224" s="111"/>
      <c r="O3224" s="96"/>
      <c r="P3224" s="97"/>
    </row>
    <row r="3225" spans="1:16">
      <c r="A3225" s="957"/>
      <c r="B3225" s="109"/>
      <c r="C3225" s="927"/>
      <c r="D3225" s="111"/>
      <c r="E3225" s="96"/>
      <c r="F3225" s="97"/>
      <c r="G3225" s="109"/>
      <c r="H3225" s="930"/>
      <c r="I3225" s="111"/>
      <c r="J3225" s="96"/>
      <c r="K3225" s="112"/>
      <c r="L3225" s="109"/>
      <c r="M3225" s="933"/>
      <c r="N3225" s="94"/>
      <c r="O3225" s="96"/>
      <c r="P3225" s="112"/>
    </row>
    <row r="3226" spans="1:16">
      <c r="A3226" s="957"/>
      <c r="B3226" s="110"/>
      <c r="C3226" s="927"/>
      <c r="D3226" s="94"/>
      <c r="E3226" s="96"/>
      <c r="F3226" s="108"/>
      <c r="G3226" s="110"/>
      <c r="H3226" s="930"/>
      <c r="I3226" s="94"/>
      <c r="J3226" s="96"/>
      <c r="K3226" s="97"/>
      <c r="L3226" s="110"/>
      <c r="M3226" s="933"/>
      <c r="N3226" s="113"/>
      <c r="O3226" s="114"/>
      <c r="P3226" s="97"/>
    </row>
    <row r="3227" spans="1:16">
      <c r="A3227" s="957"/>
      <c r="B3227" s="109"/>
      <c r="C3227" s="927"/>
      <c r="D3227" s="94"/>
      <c r="E3227" s="96"/>
      <c r="F3227" s="97"/>
      <c r="G3227" s="109"/>
      <c r="H3227" s="930"/>
      <c r="I3227" s="113"/>
      <c r="J3227" s="114"/>
      <c r="K3227" s="97"/>
      <c r="L3227" s="109"/>
      <c r="M3227" s="933"/>
      <c r="N3227" s="113"/>
      <c r="O3227" s="114"/>
      <c r="P3227" s="97"/>
    </row>
    <row r="3228" spans="1:16" ht="17.25" thickBot="1">
      <c r="A3228" s="957"/>
      <c r="B3228" s="110"/>
      <c r="C3228" s="940"/>
      <c r="D3228" s="115"/>
      <c r="E3228" s="116"/>
      <c r="F3228" s="117"/>
      <c r="G3228" s="110"/>
      <c r="H3228" s="930"/>
      <c r="I3228" s="115"/>
      <c r="J3228" s="116"/>
      <c r="K3228" s="117"/>
      <c r="L3228" s="110"/>
      <c r="M3228" s="933"/>
      <c r="N3228" s="115"/>
      <c r="O3228" s="116"/>
      <c r="P3228" s="117"/>
    </row>
    <row r="3229" spans="1:16">
      <c r="A3229" s="944" t="str">
        <f>TEXT(A3183,"AAAA")</f>
        <v>星期三</v>
      </c>
      <c r="B3229" s="109"/>
      <c r="C3229" s="926" t="s">
        <v>665</v>
      </c>
      <c r="D3229" s="118"/>
      <c r="E3229" s="119"/>
      <c r="F3229" s="97"/>
      <c r="G3229" s="109"/>
      <c r="H3229" s="929" t="s">
        <v>130</v>
      </c>
      <c r="I3229" s="118"/>
      <c r="J3229" s="119"/>
      <c r="K3229" s="97"/>
      <c r="L3229" s="109"/>
      <c r="M3229" s="932" t="s">
        <v>130</v>
      </c>
      <c r="N3229" s="118"/>
      <c r="O3229" s="119"/>
      <c r="P3229" s="97"/>
    </row>
    <row r="3230" spans="1:16">
      <c r="A3230" s="944"/>
      <c r="B3230" s="110"/>
      <c r="C3230" s="927"/>
      <c r="D3230" s="120"/>
      <c r="E3230" s="96"/>
      <c r="F3230" s="97"/>
      <c r="G3230" s="110"/>
      <c r="H3230" s="930"/>
      <c r="I3230" s="94"/>
      <c r="J3230" s="96"/>
      <c r="K3230" s="97"/>
      <c r="L3230" s="110"/>
      <c r="M3230" s="933"/>
      <c r="N3230" s="94"/>
      <c r="O3230" s="96"/>
      <c r="P3230" s="97"/>
    </row>
    <row r="3231" spans="1:16">
      <c r="A3231" s="944"/>
      <c r="B3231" s="109"/>
      <c r="C3231" s="927"/>
      <c r="D3231" s="120"/>
      <c r="E3231" s="96"/>
      <c r="F3231" s="97"/>
      <c r="G3231" s="109"/>
      <c r="H3231" s="930"/>
      <c r="I3231" s="94"/>
      <c r="J3231" s="96"/>
      <c r="K3231" s="97"/>
      <c r="L3231" s="109"/>
      <c r="M3231" s="933"/>
      <c r="N3231" s="94"/>
      <c r="O3231" s="96"/>
      <c r="P3231" s="97"/>
    </row>
    <row r="3232" spans="1:16">
      <c r="A3232" s="944"/>
      <c r="B3232" s="110"/>
      <c r="C3232" s="927"/>
      <c r="D3232" s="120"/>
      <c r="E3232" s="96"/>
      <c r="F3232" s="97"/>
      <c r="G3232" s="110"/>
      <c r="H3232" s="930"/>
      <c r="I3232" s="94"/>
      <c r="J3232" s="96"/>
      <c r="K3232" s="97"/>
      <c r="L3232" s="110"/>
      <c r="M3232" s="933"/>
      <c r="N3232" s="94"/>
      <c r="O3232" s="96"/>
      <c r="P3232" s="97"/>
    </row>
    <row r="3233" spans="1:16">
      <c r="A3233" s="944"/>
      <c r="B3233" s="109"/>
      <c r="C3233" s="927"/>
      <c r="D3233" s="120"/>
      <c r="E3233" s="96"/>
      <c r="F3233" s="97"/>
      <c r="G3233" s="109"/>
      <c r="H3233" s="930"/>
      <c r="I3233" s="94"/>
      <c r="J3233" s="96"/>
      <c r="K3233" s="97"/>
      <c r="L3233" s="109"/>
      <c r="M3233" s="933"/>
      <c r="N3233" s="94"/>
      <c r="O3233" s="96"/>
      <c r="P3233" s="97"/>
    </row>
    <row r="3234" spans="1:16">
      <c r="A3234" s="944"/>
      <c r="B3234" s="110"/>
      <c r="C3234" s="927"/>
      <c r="D3234" s="120"/>
      <c r="E3234" s="96"/>
      <c r="F3234" s="97"/>
      <c r="G3234" s="110"/>
      <c r="H3234" s="930"/>
      <c r="I3234" s="94"/>
      <c r="J3234" s="96"/>
      <c r="K3234" s="97"/>
      <c r="L3234" s="110"/>
      <c r="M3234" s="933"/>
      <c r="N3234" s="94"/>
      <c r="O3234" s="96"/>
      <c r="P3234" s="97"/>
    </row>
    <row r="3235" spans="1:16">
      <c r="A3235" s="944"/>
      <c r="B3235" s="109"/>
      <c r="C3235" s="927"/>
      <c r="D3235" s="120"/>
      <c r="E3235" s="96"/>
      <c r="F3235" s="97"/>
      <c r="G3235" s="109"/>
      <c r="H3235" s="930"/>
      <c r="I3235" s="94"/>
      <c r="J3235" s="96"/>
      <c r="K3235" s="97"/>
      <c r="L3235" s="109"/>
      <c r="M3235" s="933"/>
      <c r="N3235" s="94"/>
      <c r="O3235" s="96"/>
      <c r="P3235" s="97"/>
    </row>
    <row r="3236" spans="1:16">
      <c r="A3236" s="944"/>
      <c r="B3236" s="110"/>
      <c r="C3236" s="927"/>
      <c r="D3236" s="94"/>
      <c r="E3236" s="96"/>
      <c r="F3236" s="97"/>
      <c r="G3236" s="110"/>
      <c r="H3236" s="930"/>
      <c r="I3236" s="94"/>
      <c r="J3236" s="96"/>
      <c r="K3236" s="97"/>
      <c r="L3236" s="110"/>
      <c r="M3236" s="933"/>
      <c r="N3236" s="94"/>
      <c r="O3236" s="96"/>
      <c r="P3236" s="97"/>
    </row>
    <row r="3237" spans="1:16">
      <c r="A3237" s="944"/>
      <c r="B3237" s="107"/>
      <c r="C3237" s="927"/>
      <c r="D3237" s="113"/>
      <c r="E3237" s="114"/>
      <c r="F3237" s="104"/>
      <c r="G3237" s="107"/>
      <c r="H3237" s="930"/>
      <c r="I3237" s="113"/>
      <c r="J3237" s="114"/>
      <c r="K3237" s="97"/>
      <c r="L3237" s="107"/>
      <c r="M3237" s="933"/>
      <c r="N3237" s="113"/>
      <c r="O3237" s="114"/>
      <c r="P3237" s="97"/>
    </row>
    <row r="3238" spans="1:16" ht="17.25" thickBot="1">
      <c r="A3238" s="944"/>
      <c r="B3238" s="107"/>
      <c r="C3238" s="940"/>
      <c r="D3238" s="122" t="s">
        <v>132</v>
      </c>
      <c r="E3238" s="123" t="s">
        <v>133</v>
      </c>
      <c r="F3238" s="124"/>
      <c r="G3238" s="107"/>
      <c r="H3238" s="941"/>
      <c r="I3238" s="122" t="s">
        <v>132</v>
      </c>
      <c r="J3238" s="123" t="s">
        <v>133</v>
      </c>
      <c r="K3238" s="97"/>
      <c r="L3238" s="107"/>
      <c r="M3238" s="939"/>
      <c r="N3238" s="122" t="s">
        <v>132</v>
      </c>
      <c r="O3238" s="123" t="s">
        <v>133</v>
      </c>
      <c r="P3238" s="97"/>
    </row>
    <row r="3239" spans="1:16">
      <c r="A3239" s="105"/>
      <c r="B3239" s="109"/>
      <c r="C3239" s="926" t="s">
        <v>666</v>
      </c>
      <c r="D3239" s="118"/>
      <c r="E3239" s="119"/>
      <c r="F3239" s="125"/>
      <c r="G3239" s="109"/>
      <c r="H3239" s="929" t="s">
        <v>134</v>
      </c>
      <c r="I3239" s="118"/>
      <c r="J3239" s="119"/>
      <c r="K3239" s="125"/>
      <c r="L3239" s="109"/>
      <c r="M3239" s="932" t="s">
        <v>134</v>
      </c>
      <c r="N3239" s="118"/>
      <c r="O3239" s="119"/>
      <c r="P3239" s="125"/>
    </row>
    <row r="3240" spans="1:16">
      <c r="A3240" s="105"/>
      <c r="B3240" s="110"/>
      <c r="C3240" s="927"/>
      <c r="D3240" s="94"/>
      <c r="E3240" s="96"/>
      <c r="F3240" s="97"/>
      <c r="G3240" s="110"/>
      <c r="H3240" s="930"/>
      <c r="I3240" s="94"/>
      <c r="J3240" s="96"/>
      <c r="K3240" s="97"/>
      <c r="L3240" s="110"/>
      <c r="M3240" s="933"/>
      <c r="N3240" s="94"/>
      <c r="O3240" s="96"/>
      <c r="P3240" s="97"/>
    </row>
    <row r="3241" spans="1:16">
      <c r="A3241" s="105"/>
      <c r="B3241" s="126"/>
      <c r="C3241" s="927"/>
      <c r="D3241" s="94"/>
      <c r="E3241" s="96"/>
      <c r="F3241" s="97"/>
      <c r="G3241" s="126"/>
      <c r="H3241" s="930"/>
      <c r="I3241" s="94"/>
      <c r="J3241" s="96"/>
      <c r="K3241" s="97"/>
      <c r="L3241" s="126"/>
      <c r="M3241" s="933"/>
      <c r="N3241" s="94"/>
      <c r="O3241" s="96"/>
      <c r="P3241" s="128"/>
    </row>
    <row r="3242" spans="1:16">
      <c r="A3242" s="105"/>
      <c r="B3242" s="107"/>
      <c r="C3242" s="927"/>
      <c r="D3242" s="94"/>
      <c r="E3242" s="96"/>
      <c r="F3242" s="97"/>
      <c r="G3242" s="107"/>
      <c r="H3242" s="930"/>
      <c r="I3242" s="94"/>
      <c r="J3242" s="96"/>
      <c r="K3242" s="97"/>
      <c r="L3242" s="107"/>
      <c r="M3242" s="933"/>
      <c r="N3242" s="94"/>
      <c r="O3242" s="96"/>
      <c r="P3242" s="216"/>
    </row>
    <row r="3243" spans="1:16">
      <c r="A3243" s="105"/>
      <c r="B3243" s="109"/>
      <c r="C3243" s="927"/>
      <c r="D3243" s="94"/>
      <c r="E3243" s="96"/>
      <c r="F3243" s="97"/>
      <c r="G3243" s="109"/>
      <c r="H3243" s="930"/>
      <c r="I3243" s="94"/>
      <c r="J3243" s="96"/>
      <c r="K3243" s="97"/>
      <c r="L3243" s="109"/>
      <c r="M3243" s="933"/>
      <c r="N3243" s="94"/>
      <c r="O3243" s="96"/>
      <c r="P3243" s="97"/>
    </row>
    <row r="3244" spans="1:16">
      <c r="A3244" s="105"/>
      <c r="B3244" s="110"/>
      <c r="C3244" s="927"/>
      <c r="D3244" s="94"/>
      <c r="E3244" s="96"/>
      <c r="F3244" s="127"/>
      <c r="G3244" s="110"/>
      <c r="H3244" s="930"/>
      <c r="I3244" s="94"/>
      <c r="J3244" s="96"/>
      <c r="K3244" s="127"/>
      <c r="L3244" s="110"/>
      <c r="M3244" s="933"/>
      <c r="N3244" s="94"/>
      <c r="O3244" s="96"/>
      <c r="P3244" s="127"/>
    </row>
    <row r="3245" spans="1:16">
      <c r="A3245" s="105"/>
      <c r="B3245" s="109"/>
      <c r="C3245" s="927"/>
      <c r="D3245" s="94"/>
      <c r="E3245" s="96"/>
      <c r="F3245" s="128"/>
      <c r="G3245" s="109"/>
      <c r="H3245" s="930"/>
      <c r="I3245" s="94"/>
      <c r="J3245" s="96"/>
      <c r="K3245" s="128"/>
      <c r="L3245" s="109"/>
      <c r="M3245" s="933"/>
      <c r="N3245" s="94"/>
      <c r="O3245" s="96"/>
      <c r="P3245" s="128"/>
    </row>
    <row r="3246" spans="1:16">
      <c r="A3246" s="105"/>
      <c r="B3246" s="110"/>
      <c r="C3246" s="927"/>
      <c r="D3246" s="217"/>
      <c r="E3246" s="114"/>
      <c r="F3246" s="216"/>
      <c r="G3246" s="110"/>
      <c r="H3246" s="930"/>
      <c r="I3246" s="113"/>
      <c r="J3246" s="114"/>
      <c r="K3246" s="216"/>
      <c r="L3246" s="110"/>
      <c r="M3246" s="933"/>
      <c r="N3246" s="113"/>
      <c r="O3246" s="114"/>
      <c r="P3246" s="216"/>
    </row>
    <row r="3247" spans="1:16">
      <c r="A3247" s="105"/>
      <c r="B3247" s="109"/>
      <c r="C3247" s="927"/>
      <c r="D3247" s="217"/>
      <c r="E3247" s="114"/>
      <c r="F3247" s="216"/>
      <c r="G3247" s="109"/>
      <c r="H3247" s="930"/>
      <c r="I3247" s="113"/>
      <c r="J3247" s="114"/>
      <c r="K3247" s="216"/>
      <c r="L3247" s="109"/>
      <c r="M3247" s="933"/>
      <c r="N3247" s="113"/>
      <c r="O3247" s="114"/>
      <c r="P3247" s="216"/>
    </row>
    <row r="3248" spans="1:16" ht="17.25" thickBot="1">
      <c r="A3248" s="105"/>
      <c r="B3248" s="110"/>
      <c r="C3248" s="940"/>
      <c r="D3248" s="129"/>
      <c r="E3248" s="130"/>
      <c r="F3248" s="104"/>
      <c r="G3248" s="110"/>
      <c r="H3248" s="941"/>
      <c r="I3248" s="113"/>
      <c r="J3248" s="130"/>
      <c r="K3248" s="104"/>
      <c r="L3248" s="110"/>
      <c r="M3248" s="939"/>
      <c r="N3248" s="113"/>
      <c r="O3248" s="131"/>
      <c r="P3248" s="127"/>
    </row>
    <row r="3249" spans="1:16">
      <c r="A3249" s="132"/>
      <c r="B3249" s="109"/>
      <c r="C3249" s="926" t="s">
        <v>667</v>
      </c>
      <c r="D3249" s="118" t="s">
        <v>136</v>
      </c>
      <c r="E3249" s="133" t="s">
        <v>137</v>
      </c>
      <c r="F3249" s="125"/>
      <c r="G3249" s="109"/>
      <c r="H3249" s="929" t="s">
        <v>135</v>
      </c>
      <c r="I3249" s="118" t="s">
        <v>136</v>
      </c>
      <c r="J3249" s="133" t="s">
        <v>137</v>
      </c>
      <c r="K3249" s="125"/>
      <c r="L3249" s="109"/>
      <c r="M3249" s="932" t="s">
        <v>135</v>
      </c>
      <c r="N3249" s="118" t="s">
        <v>136</v>
      </c>
      <c r="O3249" s="133" t="s">
        <v>137</v>
      </c>
      <c r="P3249" s="125"/>
    </row>
    <row r="3250" spans="1:16">
      <c r="A3250" s="132"/>
      <c r="B3250" s="110"/>
      <c r="C3250" s="927"/>
      <c r="D3250" s="94" t="s">
        <v>141</v>
      </c>
      <c r="E3250" s="96" t="s">
        <v>142</v>
      </c>
      <c r="F3250" s="134"/>
      <c r="G3250" s="110"/>
      <c r="H3250" s="930"/>
      <c r="I3250" s="94" t="s">
        <v>141</v>
      </c>
      <c r="J3250" s="96" t="s">
        <v>142</v>
      </c>
      <c r="K3250" s="134"/>
      <c r="L3250" s="110"/>
      <c r="M3250" s="933"/>
      <c r="N3250" s="94" t="s">
        <v>141</v>
      </c>
      <c r="O3250" s="96" t="s">
        <v>142</v>
      </c>
      <c r="P3250" s="134"/>
    </row>
    <row r="3251" spans="1:16">
      <c r="A3251" s="132"/>
      <c r="B3251" s="135"/>
      <c r="C3251" s="927"/>
      <c r="D3251" s="94" t="s">
        <v>145</v>
      </c>
      <c r="E3251" s="96" t="s">
        <v>146</v>
      </c>
      <c r="F3251" s="97"/>
      <c r="G3251" s="135"/>
      <c r="H3251" s="930"/>
      <c r="I3251" s="94" t="s">
        <v>145</v>
      </c>
      <c r="J3251" s="96" t="s">
        <v>146</v>
      </c>
      <c r="K3251" s="97"/>
      <c r="L3251" s="135"/>
      <c r="M3251" s="933"/>
      <c r="N3251" s="94" t="s">
        <v>145</v>
      </c>
      <c r="O3251" s="96" t="s">
        <v>146</v>
      </c>
      <c r="P3251" s="97"/>
    </row>
    <row r="3252" spans="1:16">
      <c r="A3252" s="132"/>
      <c r="B3252" s="110"/>
      <c r="C3252" s="927"/>
      <c r="D3252" s="94" t="s">
        <v>147</v>
      </c>
      <c r="E3252" s="96" t="s">
        <v>148</v>
      </c>
      <c r="F3252" s="104"/>
      <c r="G3252" s="110"/>
      <c r="H3252" s="930"/>
      <c r="I3252" s="94" t="s">
        <v>147</v>
      </c>
      <c r="J3252" s="96" t="s">
        <v>148</v>
      </c>
      <c r="K3252" s="104"/>
      <c r="L3252" s="110"/>
      <c r="M3252" s="933"/>
      <c r="N3252" s="94" t="s">
        <v>147</v>
      </c>
      <c r="O3252" s="96" t="s">
        <v>148</v>
      </c>
      <c r="P3252" s="104"/>
    </row>
    <row r="3253" spans="1:16">
      <c r="A3253" s="132"/>
      <c r="B3253" s="135"/>
      <c r="C3253" s="927"/>
      <c r="D3253" s="94"/>
      <c r="E3253" s="114"/>
      <c r="F3253" s="136"/>
      <c r="G3253" s="135"/>
      <c r="H3253" s="930"/>
      <c r="I3253" s="94"/>
      <c r="J3253" s="114"/>
      <c r="K3253" s="136"/>
      <c r="L3253" s="135"/>
      <c r="M3253" s="933"/>
      <c r="N3253" s="94"/>
      <c r="O3253" s="114"/>
      <c r="P3253" s="136"/>
    </row>
    <row r="3254" spans="1:16">
      <c r="A3254" s="132"/>
      <c r="B3254" s="110"/>
      <c r="C3254" s="927"/>
      <c r="D3254" s="94"/>
      <c r="E3254" s="96"/>
      <c r="F3254" s="97"/>
      <c r="G3254" s="110"/>
      <c r="H3254" s="930"/>
      <c r="I3254" s="94"/>
      <c r="J3254" s="96"/>
      <c r="K3254" s="97"/>
      <c r="L3254" s="110"/>
      <c r="M3254" s="933"/>
      <c r="N3254" s="94"/>
      <c r="O3254" s="96"/>
      <c r="P3254" s="97"/>
    </row>
    <row r="3255" spans="1:16">
      <c r="A3255" s="132"/>
      <c r="B3255" s="135"/>
      <c r="C3255" s="927"/>
      <c r="D3255" s="94"/>
      <c r="E3255" s="114"/>
      <c r="F3255" s="136"/>
      <c r="G3255" s="135"/>
      <c r="H3255" s="930"/>
      <c r="I3255" s="94"/>
      <c r="J3255" s="114"/>
      <c r="K3255" s="136"/>
      <c r="L3255" s="135"/>
      <c r="M3255" s="933"/>
      <c r="N3255" s="94"/>
      <c r="O3255" s="114"/>
      <c r="P3255" s="136"/>
    </row>
    <row r="3256" spans="1:16">
      <c r="A3256" s="132"/>
      <c r="B3256" s="110"/>
      <c r="C3256" s="927"/>
      <c r="D3256" s="94"/>
      <c r="E3256" s="96"/>
      <c r="F3256" s="97"/>
      <c r="G3256" s="110"/>
      <c r="H3256" s="930"/>
      <c r="I3256" s="94"/>
      <c r="J3256" s="96"/>
      <c r="K3256" s="97"/>
      <c r="L3256" s="110"/>
      <c r="M3256" s="933"/>
      <c r="N3256" s="94"/>
      <c r="O3256" s="96"/>
      <c r="P3256" s="97"/>
    </row>
    <row r="3257" spans="1:16">
      <c r="A3257" s="132"/>
      <c r="B3257" s="135"/>
      <c r="C3257" s="927"/>
      <c r="D3257" s="94"/>
      <c r="E3257" s="96"/>
      <c r="F3257" s="97"/>
      <c r="G3257" s="135"/>
      <c r="H3257" s="930"/>
      <c r="I3257" s="94"/>
      <c r="J3257" s="96"/>
      <c r="K3257" s="97"/>
      <c r="L3257" s="135"/>
      <c r="M3257" s="933"/>
      <c r="N3257" s="94"/>
      <c r="O3257" s="96"/>
      <c r="P3257" s="97"/>
    </row>
    <row r="3258" spans="1:16" ht="17.25" thickBot="1">
      <c r="A3258" s="132"/>
      <c r="B3258" s="110"/>
      <c r="C3258" s="940"/>
      <c r="D3258" s="115"/>
      <c r="E3258" s="116"/>
      <c r="F3258" s="117"/>
      <c r="G3258" s="110"/>
      <c r="H3258" s="941"/>
      <c r="I3258" s="115"/>
      <c r="J3258" s="130"/>
      <c r="K3258" s="104"/>
      <c r="L3258" s="110"/>
      <c r="M3258" s="939"/>
      <c r="N3258" s="115"/>
      <c r="O3258" s="130"/>
      <c r="P3258" s="104"/>
    </row>
    <row r="3259" spans="1:16">
      <c r="A3259" s="132"/>
      <c r="B3259" s="135"/>
      <c r="C3259" s="926" t="s">
        <v>668</v>
      </c>
      <c r="D3259" s="137" t="s">
        <v>150</v>
      </c>
      <c r="E3259" s="138"/>
      <c r="F3259" s="139" t="s">
        <v>151</v>
      </c>
      <c r="G3259" s="135"/>
      <c r="H3259" s="929" t="s">
        <v>149</v>
      </c>
      <c r="I3259" s="137" t="s">
        <v>150</v>
      </c>
      <c r="J3259" s="138"/>
      <c r="K3259" s="139" t="s">
        <v>151</v>
      </c>
      <c r="L3259" s="135"/>
      <c r="M3259" s="932" t="s">
        <v>149</v>
      </c>
      <c r="N3259" s="137" t="s">
        <v>150</v>
      </c>
      <c r="O3259" s="138"/>
      <c r="P3259" s="139" t="s">
        <v>151</v>
      </c>
    </row>
    <row r="3260" spans="1:16">
      <c r="A3260" s="132"/>
      <c r="B3260" s="110"/>
      <c r="C3260" s="927"/>
      <c r="D3260" s="120"/>
      <c r="E3260" s="121"/>
      <c r="F3260" s="140"/>
      <c r="G3260" s="110"/>
      <c r="H3260" s="930"/>
      <c r="I3260" s="94"/>
      <c r="J3260" s="96"/>
      <c r="K3260" s="97"/>
      <c r="L3260" s="110"/>
      <c r="M3260" s="933"/>
      <c r="N3260" s="94"/>
      <c r="O3260" s="96"/>
      <c r="P3260" s="97"/>
    </row>
    <row r="3261" spans="1:16">
      <c r="A3261" s="132"/>
      <c r="B3261" s="135"/>
      <c r="C3261" s="927"/>
      <c r="D3261" s="94"/>
      <c r="E3261" s="96"/>
      <c r="F3261" s="97"/>
      <c r="G3261" s="135"/>
      <c r="H3261" s="930"/>
      <c r="I3261" s="94"/>
      <c r="J3261" s="96"/>
      <c r="K3261" s="97"/>
      <c r="L3261" s="135"/>
      <c r="M3261" s="933"/>
      <c r="N3261" s="94"/>
      <c r="O3261" s="96"/>
      <c r="P3261" s="97"/>
    </row>
    <row r="3262" spans="1:16">
      <c r="A3262" s="132"/>
      <c r="B3262" s="110"/>
      <c r="C3262" s="927"/>
      <c r="D3262" s="113"/>
      <c r="E3262" s="114"/>
      <c r="F3262" s="104"/>
      <c r="G3262" s="110"/>
      <c r="H3262" s="930"/>
      <c r="I3262" s="113"/>
      <c r="J3262" s="114"/>
      <c r="K3262" s="104"/>
      <c r="L3262" s="110"/>
      <c r="M3262" s="933"/>
      <c r="N3262" s="113"/>
      <c r="O3262" s="114"/>
      <c r="P3262" s="104"/>
    </row>
    <row r="3263" spans="1:16">
      <c r="A3263" s="935"/>
      <c r="B3263" s="135"/>
      <c r="C3263" s="927"/>
      <c r="D3263" s="94"/>
      <c r="E3263" s="96"/>
      <c r="F3263" s="97"/>
      <c r="G3263" s="135"/>
      <c r="H3263" s="930"/>
      <c r="I3263" s="94"/>
      <c r="J3263" s="96"/>
      <c r="K3263" s="97"/>
      <c r="L3263" s="135"/>
      <c r="M3263" s="933"/>
      <c r="N3263" s="94"/>
      <c r="O3263" s="96"/>
      <c r="P3263" s="97"/>
    </row>
    <row r="3264" spans="1:16">
      <c r="A3264" s="935"/>
      <c r="B3264" s="110"/>
      <c r="C3264" s="927"/>
      <c r="D3264" s="94"/>
      <c r="E3264" s="96"/>
      <c r="F3264" s="97"/>
      <c r="G3264" s="110"/>
      <c r="H3264" s="930"/>
      <c r="I3264" s="94"/>
      <c r="J3264" s="96"/>
      <c r="K3264" s="97"/>
      <c r="L3264" s="110"/>
      <c r="M3264" s="933"/>
      <c r="N3264" s="94"/>
      <c r="O3264" s="96"/>
      <c r="P3264" s="97"/>
    </row>
    <row r="3265" spans="1:16">
      <c r="A3265" s="935"/>
      <c r="B3265" s="135"/>
      <c r="C3265" s="927"/>
      <c r="D3265" s="113"/>
      <c r="E3265" s="114"/>
      <c r="F3265" s="104"/>
      <c r="G3265" s="135"/>
      <c r="H3265" s="930"/>
      <c r="I3265" s="113"/>
      <c r="J3265" s="114"/>
      <c r="K3265" s="104"/>
      <c r="L3265" s="135"/>
      <c r="M3265" s="933"/>
      <c r="N3265" s="113"/>
      <c r="O3265" s="114"/>
      <c r="P3265" s="104"/>
    </row>
    <row r="3266" spans="1:16" ht="17.25" thickBot="1">
      <c r="A3266" s="936"/>
      <c r="B3266" s="141"/>
      <c r="C3266" s="928"/>
      <c r="D3266" s="142"/>
      <c r="E3266" s="143"/>
      <c r="F3266" s="144"/>
      <c r="G3266" s="141"/>
      <c r="H3266" s="931"/>
      <c r="I3266" s="142"/>
      <c r="J3266" s="143"/>
      <c r="K3266" s="144"/>
      <c r="L3266" s="141"/>
      <c r="M3266" s="934"/>
      <c r="N3266" s="142"/>
      <c r="O3266" s="143"/>
      <c r="P3266" s="144"/>
    </row>
    <row r="3267" spans="1:16" s="146" customFormat="1" ht="27" customHeight="1" thickTop="1" thickBot="1">
      <c r="A3267" s="145"/>
      <c r="B3267" s="937" t="s">
        <v>152</v>
      </c>
      <c r="C3267" s="937"/>
      <c r="D3267" s="937"/>
      <c r="E3267" s="937"/>
      <c r="F3267" s="937"/>
      <c r="G3267" s="938" t="s">
        <v>153</v>
      </c>
      <c r="H3267" s="938"/>
      <c r="I3267" s="938"/>
      <c r="J3267" s="938"/>
      <c r="K3267" s="938"/>
      <c r="L3267" s="938"/>
      <c r="M3267" s="938"/>
      <c r="N3267" s="919" t="s">
        <v>154</v>
      </c>
      <c r="O3267" s="919"/>
      <c r="P3267" s="919"/>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20">
        <f>A3183</f>
        <v>46204</v>
      </c>
      <c r="B3269" s="923" t="s">
        <v>669</v>
      </c>
      <c r="C3269" s="160"/>
      <c r="D3269" s="161"/>
      <c r="E3269" s="162"/>
      <c r="F3269" s="163"/>
      <c r="G3269" s="164"/>
      <c r="H3269" s="165"/>
      <c r="I3269" s="166"/>
      <c r="J3269" s="166"/>
      <c r="K3269" s="167"/>
      <c r="L3269" s="168"/>
      <c r="M3269" s="169"/>
      <c r="N3269" s="170"/>
      <c r="O3269" s="166"/>
      <c r="P3269" s="171"/>
    </row>
    <row r="3270" spans="1:16" s="172" customFormat="1">
      <c r="A3270" s="921"/>
      <c r="B3270" s="924"/>
      <c r="C3270" s="173"/>
      <c r="D3270" s="174"/>
      <c r="E3270" s="175"/>
      <c r="F3270" s="176"/>
      <c r="G3270" s="173"/>
      <c r="H3270" s="177"/>
      <c r="I3270" s="175"/>
      <c r="J3270" s="175"/>
      <c r="K3270" s="178"/>
      <c r="L3270" s="179"/>
      <c r="M3270" s="180"/>
      <c r="N3270" s="181"/>
      <c r="O3270" s="175"/>
      <c r="P3270" s="182"/>
    </row>
    <row r="3271" spans="1:16" s="172" customFormat="1">
      <c r="A3271" s="921"/>
      <c r="B3271" s="924"/>
      <c r="C3271" s="173"/>
      <c r="D3271" s="174"/>
      <c r="E3271" s="175"/>
      <c r="F3271" s="176"/>
      <c r="G3271" s="173"/>
      <c r="H3271" s="183"/>
      <c r="I3271" s="175"/>
      <c r="J3271" s="175"/>
      <c r="K3271" s="178"/>
      <c r="L3271" s="184"/>
      <c r="M3271" s="180"/>
      <c r="N3271" s="181"/>
      <c r="O3271" s="175"/>
      <c r="P3271" s="182"/>
    </row>
    <row r="3272" spans="1:16" s="172" customFormat="1">
      <c r="A3272" s="921"/>
      <c r="B3272" s="924"/>
      <c r="C3272" s="173"/>
      <c r="D3272" s="218"/>
      <c r="E3272" s="175"/>
      <c r="F3272" s="176"/>
      <c r="G3272" s="173"/>
      <c r="H3272" s="183"/>
      <c r="I3272" s="175"/>
      <c r="J3272" s="175"/>
      <c r="K3272" s="187"/>
      <c r="L3272" s="184"/>
      <c r="M3272" s="180"/>
      <c r="N3272" s="181"/>
      <c r="O3272" s="175"/>
      <c r="P3272" s="182"/>
    </row>
    <row r="3273" spans="1:16" s="172" customFormat="1">
      <c r="A3273" s="921"/>
      <c r="B3273" s="924"/>
      <c r="C3273" s="173"/>
      <c r="D3273" s="185"/>
      <c r="E3273" s="175"/>
      <c r="F3273" s="182"/>
      <c r="G3273" s="173"/>
      <c r="H3273" s="186"/>
      <c r="I3273" s="175"/>
      <c r="J3273" s="175"/>
      <c r="K3273" s="187"/>
      <c r="L3273" s="184"/>
      <c r="M3273" s="180"/>
      <c r="N3273" s="181"/>
      <c r="O3273" s="175"/>
      <c r="P3273" s="182"/>
    </row>
    <row r="3274" spans="1:16" s="172" customFormat="1">
      <c r="A3274" s="921"/>
      <c r="B3274" s="924"/>
      <c r="C3274" s="173"/>
      <c r="D3274" s="174"/>
      <c r="E3274" s="175"/>
      <c r="F3274" s="188"/>
      <c r="G3274" s="198"/>
      <c r="H3274" s="183"/>
      <c r="I3274" s="191"/>
      <c r="J3274" s="175"/>
      <c r="K3274" s="178"/>
      <c r="L3274" s="189"/>
      <c r="M3274" s="190"/>
      <c r="N3274" s="181"/>
      <c r="O3274" s="175"/>
      <c r="P3274" s="182"/>
    </row>
    <row r="3275" spans="1:16" s="172" customFormat="1">
      <c r="A3275" s="921"/>
      <c r="B3275" s="924"/>
      <c r="C3275" s="173"/>
      <c r="D3275" s="174"/>
      <c r="E3275" s="175"/>
      <c r="F3275" s="182"/>
      <c r="G3275" s="173"/>
      <c r="H3275" s="183"/>
      <c r="I3275" s="191"/>
      <c r="J3275" s="175"/>
      <c r="K3275" s="178"/>
      <c r="L3275" s="184"/>
      <c r="M3275" s="180"/>
      <c r="N3275" s="181"/>
      <c r="O3275" s="175"/>
      <c r="P3275" s="182"/>
    </row>
    <row r="3276" spans="1:16" s="172" customFormat="1">
      <c r="A3276" s="921"/>
      <c r="B3276" s="924"/>
      <c r="C3276" s="173"/>
      <c r="D3276" s="174"/>
      <c r="E3276" s="175"/>
      <c r="F3276" s="182"/>
      <c r="G3276" s="219"/>
      <c r="H3276" s="183"/>
      <c r="I3276" s="175"/>
      <c r="J3276" s="175"/>
      <c r="K3276" s="178"/>
      <c r="L3276" s="184"/>
      <c r="M3276" s="180"/>
      <c r="N3276" s="181"/>
      <c r="O3276" s="175"/>
      <c r="P3276" s="182"/>
    </row>
    <row r="3277" spans="1:16" s="172" customFormat="1">
      <c r="A3277" s="921"/>
      <c r="B3277" s="924"/>
      <c r="C3277" s="173"/>
      <c r="D3277" s="174"/>
      <c r="E3277" s="175"/>
      <c r="F3277" s="188"/>
      <c r="G3277" s="173"/>
      <c r="H3277" s="183"/>
      <c r="I3277" s="191"/>
      <c r="J3277" s="175"/>
      <c r="K3277" s="178"/>
      <c r="L3277" s="184"/>
      <c r="M3277" s="180"/>
      <c r="N3277" s="181"/>
      <c r="O3277" s="175"/>
      <c r="P3277" s="182"/>
    </row>
    <row r="3278" spans="1:16" s="172" customFormat="1">
      <c r="A3278" s="921"/>
      <c r="B3278" s="924"/>
      <c r="C3278" s="173"/>
      <c r="D3278" s="174"/>
      <c r="E3278" s="175"/>
      <c r="F3278" s="182"/>
      <c r="G3278" s="173"/>
      <c r="H3278" s="183"/>
      <c r="I3278" s="191"/>
      <c r="J3278" s="175"/>
      <c r="K3278" s="178"/>
      <c r="L3278" s="184"/>
      <c r="M3278" s="180"/>
      <c r="N3278" s="181"/>
      <c r="O3278" s="175"/>
      <c r="P3278" s="182"/>
    </row>
    <row r="3279" spans="1:16" s="172" customFormat="1">
      <c r="A3279" s="921"/>
      <c r="B3279" s="924"/>
      <c r="C3279" s="192"/>
      <c r="D3279" s="193"/>
      <c r="E3279" s="194"/>
      <c r="F3279" s="195"/>
      <c r="G3279" s="173"/>
      <c r="H3279" s="177"/>
      <c r="I3279" s="175"/>
      <c r="J3279" s="175"/>
      <c r="K3279" s="178"/>
      <c r="L3279" s="184"/>
      <c r="M3279" s="180"/>
      <c r="N3279" s="196"/>
      <c r="O3279" s="194"/>
      <c r="P3279" s="195"/>
    </row>
    <row r="3280" spans="1:16" s="172" customFormat="1">
      <c r="A3280" s="921"/>
      <c r="B3280" s="924"/>
      <c r="C3280" s="192"/>
      <c r="D3280" s="193"/>
      <c r="E3280" s="194"/>
      <c r="F3280" s="195"/>
      <c r="G3280" s="198"/>
      <c r="H3280" s="183"/>
      <c r="I3280" s="191"/>
      <c r="J3280" s="175"/>
      <c r="K3280" s="178"/>
      <c r="L3280" s="184"/>
      <c r="M3280" s="180"/>
      <c r="N3280" s="196"/>
      <c r="O3280" s="194"/>
      <c r="P3280" s="195"/>
    </row>
    <row r="3281" spans="1:16" s="172" customFormat="1">
      <c r="A3281" s="921"/>
      <c r="B3281" s="924"/>
      <c r="C3281" s="192"/>
      <c r="D3281" s="193"/>
      <c r="E3281" s="194"/>
      <c r="F3281" s="195"/>
      <c r="G3281" s="173"/>
      <c r="H3281" s="199"/>
      <c r="I3281" s="191"/>
      <c r="J3281" s="200"/>
      <c r="K3281" s="197"/>
      <c r="L3281" s="184"/>
      <c r="M3281" s="180"/>
      <c r="N3281" s="196"/>
      <c r="O3281" s="194"/>
      <c r="P3281" s="195"/>
    </row>
    <row r="3282" spans="1:16" s="172" customFormat="1">
      <c r="A3282" s="921"/>
      <c r="B3282" s="924"/>
      <c r="C3282" s="192"/>
      <c r="D3282" s="193"/>
      <c r="E3282" s="194"/>
      <c r="F3282" s="195"/>
      <c r="G3282" s="173"/>
      <c r="H3282" s="201"/>
      <c r="I3282" s="175"/>
      <c r="J3282" s="175"/>
      <c r="K3282" s="178"/>
      <c r="L3282" s="184"/>
      <c r="M3282" s="180"/>
      <c r="N3282" s="196"/>
      <c r="O3282" s="194"/>
      <c r="P3282" s="195"/>
    </row>
    <row r="3283" spans="1:16" s="172" customFormat="1">
      <c r="A3283" s="921"/>
      <c r="B3283" s="924"/>
      <c r="C3283" s="192"/>
      <c r="D3283" s="193"/>
      <c r="E3283" s="194"/>
      <c r="F3283" s="195"/>
      <c r="G3283" s="198"/>
      <c r="H3283" s="183"/>
      <c r="I3283" s="200"/>
      <c r="J3283" s="200"/>
      <c r="K3283" s="197"/>
      <c r="L3283" s="184"/>
      <c r="M3283" s="180"/>
      <c r="N3283" s="196"/>
      <c r="O3283" s="194"/>
      <c r="P3283" s="195"/>
    </row>
    <row r="3284" spans="1:16" s="172" customFormat="1">
      <c r="A3284" s="921"/>
      <c r="B3284" s="924"/>
      <c r="C3284" s="192"/>
      <c r="D3284" s="193"/>
      <c r="E3284" s="194"/>
      <c r="F3284" s="195"/>
      <c r="G3284" s="173"/>
      <c r="H3284" s="183"/>
      <c r="I3284" s="200"/>
      <c r="J3284" s="200"/>
      <c r="K3284" s="197"/>
      <c r="L3284" s="179"/>
      <c r="M3284" s="180"/>
      <c r="N3284" s="196"/>
      <c r="O3284" s="194"/>
      <c r="P3284" s="195"/>
    </row>
    <row r="3285" spans="1:16" s="172" customFormat="1">
      <c r="A3285" s="921"/>
      <c r="B3285" s="924"/>
      <c r="C3285" s="192"/>
      <c r="D3285" s="193"/>
      <c r="E3285" s="194"/>
      <c r="F3285" s="195"/>
      <c r="G3285" s="192"/>
      <c r="H3285" s="201"/>
      <c r="I3285" s="202"/>
      <c r="J3285" s="202"/>
      <c r="K3285" s="203"/>
      <c r="L3285" s="204"/>
      <c r="M3285" s="190"/>
      <c r="N3285" s="196"/>
      <c r="O3285" s="194"/>
      <c r="P3285" s="195"/>
    </row>
    <row r="3286" spans="1:16" s="172" customFormat="1">
      <c r="A3286" s="921"/>
      <c r="B3286" s="924"/>
      <c r="C3286" s="192"/>
      <c r="D3286" s="193"/>
      <c r="E3286" s="194"/>
      <c r="F3286" s="195"/>
      <c r="G3286" s="192"/>
      <c r="H3286" s="201"/>
      <c r="I3286" s="202"/>
      <c r="J3286" s="202"/>
      <c r="K3286" s="203"/>
      <c r="L3286" s="204"/>
      <c r="M3286" s="190"/>
      <c r="N3286" s="196"/>
      <c r="O3286" s="194"/>
      <c r="P3286" s="195"/>
    </row>
    <row r="3287" spans="1:16" s="172" customFormat="1">
      <c r="A3287" s="921"/>
      <c r="B3287" s="924"/>
      <c r="C3287" s="192"/>
      <c r="D3287" s="193"/>
      <c r="E3287" s="194"/>
      <c r="F3287" s="195"/>
      <c r="G3287" s="192"/>
      <c r="H3287" s="201"/>
      <c r="I3287" s="202"/>
      <c r="J3287" s="202"/>
      <c r="K3287" s="203"/>
      <c r="L3287" s="204"/>
      <c r="M3287" s="190"/>
      <c r="N3287" s="196"/>
      <c r="O3287" s="194"/>
      <c r="P3287" s="195"/>
    </row>
    <row r="3288" spans="1:16" s="172" customFormat="1" ht="17.25" thickBot="1">
      <c r="A3288" s="922"/>
      <c r="B3288" s="925"/>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669" priority="91" stopIfTrue="1" operator="equal">
      <formula>"跳車"</formula>
    </cfRule>
  </conditionalFormatting>
  <conditionalFormatting sqref="I87:I108 I193:I214">
    <cfRule type="cellIs" dxfId="668" priority="88" stopIfTrue="1" operator="equal">
      <formula>"改紡"</formula>
    </cfRule>
    <cfRule type="cellIs" dxfId="667" priority="89" stopIfTrue="1" operator="equal">
      <formula>"final停"</formula>
    </cfRule>
    <cfRule type="cellIs" dxfId="666" priority="90" stopIfTrue="1" operator="equal">
      <formula>"了機"</formula>
    </cfRule>
  </conditionalFormatting>
  <conditionalFormatting sqref="I299:I320">
    <cfRule type="cellIs" dxfId="665" priority="85" stopIfTrue="1" operator="equal">
      <formula>"改紡"</formula>
    </cfRule>
    <cfRule type="cellIs" dxfId="664" priority="86" stopIfTrue="1" operator="equal">
      <formula>"final停"</formula>
    </cfRule>
    <cfRule type="cellIs" dxfId="663" priority="87" stopIfTrue="1" operator="equal">
      <formula>"了機"</formula>
    </cfRule>
  </conditionalFormatting>
  <conditionalFormatting sqref="I405:I426">
    <cfRule type="cellIs" dxfId="662" priority="82" stopIfTrue="1" operator="equal">
      <formula>"改紡"</formula>
    </cfRule>
    <cfRule type="cellIs" dxfId="661" priority="83" stopIfTrue="1" operator="equal">
      <formula>"final停"</formula>
    </cfRule>
    <cfRule type="cellIs" dxfId="660" priority="84" stopIfTrue="1" operator="equal">
      <formula>"了機"</formula>
    </cfRule>
  </conditionalFormatting>
  <conditionalFormatting sqref="I511:I532">
    <cfRule type="cellIs" dxfId="659" priority="79" stopIfTrue="1" operator="equal">
      <formula>"改紡"</formula>
    </cfRule>
    <cfRule type="cellIs" dxfId="658" priority="80" stopIfTrue="1" operator="equal">
      <formula>"final停"</formula>
    </cfRule>
    <cfRule type="cellIs" dxfId="657" priority="81" stopIfTrue="1" operator="equal">
      <formula>"了機"</formula>
    </cfRule>
  </conditionalFormatting>
  <conditionalFormatting sqref="I617:I638">
    <cfRule type="cellIs" dxfId="656" priority="76" stopIfTrue="1" operator="equal">
      <formula>"改紡"</formula>
    </cfRule>
    <cfRule type="cellIs" dxfId="655" priority="77" stopIfTrue="1" operator="equal">
      <formula>"final停"</formula>
    </cfRule>
    <cfRule type="cellIs" dxfId="654" priority="78" stopIfTrue="1" operator="equal">
      <formula>"了機"</formula>
    </cfRule>
  </conditionalFormatting>
  <conditionalFormatting sqref="I723:I744">
    <cfRule type="cellIs" dxfId="653" priority="73" stopIfTrue="1" operator="equal">
      <formula>"改紡"</formula>
    </cfRule>
    <cfRule type="cellIs" dxfId="652" priority="74" stopIfTrue="1" operator="equal">
      <formula>"final停"</formula>
    </cfRule>
    <cfRule type="cellIs" dxfId="651" priority="75" stopIfTrue="1" operator="equal">
      <formula>"了機"</formula>
    </cfRule>
  </conditionalFormatting>
  <conditionalFormatting sqref="I829:I850">
    <cfRule type="cellIs" dxfId="650" priority="70" stopIfTrue="1" operator="equal">
      <formula>"改紡"</formula>
    </cfRule>
    <cfRule type="cellIs" dxfId="649" priority="71" stopIfTrue="1" operator="equal">
      <formula>"final停"</formula>
    </cfRule>
    <cfRule type="cellIs" dxfId="648" priority="72" stopIfTrue="1" operator="equal">
      <formula>"了機"</formula>
    </cfRule>
  </conditionalFormatting>
  <conditionalFormatting sqref="I935:I956">
    <cfRule type="cellIs" dxfId="647" priority="67" stopIfTrue="1" operator="equal">
      <formula>"改紡"</formula>
    </cfRule>
    <cfRule type="cellIs" dxfId="646" priority="68" stopIfTrue="1" operator="equal">
      <formula>"final停"</formula>
    </cfRule>
    <cfRule type="cellIs" dxfId="645" priority="69" stopIfTrue="1" operator="equal">
      <formula>"了機"</formula>
    </cfRule>
  </conditionalFormatting>
  <conditionalFormatting sqref="I1041:I1062">
    <cfRule type="cellIs" dxfId="644" priority="64" stopIfTrue="1" operator="equal">
      <formula>"改紡"</formula>
    </cfRule>
    <cfRule type="cellIs" dxfId="643" priority="65" stopIfTrue="1" operator="equal">
      <formula>"final停"</formula>
    </cfRule>
    <cfRule type="cellIs" dxfId="642" priority="66" stopIfTrue="1" operator="equal">
      <formula>"了機"</formula>
    </cfRule>
  </conditionalFormatting>
  <conditionalFormatting sqref="I1147:I1168">
    <cfRule type="cellIs" dxfId="641" priority="61" stopIfTrue="1" operator="equal">
      <formula>"改紡"</formula>
    </cfRule>
    <cfRule type="cellIs" dxfId="640" priority="62" stopIfTrue="1" operator="equal">
      <formula>"final停"</formula>
    </cfRule>
    <cfRule type="cellIs" dxfId="639" priority="63" stopIfTrue="1" operator="equal">
      <formula>"了機"</formula>
    </cfRule>
  </conditionalFormatting>
  <conditionalFormatting sqref="I1253:I1274">
    <cfRule type="cellIs" dxfId="638" priority="58" stopIfTrue="1" operator="equal">
      <formula>"改紡"</formula>
    </cfRule>
    <cfRule type="cellIs" dxfId="637" priority="59" stopIfTrue="1" operator="equal">
      <formula>"final停"</formula>
    </cfRule>
    <cfRule type="cellIs" dxfId="636" priority="60" stopIfTrue="1" operator="equal">
      <formula>"了機"</formula>
    </cfRule>
  </conditionalFormatting>
  <conditionalFormatting sqref="I1359:I1380">
    <cfRule type="cellIs" dxfId="635" priority="55" stopIfTrue="1" operator="equal">
      <formula>"改紡"</formula>
    </cfRule>
    <cfRule type="cellIs" dxfId="634" priority="56" stopIfTrue="1" operator="equal">
      <formula>"final停"</formula>
    </cfRule>
    <cfRule type="cellIs" dxfId="633" priority="57" stopIfTrue="1" operator="equal">
      <formula>"了機"</formula>
    </cfRule>
  </conditionalFormatting>
  <conditionalFormatting sqref="I1465:I1486">
    <cfRule type="cellIs" dxfId="632" priority="52" stopIfTrue="1" operator="equal">
      <formula>"改紡"</formula>
    </cfRule>
    <cfRule type="cellIs" dxfId="631" priority="53" stopIfTrue="1" operator="equal">
      <formula>"final停"</formula>
    </cfRule>
    <cfRule type="cellIs" dxfId="630" priority="54" stopIfTrue="1" operator="equal">
      <formula>"了機"</formula>
    </cfRule>
  </conditionalFormatting>
  <conditionalFormatting sqref="I1571:I1592">
    <cfRule type="cellIs" dxfId="629" priority="49" stopIfTrue="1" operator="equal">
      <formula>"改紡"</formula>
    </cfRule>
    <cfRule type="cellIs" dxfId="628" priority="50" stopIfTrue="1" operator="equal">
      <formula>"final停"</formula>
    </cfRule>
    <cfRule type="cellIs" dxfId="627" priority="51" stopIfTrue="1" operator="equal">
      <formula>"了機"</formula>
    </cfRule>
  </conditionalFormatting>
  <conditionalFormatting sqref="I1677:I1698">
    <cfRule type="cellIs" dxfId="626" priority="46" stopIfTrue="1" operator="equal">
      <formula>"改紡"</formula>
    </cfRule>
    <cfRule type="cellIs" dxfId="625" priority="47" stopIfTrue="1" operator="equal">
      <formula>"final停"</formula>
    </cfRule>
    <cfRule type="cellIs" dxfId="624" priority="48" stopIfTrue="1" operator="equal">
      <formula>"了機"</formula>
    </cfRule>
  </conditionalFormatting>
  <conditionalFormatting sqref="I1783:I1804">
    <cfRule type="cellIs" dxfId="623" priority="43" stopIfTrue="1" operator="equal">
      <formula>"改紡"</formula>
    </cfRule>
    <cfRule type="cellIs" dxfId="622" priority="44" stopIfTrue="1" operator="equal">
      <formula>"final停"</formula>
    </cfRule>
    <cfRule type="cellIs" dxfId="621" priority="45" stopIfTrue="1" operator="equal">
      <formula>"了機"</formula>
    </cfRule>
  </conditionalFormatting>
  <conditionalFormatting sqref="I1889:I1910">
    <cfRule type="cellIs" dxfId="620" priority="40" stopIfTrue="1" operator="equal">
      <formula>"改紡"</formula>
    </cfRule>
    <cfRule type="cellIs" dxfId="619" priority="41" stopIfTrue="1" operator="equal">
      <formula>"final停"</formula>
    </cfRule>
    <cfRule type="cellIs" dxfId="618" priority="42" stopIfTrue="1" operator="equal">
      <formula>"了機"</formula>
    </cfRule>
  </conditionalFormatting>
  <conditionalFormatting sqref="I1995:I2016">
    <cfRule type="cellIs" dxfId="617" priority="37" stopIfTrue="1" operator="equal">
      <formula>"改紡"</formula>
    </cfRule>
    <cfRule type="cellIs" dxfId="616" priority="38" stopIfTrue="1" operator="equal">
      <formula>"final停"</formula>
    </cfRule>
    <cfRule type="cellIs" dxfId="615" priority="39" stopIfTrue="1" operator="equal">
      <formula>"了機"</formula>
    </cfRule>
  </conditionalFormatting>
  <conditionalFormatting sqref="I2101:I2122">
    <cfRule type="cellIs" dxfId="614" priority="34" stopIfTrue="1" operator="equal">
      <formula>"改紡"</formula>
    </cfRule>
    <cfRule type="cellIs" dxfId="613" priority="35" stopIfTrue="1" operator="equal">
      <formula>"final停"</formula>
    </cfRule>
    <cfRule type="cellIs" dxfId="612" priority="36" stopIfTrue="1" operator="equal">
      <formula>"了機"</formula>
    </cfRule>
  </conditionalFormatting>
  <conditionalFormatting sqref="I2207:I2228">
    <cfRule type="cellIs" dxfId="611" priority="31" stopIfTrue="1" operator="equal">
      <formula>"改紡"</formula>
    </cfRule>
    <cfRule type="cellIs" dxfId="610" priority="32" stopIfTrue="1" operator="equal">
      <formula>"final停"</formula>
    </cfRule>
    <cfRule type="cellIs" dxfId="609" priority="33" stopIfTrue="1" operator="equal">
      <formula>"了機"</formula>
    </cfRule>
  </conditionalFormatting>
  <conditionalFormatting sqref="I2313:I2334">
    <cfRule type="cellIs" dxfId="608" priority="28" stopIfTrue="1" operator="equal">
      <formula>"改紡"</formula>
    </cfRule>
    <cfRule type="cellIs" dxfId="607" priority="29" stopIfTrue="1" operator="equal">
      <formula>"final停"</formula>
    </cfRule>
    <cfRule type="cellIs" dxfId="606" priority="30" stopIfTrue="1" operator="equal">
      <formula>"了機"</formula>
    </cfRule>
  </conditionalFormatting>
  <conditionalFormatting sqref="I2419:I2440">
    <cfRule type="cellIs" dxfId="605" priority="25" stopIfTrue="1" operator="equal">
      <formula>"改紡"</formula>
    </cfRule>
    <cfRule type="cellIs" dxfId="604" priority="26" stopIfTrue="1" operator="equal">
      <formula>"final停"</formula>
    </cfRule>
    <cfRule type="cellIs" dxfId="603" priority="27" stopIfTrue="1" operator="equal">
      <formula>"了機"</formula>
    </cfRule>
  </conditionalFormatting>
  <conditionalFormatting sqref="I2525:I2546">
    <cfRule type="cellIs" dxfId="602" priority="22" stopIfTrue="1" operator="equal">
      <formula>"改紡"</formula>
    </cfRule>
    <cfRule type="cellIs" dxfId="601" priority="23" stopIfTrue="1" operator="equal">
      <formula>"final停"</formula>
    </cfRule>
    <cfRule type="cellIs" dxfId="600" priority="24" stopIfTrue="1" operator="equal">
      <formula>"了機"</formula>
    </cfRule>
  </conditionalFormatting>
  <conditionalFormatting sqref="I2631:I2652">
    <cfRule type="cellIs" dxfId="599" priority="19" stopIfTrue="1" operator="equal">
      <formula>"改紡"</formula>
    </cfRule>
    <cfRule type="cellIs" dxfId="598" priority="20" stopIfTrue="1" operator="equal">
      <formula>"final停"</formula>
    </cfRule>
    <cfRule type="cellIs" dxfId="597" priority="21" stopIfTrue="1" operator="equal">
      <formula>"了機"</formula>
    </cfRule>
  </conditionalFormatting>
  <conditionalFormatting sqref="I2737:I2758">
    <cfRule type="cellIs" dxfId="596" priority="16" stopIfTrue="1" operator="equal">
      <formula>"改紡"</formula>
    </cfRule>
    <cfRule type="cellIs" dxfId="595" priority="17" stopIfTrue="1" operator="equal">
      <formula>"final停"</formula>
    </cfRule>
    <cfRule type="cellIs" dxfId="594" priority="18" stopIfTrue="1" operator="equal">
      <formula>"了機"</formula>
    </cfRule>
  </conditionalFormatting>
  <conditionalFormatting sqref="I2843:I2864">
    <cfRule type="cellIs" dxfId="593" priority="13" stopIfTrue="1" operator="equal">
      <formula>"改紡"</formula>
    </cfRule>
    <cfRule type="cellIs" dxfId="592" priority="14" stopIfTrue="1" operator="equal">
      <formula>"final停"</formula>
    </cfRule>
    <cfRule type="cellIs" dxfId="591" priority="15" stopIfTrue="1" operator="equal">
      <formula>"了機"</formula>
    </cfRule>
  </conditionalFormatting>
  <conditionalFormatting sqref="I2949:I2970">
    <cfRule type="cellIs" dxfId="590" priority="10" stopIfTrue="1" operator="equal">
      <formula>"改紡"</formula>
    </cfRule>
    <cfRule type="cellIs" dxfId="589" priority="11" stopIfTrue="1" operator="equal">
      <formula>"final停"</formula>
    </cfRule>
    <cfRule type="cellIs" dxfId="588" priority="12" stopIfTrue="1" operator="equal">
      <formula>"了機"</formula>
    </cfRule>
  </conditionalFormatting>
  <conditionalFormatting sqref="I3055:I3076">
    <cfRule type="cellIs" dxfId="587" priority="7" stopIfTrue="1" operator="equal">
      <formula>"改紡"</formula>
    </cfRule>
    <cfRule type="cellIs" dxfId="586" priority="8" stopIfTrue="1" operator="equal">
      <formula>"final停"</formula>
    </cfRule>
    <cfRule type="cellIs" dxfId="585" priority="9" stopIfTrue="1" operator="equal">
      <formula>"了機"</formula>
    </cfRule>
  </conditionalFormatting>
  <conditionalFormatting sqref="I3161:I3182">
    <cfRule type="cellIs" dxfId="584" priority="4" stopIfTrue="1" operator="equal">
      <formula>"改紡"</formula>
    </cfRule>
    <cfRule type="cellIs" dxfId="583" priority="5" stopIfTrue="1" operator="equal">
      <formula>"final停"</formula>
    </cfRule>
    <cfRule type="cellIs" dxfId="582" priority="6" stopIfTrue="1" operator="equal">
      <formula>"了機"</formula>
    </cfRule>
  </conditionalFormatting>
  <conditionalFormatting sqref="I3267:I3288">
    <cfRule type="cellIs" dxfId="581" priority="1" stopIfTrue="1" operator="equal">
      <formula>"改紡"</formula>
    </cfRule>
    <cfRule type="cellIs" dxfId="580" priority="2" stopIfTrue="1" operator="equal">
      <formula>"final停"</formula>
    </cfRule>
    <cfRule type="cellIs" dxfId="579"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2026-06-18T02:24:56Z</cp:lastPrinted>
  <dcterms:created xsi:type="dcterms:W3CDTF">2017-12-25T07:09:17Z</dcterms:created>
  <dcterms:modified xsi:type="dcterms:W3CDTF">2026-06-18T03:04:20Z</dcterms:modified>
</cp:coreProperties>
</file>